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2\shares\user data\terese.otto\Downloads\"/>
    </mc:Choice>
  </mc:AlternateContent>
  <xr:revisionPtr revIDLastSave="0" documentId="8_{CFB2D4A6-75B7-421D-8F1C-4DAB62655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4" r:id="rId1"/>
    <sheet name="2021-2022" sheetId="17" r:id="rId2"/>
    <sheet name="2011-12" sheetId="1" state="hidden" r:id="rId3"/>
    <sheet name="2021-22" sheetId="13" state="hidden" r:id="rId4"/>
    <sheet name="2022-23" sheetId="14" r:id="rId5"/>
    <sheet name="2023-24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08" i="17" l="1"/>
  <c r="AK308" i="17"/>
  <c r="AJ308" i="17"/>
  <c r="AI308" i="17"/>
  <c r="AH308" i="17"/>
  <c r="AG308" i="17"/>
  <c r="AF308" i="17"/>
  <c r="AE308" i="17"/>
  <c r="AD308" i="17"/>
  <c r="AC308" i="17"/>
  <c r="Y307" i="17"/>
  <c r="X307" i="17"/>
  <c r="W307" i="17"/>
  <c r="V307" i="17"/>
  <c r="U307" i="17"/>
  <c r="T307" i="17"/>
  <c r="S307" i="17"/>
  <c r="R307" i="17"/>
  <c r="Q307" i="17"/>
  <c r="P307" i="17"/>
  <c r="L307" i="17"/>
  <c r="K307" i="17"/>
  <c r="J307" i="17"/>
  <c r="I307" i="17"/>
  <c r="H307" i="17"/>
  <c r="G307" i="17"/>
  <c r="F307" i="17"/>
  <c r="E307" i="17"/>
  <c r="D307" i="17"/>
  <c r="C307" i="17"/>
  <c r="AD305" i="15" l="1"/>
  <c r="AE305" i="15"/>
  <c r="AF305" i="15"/>
  <c r="AG305" i="15"/>
  <c r="AH305" i="15"/>
  <c r="AI305" i="15"/>
  <c r="AJ305" i="15"/>
  <c r="AK305" i="15"/>
  <c r="AL305" i="15"/>
  <c r="AC305" i="15"/>
  <c r="J9" i="4"/>
  <c r="I9" i="4"/>
  <c r="H9" i="4"/>
  <c r="G9" i="4"/>
  <c r="F9" i="4"/>
  <c r="D9" i="4"/>
  <c r="C9" i="4"/>
  <c r="B9" i="4"/>
  <c r="Y306" i="15"/>
  <c r="X306" i="15"/>
  <c r="W306" i="15"/>
  <c r="V306" i="15"/>
  <c r="U306" i="15"/>
  <c r="T306" i="15"/>
  <c r="S306" i="15"/>
  <c r="R306" i="15"/>
  <c r="Q306" i="15"/>
  <c r="P306" i="15"/>
  <c r="B19" i="4"/>
  <c r="D306" i="15"/>
  <c r="E306" i="15"/>
  <c r="F306" i="15"/>
  <c r="G306" i="15"/>
  <c r="H306" i="15"/>
  <c r="I306" i="15"/>
  <c r="J306" i="15"/>
  <c r="K306" i="15"/>
  <c r="L306" i="15"/>
  <c r="C306" i="15"/>
  <c r="J19" i="4"/>
  <c r="I19" i="4"/>
  <c r="H19" i="4"/>
  <c r="G19" i="4"/>
  <c r="F19" i="4"/>
  <c r="D19" i="4"/>
  <c r="C19" i="4"/>
  <c r="J14" i="4"/>
  <c r="I14" i="4"/>
  <c r="H14" i="4"/>
  <c r="G14" i="4"/>
  <c r="F14" i="4"/>
  <c r="D14" i="4"/>
  <c r="C14" i="4"/>
  <c r="B14" i="4"/>
  <c r="K9" i="4" l="1"/>
  <c r="K19" i="4"/>
  <c r="K14" i="4"/>
  <c r="AD305" i="14" l="1"/>
  <c r="AE305" i="14"/>
  <c r="AF305" i="14"/>
  <c r="AG305" i="14"/>
  <c r="AH305" i="14"/>
  <c r="AI305" i="14"/>
  <c r="AJ305" i="14"/>
  <c r="AK305" i="14"/>
  <c r="AL305" i="14"/>
  <c r="AC305" i="14"/>
  <c r="Y305" i="14"/>
  <c r="X305" i="14"/>
  <c r="W305" i="14"/>
  <c r="V305" i="14"/>
  <c r="U305" i="14"/>
  <c r="T305" i="14"/>
  <c r="S305" i="14"/>
  <c r="R305" i="14"/>
  <c r="Q305" i="14"/>
  <c r="P305" i="14"/>
  <c r="L304" i="14"/>
  <c r="K304" i="14"/>
  <c r="J304" i="14"/>
  <c r="I304" i="14"/>
  <c r="H304" i="14"/>
  <c r="G304" i="14"/>
  <c r="F304" i="14"/>
  <c r="E304" i="14"/>
  <c r="D304" i="14"/>
  <c r="C304" i="14"/>
  <c r="Y307" i="13"/>
  <c r="X307" i="13"/>
  <c r="W307" i="13"/>
  <c r="V307" i="13"/>
  <c r="U307" i="13"/>
  <c r="T307" i="13"/>
  <c r="S307" i="13"/>
  <c r="R307" i="13"/>
  <c r="Q307" i="13"/>
  <c r="P307" i="13"/>
  <c r="AL308" i="13"/>
  <c r="AK308" i="13"/>
  <c r="AJ308" i="13"/>
  <c r="AI308" i="13"/>
  <c r="AH308" i="13"/>
  <c r="AG308" i="13"/>
  <c r="AF308" i="13"/>
  <c r="AE308" i="13"/>
  <c r="AD308" i="13"/>
  <c r="AC308" i="13"/>
  <c r="L307" i="13" l="1"/>
  <c r="K307" i="13"/>
  <c r="J307" i="13"/>
  <c r="I307" i="13"/>
  <c r="H307" i="13"/>
  <c r="G307" i="13"/>
  <c r="F307" i="13"/>
  <c r="E307" i="13"/>
  <c r="D307" i="13"/>
  <c r="C307" i="13"/>
</calcChain>
</file>

<file path=xl/sharedStrings.xml><?xml version="1.0" encoding="utf-8"?>
<sst xmlns="http://schemas.openxmlformats.org/spreadsheetml/2006/main" count="4964" uniqueCount="421">
  <si>
    <t>CCDDD</t>
  </si>
  <si>
    <t>DistrictName</t>
  </si>
  <si>
    <t>OnBuses</t>
  </si>
  <si>
    <t>InWalkArea</t>
  </si>
  <si>
    <t>TransitBus</t>
  </si>
  <si>
    <t>Total1</t>
  </si>
  <si>
    <t>SpecialEd</t>
  </si>
  <si>
    <t>Bilingual</t>
  </si>
  <si>
    <t>Gifted</t>
  </si>
  <si>
    <t>Homeless</t>
  </si>
  <si>
    <t>EarlyEd</t>
  </si>
  <si>
    <t>Total2</t>
  </si>
  <si>
    <t>Aberdeen</t>
  </si>
  <si>
    <t>Adna</t>
  </si>
  <si>
    <t>Almira</t>
  </si>
  <si>
    <t>Anacortes</t>
  </si>
  <si>
    <t>Arlington</t>
  </si>
  <si>
    <t>Asotin-Anatone</t>
  </si>
  <si>
    <t>Auburn</t>
  </si>
  <si>
    <t>Bainbridge Island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</si>
  <si>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</si>
  <si>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</si>
  <si>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</si>
  <si>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</si>
  <si>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</si>
  <si>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</si>
  <si>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</si>
  <si>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</si>
  <si>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</si>
  <si>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</si>
  <si>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</si>
  <si>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</si>
  <si>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</si>
  <si>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</si>
  <si>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</si>
  <si>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</si>
  <si>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</si>
  <si>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</si>
  <si>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</si>
  <si>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</si>
  <si>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</si>
  <si>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</si>
  <si>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</si>
  <si>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</si>
  <si>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</si>
  <si>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</si>
  <si>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</si>
  <si>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</si>
  <si>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Cle Elum-Roslyn</t>
  </si>
  <si>
    <t>Clover Park</t>
  </si>
  <si>
    <t>Colfax</t>
  </si>
  <si>
    <t>College Place</t>
  </si>
  <si>
    <t>Colton</t>
  </si>
  <si>
    <t>Columbia (Stevens)</t>
  </si>
  <si>
    <t>Columbia (Walla Walla)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</si>
  <si>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</si>
  <si>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</si>
  <si>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</si>
  <si>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</si>
  <si>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</si>
  <si>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</si>
  <si>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</si>
  <si>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</si>
  <si>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</si>
  <si>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</si>
  <si>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Darrington</t>
  </si>
  <si>
    <t>Davenport</t>
  </si>
  <si>
    <t>Dayton</t>
  </si>
  <si>
    <t>Deer Park</t>
  </si>
  <si>
    <t>Dieringer</t>
  </si>
  <si>
    <t>Dixie</t>
  </si>
  <si>
    <t>East Valley  (Spokane)</t>
  </si>
  <si>
    <t>East Valley  (Yakima)</t>
  </si>
  <si>
    <t>Eastmont</t>
  </si>
  <si>
    <t>Easton</t>
  </si>
  <si>
    <t>Eatonville</t>
  </si>
  <si>
    <t>Edmonds</t>
  </si>
  <si>
    <t>ESD 112</t>
  </si>
  <si>
    <t>ESD 113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</si>
  <si>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</si>
  <si>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</si>
  <si>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</si>
  <si>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</si>
  <si>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</si>
  <si>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</si>
  <si>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</si>
  <si>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</si>
  <si>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 (Clark)</t>
  </si>
  <si>
    <t>Evergreen  (Stevens)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</si>
  <si>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</si>
  <si>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</si>
  <si>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</si>
  <si>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</si>
  <si>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</si>
  <si>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</si>
  <si>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</si>
  <si>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</si>
  <si>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</si>
  <si>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</si>
  <si>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</si>
  <si>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</si>
  <si>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</si>
  <si>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</si>
  <si>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</si>
  <si>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</si>
  <si>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</si>
  <si>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</si>
  <si>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</si>
  <si>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</si>
  <si>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</si>
  <si>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</si>
  <si>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</si>
  <si>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Inchelium</t>
  </si>
  <si>
    <t>Index</t>
  </si>
  <si>
    <t>Issaquah</t>
  </si>
  <si>
    <t>Kahlotus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</si>
  <si>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</si>
  <si>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</si>
  <si>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</si>
  <si>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</si>
  <si>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</si>
  <si>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</si>
  <si>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</si>
  <si>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</si>
  <si>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LaConner</t>
  </si>
  <si>
    <t>LaCrosse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</si>
  <si>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</si>
  <si>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</si>
  <si>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</si>
  <si>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</si>
  <si>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</si>
  <si>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</si>
  <si>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</si>
  <si>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</si>
  <si>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</si>
  <si>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Lopez</t>
  </si>
  <si>
    <t>Lyle</t>
  </si>
  <si>
    <t>Lynden</t>
  </si>
  <si>
    <t>Mabton</t>
  </si>
  <si>
    <t>Mansfield</t>
  </si>
  <si>
    <t>Manson</t>
  </si>
  <si>
    <t>Mary M Knight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</si>
  <si>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</si>
  <si>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</si>
  <si>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</si>
  <si>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</si>
  <si>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</si>
  <si>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</si>
  <si>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</si>
  <si>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</si>
  <si>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</si>
  <si>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</si>
  <si>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</si>
  <si>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</si>
  <si>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</si>
  <si>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</si>
  <si>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</si>
  <si>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</si>
  <si>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</si>
  <si>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Mount Vernon</t>
  </si>
  <si>
    <t>Mukilteo</t>
  </si>
  <si>
    <t>Naches Valley</t>
  </si>
  <si>
    <t>Napavine</t>
  </si>
  <si>
    <t>Naselle-Grays River Valley</t>
  </si>
  <si>
    <t>Nespelem</t>
  </si>
  <si>
    <t>Newport</t>
  </si>
  <si>
    <t>Nine Mile Falls</t>
  </si>
  <si>
    <t>Nooksack</t>
  </si>
  <si>
    <t>North Beach</t>
  </si>
  <si>
    <t>North Franklin</t>
  </si>
  <si>
    <t>North Kitsap</t>
  </si>
  <si>
    <t>North Mason</t>
  </si>
  <si>
    <t>North River</t>
  </si>
  <si>
    <t>North Thurston Public Schools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</si>
  <si>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</si>
  <si>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</si>
  <si>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</si>
  <si>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</si>
  <si>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</si>
  <si>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</si>
  <si>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</si>
  <si>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</si>
  <si>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</si>
  <si>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</si>
  <si>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</si>
  <si>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</si>
  <si>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</si>
  <si>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</si>
  <si>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Orchard Prairie</t>
  </si>
  <si>
    <t>Orient</t>
  </si>
  <si>
    <t>Orondo</t>
  </si>
  <si>
    <t>Oroville</t>
  </si>
  <si>
    <t>Orting</t>
  </si>
  <si>
    <t>Othello</t>
  </si>
  <si>
    <t>Palisades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</si>
  <si>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</si>
  <si>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</si>
  <si>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</si>
  <si>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</si>
  <si>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</si>
  <si>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</si>
  <si>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</si>
  <si>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</si>
  <si>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</si>
  <si>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Prescott</t>
  </si>
  <si>
    <t>Prosser</t>
  </si>
  <si>
    <t>Puget Sound ESD 121</t>
  </si>
  <si>
    <t>Pullman</t>
  </si>
  <si>
    <t>Puyallup</t>
  </si>
  <si>
    <t>Queets-Clearwater</t>
  </si>
  <si>
    <t>Quilcene</t>
  </si>
  <si>
    <t>Quillayute Valley</t>
  </si>
  <si>
    <t>Quincy</t>
  </si>
  <si>
    <t>Rainier</t>
  </si>
  <si>
    <t>Raymond</t>
  </si>
  <si>
    <t>Reardan-Edwall</t>
  </si>
  <si>
    <t>Renton</t>
  </si>
  <si>
    <t>Republic</t>
  </si>
  <si>
    <t>Richland</t>
  </si>
  <si>
    <t>Ritzville</t>
  </si>
  <si>
    <t>Riverside</t>
  </si>
  <si>
    <t>Riverview</t>
  </si>
  <si>
    <t>Rochester</t>
  </si>
  <si>
    <t>Roosevelt</t>
  </si>
  <si>
    <t>Rosalia</t>
  </si>
  <si>
    <t>Royal</t>
  </si>
  <si>
    <t>San Juan Island</t>
  </si>
  <si>
    <t>Seattle Public Schools</t>
  </si>
  <si>
    <t>Sedro-Woolley</t>
  </si>
  <si>
    <t>Selah</t>
  </si>
  <si>
    <t>Selkirk</t>
  </si>
  <si>
    <t>Sequim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</si>
  <si>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</si>
  <si>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</si>
  <si>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</si>
  <si>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</si>
  <si>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</si>
  <si>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</si>
  <si>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</si>
  <si>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</si>
  <si>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</si>
  <si>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</si>
  <si>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</si>
  <si>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</si>
  <si>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Sprague</t>
  </si>
  <si>
    <t>St. John</t>
  </si>
  <si>
    <t>Stanwood-Camano</t>
  </si>
  <si>
    <t>Star</t>
  </si>
  <si>
    <t>Starbuck</t>
  </si>
  <si>
    <t>Steilacoom Hist.</t>
  </si>
  <si>
    <t>Steptoe</t>
  </si>
  <si>
    <t>Stevenson-Carson</t>
  </si>
  <si>
    <t>Sultan</t>
  </si>
  <si>
    <t>Summit Valley</t>
  </si>
  <si>
    <t>Sumner</t>
  </si>
  <si>
    <t>Sunnyside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</si>
  <si>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</si>
  <si>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</si>
  <si>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</si>
  <si>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</si>
  <si>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</si>
  <si>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</si>
  <si>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</si>
  <si>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</si>
  <si>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</si>
  <si>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</si>
  <si>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</si>
  <si>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</si>
  <si>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</si>
  <si>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</si>
  <si>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</si>
  <si>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</si>
  <si>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</si>
  <si>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</si>
  <si>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</si>
  <si>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Wahkiakum</t>
  </si>
  <si>
    <t>Wahluke</t>
  </si>
  <si>
    <t>Waitsburg</t>
  </si>
  <si>
    <t>Walla Walla</t>
  </si>
  <si>
    <t>Wapato</t>
  </si>
  <si>
    <t>Warden</t>
  </si>
  <si>
    <t>Washougal</t>
  </si>
  <si>
    <t>Washtucna</t>
  </si>
  <si>
    <t>Waterville</t>
  </si>
  <si>
    <t>Wellpinit</t>
  </si>
  <si>
    <t>Wenatchee</t>
  </si>
  <si>
    <t>West Valley  (Spokane)</t>
  </si>
  <si>
    <t>West Valley  (Yakima)</t>
  </si>
  <si>
    <t>White Pass</t>
  </si>
  <si>
    <t>White River</t>
  </si>
  <si>
    <t>White Salmon Valley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</si>
  <si>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</si>
  <si>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</si>
  <si>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</si>
  <si>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</si>
  <si>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</si>
  <si>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</si>
  <si>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</si>
  <si>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</si>
  <si>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</si>
  <si>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</si>
  <si>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Winter Counts</t>
  </si>
  <si>
    <t>Fall Counts</t>
  </si>
  <si>
    <t>Spring Counts</t>
  </si>
  <si>
    <t>For individual district data, please select school year tabs (below) for student count tables for each reporting period.</t>
  </si>
  <si>
    <t>Student counts are done AM and PM at the school load zone.</t>
  </si>
  <si>
    <t>Walk Area students are subtracted from the basic student counts and are not funded.</t>
  </si>
  <si>
    <t>Basic Riders on Buses</t>
  </si>
  <si>
    <t>Walk Area Riders</t>
  </si>
  <si>
    <t>Transit Riders</t>
  </si>
  <si>
    <t>Funded Basic Program Riders</t>
  </si>
  <si>
    <t>Special Ed Riders</t>
  </si>
  <si>
    <t>Early Ed</t>
  </si>
  <si>
    <t>Special Program Riders</t>
  </si>
  <si>
    <t>Basic Riders with Walk Area Riders removed plus the Transit Riders</t>
  </si>
  <si>
    <t>AM+PM count of students provided with transportation required by the student's IEP or 504 Plan</t>
  </si>
  <si>
    <t>AM+PM count of students provided with transportation to a bilingual program in a centralized location</t>
  </si>
  <si>
    <t>Gifted (in centralized location)</t>
  </si>
  <si>
    <t>AM+PM count of students provided with transportation to a gifted program in a centralized location</t>
  </si>
  <si>
    <t>AM+PM count of students provided with transportation under the provisions of McKinney-Vento</t>
  </si>
  <si>
    <t>Early Ed Programs</t>
  </si>
  <si>
    <t>AM+PM count of Early Education Program students (does not include mid-day transportation counts)</t>
  </si>
  <si>
    <t>Total or AM + PM count of Special Ed + Bilingual + Gifted + Homeless + Early Ed riders</t>
  </si>
  <si>
    <t>Annual Ridership Row Data Description</t>
  </si>
  <si>
    <t>Average of the Fall,Winter,Spring reports divided by 2</t>
  </si>
  <si>
    <t>Average of the Fall,Winter,Spring reports</t>
  </si>
  <si>
    <t>Total of Basic Riders - Walk Area Riders + Transit (in the Annual Ridership row)</t>
  </si>
  <si>
    <t>Average of the Fall,Winter,Spring reports (not divided by 2 to account for not counting mid-day transportation)</t>
  </si>
  <si>
    <t>Total of Special Ed + Bilingual + Gifted + Homeless + Early Ed (in the Annual Ridership row)</t>
  </si>
  <si>
    <t>PRIDE Prep Charter</t>
  </si>
  <si>
    <t>Rainier Prep Charter</t>
  </si>
  <si>
    <t>ESD 105</t>
  </si>
  <si>
    <t>Quileute Tribal</t>
  </si>
  <si>
    <t>WA HE Lut</t>
  </si>
  <si>
    <t>Lumen High School</t>
  </si>
  <si>
    <t>Impact Salish Sea</t>
  </si>
  <si>
    <t>Catalyst</t>
  </si>
  <si>
    <t>Chief Leschi Tribal</t>
  </si>
  <si>
    <t>East Valley (Spokane)</t>
  </si>
  <si>
    <t>East Valley (Yakima)</t>
  </si>
  <si>
    <t>Evergreen (Clark)</t>
  </si>
  <si>
    <t>Green Dot Rainier Valley</t>
  </si>
  <si>
    <t>Impact</t>
  </si>
  <si>
    <t>Impact Commencement Bay Elem</t>
  </si>
  <si>
    <t>Lummi Tribal</t>
  </si>
  <si>
    <t>Muckleshoot Tribal</t>
  </si>
  <si>
    <t>North Thurston</t>
  </si>
  <si>
    <t>Seattle</t>
  </si>
  <si>
    <t>Spokane Intl. Acad</t>
  </si>
  <si>
    <t>Summit Atlas</t>
  </si>
  <si>
    <t>Summit Olympus</t>
  </si>
  <si>
    <t>Summit Sierra</t>
  </si>
  <si>
    <t>Suquamish Tribal</t>
  </si>
  <si>
    <t>West Valley (Spokane)</t>
  </si>
  <si>
    <t>West Valley (Yakima)</t>
  </si>
  <si>
    <t>Why Not You Academy Midway</t>
  </si>
  <si>
    <t>Pullman Community Montessori</t>
  </si>
  <si>
    <t>Pinnacles Prep Wenatchee</t>
  </si>
  <si>
    <t>Fall 2022</t>
  </si>
  <si>
    <t>Winter 2022</t>
  </si>
  <si>
    <t>Spring 2023</t>
  </si>
  <si>
    <t>2022-23 Annual Ridership</t>
  </si>
  <si>
    <t>SPRING COUNTS</t>
  </si>
  <si>
    <t>02420</t>
  </si>
  <si>
    <t>06119</t>
  </si>
  <si>
    <t>01122</t>
  </si>
  <si>
    <t>09075</t>
  </si>
  <si>
    <t>06117</t>
  </si>
  <si>
    <t>05401</t>
  </si>
  <si>
    <t>04228</t>
  </si>
  <si>
    <t>04222</t>
  </si>
  <si>
    <t>08401</t>
  </si>
  <si>
    <t>02250</t>
  </si>
  <si>
    <t>05313</t>
  </si>
  <si>
    <t>07002</t>
  </si>
  <si>
    <t>09206</t>
  </si>
  <si>
    <t>04127</t>
  </si>
  <si>
    <t>06801</t>
  </si>
  <si>
    <t>06114</t>
  </si>
  <si>
    <t>03053</t>
  </si>
  <si>
    <t>06103</t>
  </si>
  <si>
    <t>06098</t>
  </si>
  <si>
    <t>08458</t>
  </si>
  <si>
    <t>03017</t>
  </si>
  <si>
    <t>03052</t>
  </si>
  <si>
    <t>04129</t>
  </si>
  <si>
    <t>01158</t>
  </si>
  <si>
    <t>08122</t>
  </si>
  <si>
    <t>09207</t>
  </si>
  <si>
    <t>04019</t>
  </si>
  <si>
    <t>09013</t>
  </si>
  <si>
    <t>01147</t>
  </si>
  <si>
    <t>09102</t>
  </si>
  <si>
    <t>03050</t>
  </si>
  <si>
    <t>04901</t>
  </si>
  <si>
    <t>05121</t>
  </si>
  <si>
    <t>03116</t>
  </si>
  <si>
    <t>05903</t>
  </si>
  <si>
    <t>05402</t>
  </si>
  <si>
    <t>03400</t>
  </si>
  <si>
    <t>05323</t>
  </si>
  <si>
    <t>07035</t>
  </si>
  <si>
    <t>08130</t>
  </si>
  <si>
    <t>06037</t>
  </si>
  <si>
    <t>06112</t>
  </si>
  <si>
    <t>01109</t>
  </si>
  <si>
    <t>09209</t>
  </si>
  <si>
    <t>04246</t>
  </si>
  <si>
    <t>08404</t>
  </si>
  <si>
    <t>Fall 2023</t>
  </si>
  <si>
    <t xml:space="preserve">FALL COUNT </t>
  </si>
  <si>
    <t>Winter 2023</t>
  </si>
  <si>
    <t>Spring 2024</t>
  </si>
  <si>
    <t>2023-24  Annual Ridership</t>
  </si>
  <si>
    <t>Impact Black River</t>
  </si>
  <si>
    <t>WINTER COUNT</t>
  </si>
  <si>
    <t>Fall 2021</t>
  </si>
  <si>
    <t>Winter 2021</t>
  </si>
  <si>
    <t>Spring 2022</t>
  </si>
  <si>
    <t>2021-2022  Annual Ridership</t>
  </si>
  <si>
    <t>SPRING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</si>
</sst>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D5761"/>
        <bgColor theme="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37" fontId="0" fillId="0" borderId="10" xfId="1" applyNumberFormat="1" applyFont="1" applyBorder="1" applyAlignment="1">
      <alignment horizontal="center"/>
    </xf>
    <xf numFmtId="0" fontId="16" fillId="33" borderId="0" xfId="0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37" fontId="0" fillId="0" borderId="10" xfId="0" applyNumberFormat="1" applyBorder="1" applyAlignment="1">
      <alignment horizontal="center"/>
    </xf>
    <xf numFmtId="3" fontId="0" fillId="0" borderId="0" xfId="0" applyNumberFormat="1"/>
    <xf numFmtId="37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37" fontId="0" fillId="0" borderId="0" xfId="0" applyNumberFormat="1"/>
    <xf numFmtId="0" fontId="13" fillId="34" borderId="0" xfId="0" applyFont="1" applyFill="1" applyAlignment="1">
      <alignment horizontal="center"/>
    </xf>
    <xf numFmtId="0" fontId="13" fillId="34" borderId="1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0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mruColors>
      <color rgb="FF0D5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2B8EC8-A203-4102-8085-545763E154E4}" name="Table173" displayName="Table173" ref="A2:L307" totalsRowCount="1">
  <autoFilter ref="A2:L306" xr:uid="{2F2B8EC8-A203-4102-8085-545763E154E4}"/>
  <tableColumns count="12">
    <tableColumn id="1" xr3:uid="{0CE821EE-9562-4976-96A8-F6E98884A469}" name="CCDDD"/>
    <tableColumn id="2" xr3:uid="{DA0EEA9C-CF70-4C5A-9AA5-1C32F6138F83}" name="DistrictName"/>
    <tableColumn id="3" xr3:uid="{2762FC94-4235-4175-9C80-3CC225A35C40}" name="OnBuses" totalsRowFunction="sum" dataDxfId="108" totalsRowDxfId="107"/>
    <tableColumn id="4" xr3:uid="{051F5458-2023-42CA-9939-1AF49785034C}" name="InWalkArea" totalsRowFunction="sum"/>
    <tableColumn id="5" xr3:uid="{2D74D29C-57A1-4B92-821D-FA7F25C476A7}" name="TransitBus" totalsRowFunction="sum"/>
    <tableColumn id="6" xr3:uid="{D6AA7E85-2558-4FA7-81C3-BCE33922D7AC}" name="Total1" totalsRowFunction="sum" dataDxfId="106" totalsRowDxfId="105"/>
    <tableColumn id="7" xr3:uid="{41A6FB3D-D0C1-4EC2-9008-182D04A1EB0D}" name="SpecialEd" totalsRowFunction="sum"/>
    <tableColumn id="8" xr3:uid="{6E2B5C2B-E0C5-4689-9950-78088FA0D234}" name="Bilingual" totalsRowFunction="sum"/>
    <tableColumn id="9" xr3:uid="{40A75A07-A233-4E82-BD6C-1C5316EC2E01}" name="Gifted" totalsRowFunction="sum"/>
    <tableColumn id="10" xr3:uid="{914A834F-9A40-4113-BF1C-30868D78E1D0}" name="Homeless" totalsRowFunction="sum"/>
    <tableColumn id="11" xr3:uid="{235C08B5-A9FE-4629-9C60-A35EA3BB2D29}" name="EarlyEd" totalsRowFunction="sum"/>
    <tableColumn id="12" xr3:uid="{1CEC6F78-6109-4DFC-B646-BF0D8AFC2B0B}" name="Total2" totalsRowFunction="su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297087-6B6C-413B-8360-DA58AC3CC118}" name="Table29" displayName="Table29" ref="A2:L304" totalsRowShown="0">
  <autoFilter ref="A2:L304" xr:uid="{DC297087-6B6C-413B-8360-DA58AC3CC118}"/>
  <tableColumns count="12">
    <tableColumn id="1" xr3:uid="{5F2CC93A-05B9-4E37-80D4-90A9992C61FE}" name="CCDDD"/>
    <tableColumn id="2" xr3:uid="{10A708BC-5296-4D8E-930B-B3B95EFC1124}" name="DistrictName"/>
    <tableColumn id="3" xr3:uid="{0A2632B5-4A2A-4301-8ED1-3FBE4819E11D}" name="OnBuses" dataDxfId="48"/>
    <tableColumn id="4" xr3:uid="{B0357264-7967-4627-9752-75A3834313C0}" name="InWalkArea"/>
    <tableColumn id="5" xr3:uid="{58F6D312-1DD0-4BD1-A7AB-8296CBBB35DD}" name="TransitBus"/>
    <tableColumn id="6" xr3:uid="{9D50F059-C534-4FD5-9D5C-D7F5248CD474}" name="Total1" dataDxfId="47"/>
    <tableColumn id="7" xr3:uid="{9A0123A1-3815-41E9-8C5D-3052ACE18FF2}" name="SpecialEd"/>
    <tableColumn id="8" xr3:uid="{1E9EB866-2D5A-40E6-A9A9-82EA91CBE073}" name="Bilingual"/>
    <tableColumn id="9" xr3:uid="{7571CC02-553F-457A-B160-D9D5BD0461AF}" name="Gifted"/>
    <tableColumn id="10" xr3:uid="{E4E691B6-F99C-4D0D-A4C4-396293B6FF3B}" name="Homeless"/>
    <tableColumn id="11" xr3:uid="{2B0EEE56-D8A4-45B3-9E53-84BA6F0E7DF2}" name="EarlyEd"/>
    <tableColumn id="12" xr3:uid="{5D3D3AE1-5AFE-4311-837A-C0D2AEED181F}" name="Total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717E345-B2E2-4309-B2E7-63C67C9ECCA3}" name="Table110" displayName="Table110" ref="N2:Y305" totalsRowShown="0">
  <autoFilter ref="N2:Y305" xr:uid="{4717E345-B2E2-4309-B2E7-63C67C9ECCA3}"/>
  <tableColumns count="12">
    <tableColumn id="1" xr3:uid="{B158FB3E-D4DF-4427-95DE-9E493A3D5D09}" name="CCDDD"/>
    <tableColumn id="2" xr3:uid="{C7776259-3265-4DCC-ABDF-871F02B18FCE}" name="DistrictName"/>
    <tableColumn id="3" xr3:uid="{DCFAFAA1-F675-4FA1-8093-E61DA3581135}" name="OnBuses" dataDxfId="46"/>
    <tableColumn id="4" xr3:uid="{50A0050B-A54E-4018-8607-BDF2AFC87C5C}" name="InWalkArea"/>
    <tableColumn id="5" xr3:uid="{7D67522C-9A53-479B-BE01-436A3F160828}" name="TransitBus"/>
    <tableColumn id="6" xr3:uid="{19C9E1DF-9B7D-4BA8-8C3E-72960C99347F}" name="Total1" dataDxfId="45"/>
    <tableColumn id="7" xr3:uid="{57747D4D-282D-4F8E-812D-7F05C744E2F1}" name="SpecialEd"/>
    <tableColumn id="8" xr3:uid="{200A2947-1613-4530-9041-6CA025B02ABA}" name="Bilingual"/>
    <tableColumn id="9" xr3:uid="{68689855-AC80-4A72-80A2-20178F456026}" name="Gifted"/>
    <tableColumn id="10" xr3:uid="{D364B490-C82B-4F5B-94ED-B0962070A213}" name="Homeless"/>
    <tableColumn id="11" xr3:uid="{5E3FC44B-0B6C-4F45-9C74-0DE992A21DEC}" name="EarlyEd"/>
    <tableColumn id="12" xr3:uid="{58C2DC3F-9E79-4F48-A5B9-494BE7507B10}" name="Total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0A9D1F-13E5-4204-96F5-C853CCDD9D39}" name="Table214" displayName="Table214" ref="AA2:AL305" totalsRowCount="1">
  <autoFilter ref="AA2:AL304" xr:uid="{6F0A9D1F-13E5-4204-96F5-C853CCDD9D39}"/>
  <tableColumns count="12">
    <tableColumn id="1" xr3:uid="{3C5EABAB-913D-4CE4-82B6-BFAFFDAE1CE8}" name="CCDDD" dataDxfId="44" totalsRowDxfId="43"/>
    <tableColumn id="2" xr3:uid="{C1D9C01D-1EE0-4975-BE40-E9E08CA0A8AE}" name="DistrictName"/>
    <tableColumn id="3" xr3:uid="{D8DB2682-BCFA-475E-82D5-FBE49E084995}" name="OnBuses" totalsRowFunction="sum" dataDxfId="42" totalsRowDxfId="41"/>
    <tableColumn id="4" xr3:uid="{10CC5230-8D49-44D8-9514-9DB9E3A1707D}" name="InWalkArea" totalsRowFunction="sum" totalsRowDxfId="40"/>
    <tableColumn id="5" xr3:uid="{18224CD2-9778-4658-94D4-8C492A562BC7}" name="TransitBus" totalsRowFunction="sum" totalsRowDxfId="39"/>
    <tableColumn id="6" xr3:uid="{AEE00983-05D0-4D3E-AF3F-7C6BFD5B3B99}" name="Total1" totalsRowFunction="sum" dataDxfId="38" totalsRowDxfId="37"/>
    <tableColumn id="7" xr3:uid="{9CAB5519-A654-4CC2-8A73-CDA3E35B6D9B}" name="SpecialEd" totalsRowFunction="sum" totalsRowDxfId="36"/>
    <tableColumn id="8" xr3:uid="{F2048F54-D7C6-42DF-BA0C-7AE60FAAD9FE}" name="Bilingual" totalsRowFunction="sum" totalsRowDxfId="35"/>
    <tableColumn id="9" xr3:uid="{E6F64302-F2DC-4A4A-A596-FF9AE84902DA}" name="Gifted" totalsRowFunction="sum" totalsRowDxfId="34"/>
    <tableColumn id="10" xr3:uid="{6A0BF498-266F-4F8B-A936-B178512F67C9}" name="Homeless" totalsRowFunction="sum" totalsRowDxfId="33"/>
    <tableColumn id="11" xr3:uid="{A0A0411C-AD3E-4CFF-9D26-0C72CFC883DE}" name="EarlyEd" totalsRowFunction="sum" totalsRowDxfId="32"/>
    <tableColumn id="12" xr3:uid="{98A8D624-9EA6-40A3-B86B-DD39F7F7176D}" name="Total2" totalsRowFunction="sum" totalsRowDxfId="3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5B4ABEB-DF67-40FE-8E92-1719233BC672}" name="Table111" displayName="Table111" ref="A2:L306" totalsRowShown="0">
  <autoFilter ref="A2:L306" xr:uid="{C5B4ABEB-DF67-40FE-8E92-1719233BC672}"/>
  <tableColumns count="12">
    <tableColumn id="1" xr3:uid="{CEC0B6DB-E7EE-49BB-B977-EC26A781BADF}" name="CCDDD" dataDxfId="30"/>
    <tableColumn id="2" xr3:uid="{0743E42C-AE86-485D-9140-35ADB089DA77}" name="DistrictName"/>
    <tableColumn id="3" xr3:uid="{7046F5C8-A97E-4D61-8247-8FE145ACF3E7}" name="OnBuses" dataDxfId="29"/>
    <tableColumn id="4" xr3:uid="{191CA503-562F-4350-84E1-99DBA6328073}" name="InWalkArea"/>
    <tableColumn id="5" xr3:uid="{BBD9E36A-DDD6-49AF-8671-1A474D66DD8E}" name="TransitBus"/>
    <tableColumn id="6" xr3:uid="{DA8884A1-050C-4FCA-94CF-0A9F6F5C0EFC}" name="Total1" dataDxfId="28"/>
    <tableColumn id="7" xr3:uid="{98FD7982-DEE1-4064-8879-ADEE2C950B01}" name="SpecialEd"/>
    <tableColumn id="8" xr3:uid="{A4FBA747-91A3-4A70-927D-745681517A16}" name="Bilingual"/>
    <tableColumn id="9" xr3:uid="{FF3B59B2-010D-4594-A7B4-B7304D36A6C1}" name="Gifted"/>
    <tableColumn id="10" xr3:uid="{DE78CF43-9ABC-40FC-BB03-62DEFA71CD32}" name="Homeless"/>
    <tableColumn id="11" xr3:uid="{79A9B033-0984-4A99-9427-10EEF1907795}" name="EarlyEd"/>
    <tableColumn id="12" xr3:uid="{689079FF-BCD6-4CC7-A221-72D743B4BD8A}" name="Total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A2BD14-EC7B-48CE-8915-E4C7A108ED92}" name="Table112" displayName="Table112" ref="N2:Y306" totalsRowCount="1">
  <autoFilter ref="N2:Y305" xr:uid="{FAA2BD14-EC7B-48CE-8915-E4C7A108ED92}"/>
  <tableColumns count="12">
    <tableColumn id="1" xr3:uid="{CF272ED8-7FC7-49BA-8108-79D352B3892E}" name="CCDDD" dataDxfId="27" totalsRowDxfId="26"/>
    <tableColumn id="2" xr3:uid="{ECFCF9FD-E356-4D70-B5FF-690C5F073A3C}" name="DistrictName"/>
    <tableColumn id="3" xr3:uid="{954CF6D0-3335-4B2B-9AEE-A227D0CF295B}" name="OnBuses" totalsRowFunction="sum" dataDxfId="25" totalsRowDxfId="24"/>
    <tableColumn id="4" xr3:uid="{F5C6ABA0-0AA4-4BC0-A5BF-13B365965770}" name="InWalkArea" totalsRowFunction="sum" totalsRowDxfId="23"/>
    <tableColumn id="5" xr3:uid="{DCFFC4AF-0FB8-4F71-8B2E-163560688567}" name="TransitBus" totalsRowFunction="sum" totalsRowDxfId="22"/>
    <tableColumn id="6" xr3:uid="{AB4CBD40-5415-4163-BEAF-61121DAB38CB}" name="Total1" totalsRowFunction="sum" dataDxfId="21" totalsRowDxfId="20"/>
    <tableColumn id="7" xr3:uid="{DF50C4F7-5DB1-4497-B4F4-5182A7F6E506}" name="SpecialEd" totalsRowFunction="sum" totalsRowDxfId="19"/>
    <tableColumn id="8" xr3:uid="{9134989D-67AB-41F7-B8EA-C73391A13952}" name="Bilingual" totalsRowFunction="sum" totalsRowDxfId="18"/>
    <tableColumn id="9" xr3:uid="{756F85A3-B9D4-42B3-B74A-562AC06D991E}" name="Gifted" totalsRowFunction="sum" totalsRowDxfId="17"/>
    <tableColumn id="10" xr3:uid="{759CFEA1-C517-4901-A21C-662C08CF037B}" name="Homeless" totalsRowFunction="sum" totalsRowDxfId="16"/>
    <tableColumn id="11" xr3:uid="{7070989C-E2A5-4AB5-8D28-A31884CF4D09}" name="EarlyEd" totalsRowFunction="sum" totalsRowDxfId="15"/>
    <tableColumn id="12" xr3:uid="{8F07B556-7F85-49F8-8EE1-5A8D9A304511}" name="Total2" totalsRowFunction="sum" totalsRowDxfId="1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D2E12B-1A18-4CB6-BD2E-73F38BF462EB}" name="Table1" displayName="Table1" ref="AA2:AL305" totalsRowCount="1">
  <autoFilter ref="AA2:AL304" xr:uid="{DDD2E12B-1A18-4CB6-BD2E-73F38BF462EB}"/>
  <tableColumns count="12">
    <tableColumn id="1" xr3:uid="{484D45CB-9608-460A-B8BC-A8F9BE0B4C5D}" name="CCDDD" dataDxfId="13" totalsRowDxfId="12"/>
    <tableColumn id="2" xr3:uid="{0DA3CEC8-D10A-4DF7-A520-E675ADC9022A}" name="DistrictName"/>
    <tableColumn id="3" xr3:uid="{DF6B0AEC-DD0B-42B2-88A5-6B8A741C5B30}" name="OnBuses" totalsRowFunction="sum" dataDxfId="11" totalsRowDxfId="10"/>
    <tableColumn id="4" xr3:uid="{6CDFCAC0-9F62-44C5-BC57-369919732209}" name="InWalkArea" totalsRowFunction="sum" totalsRowDxfId="9"/>
    <tableColumn id="5" xr3:uid="{235B1C09-B23B-442A-B1C6-5F21B000957A}" name="TransitBus" totalsRowFunction="sum" totalsRowDxfId="8"/>
    <tableColumn id="6" xr3:uid="{EF4406F6-6FE3-490C-8001-CA61367A1F43}" name="Total1" totalsRowFunction="sum" dataDxfId="7" totalsRowDxfId="6"/>
    <tableColumn id="7" xr3:uid="{014BACFF-0B9D-47E2-853C-456B2224B7D6}" name="SpecialEd" totalsRowFunction="sum" totalsRowDxfId="5"/>
    <tableColumn id="8" xr3:uid="{BD84B1E1-B69E-4500-BDAF-8B023F2CE7C0}" name="Bilingual" totalsRowFunction="sum" totalsRowDxfId="4"/>
    <tableColumn id="9" xr3:uid="{A8EBD97F-1137-47C0-BA94-4E1452797B31}" name="Gifted" totalsRowFunction="sum" totalsRowDxfId="3"/>
    <tableColumn id="10" xr3:uid="{F676AE5C-42DD-4B98-81B2-743F47941EDB}" name="Homeless" totalsRowFunction="sum" totalsRowDxfId="2"/>
    <tableColumn id="11" xr3:uid="{29B3D09A-C713-4F1B-84C1-ACE3007864CF}" name="EarlyEd" totalsRowFunction="sum" totalsRowDxfId="1"/>
    <tableColumn id="12" xr3:uid="{B05525BC-A3D7-482B-A439-5BF32185047A}" name="Total2" totalsRowFunction="sum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80D048-0585-4835-BC55-9DBD2BF5BEE7}" name="Table184" displayName="Table184" ref="N2:Y307" totalsRowCount="1">
  <autoFilter ref="N2:Y306" xr:uid="{FB80D048-0585-4835-BC55-9DBD2BF5BEE7}"/>
  <tableColumns count="12">
    <tableColumn id="1" xr3:uid="{342D8798-B860-47AF-A87E-5F1BA5563B4F}" name="CCDDD"/>
    <tableColumn id="2" xr3:uid="{637B8144-7C91-4A20-91C7-0A46ED54AFE2}" name="DistrictName"/>
    <tableColumn id="3" xr3:uid="{BF7270FD-77DA-4906-A804-7B91583F0C21}" name="OnBuses" totalsRowFunction="sum" dataDxfId="104" totalsRowDxfId="103"/>
    <tableColumn id="4" xr3:uid="{7970E47D-BBF3-4F9F-867B-9FFA5521C618}" name="InWalkArea" totalsRowFunction="sum"/>
    <tableColumn id="5" xr3:uid="{7C015F17-11EE-4E3A-8BFB-1C58C8CA176C}" name="TransitBus" totalsRowFunction="sum"/>
    <tableColumn id="6" xr3:uid="{102ADC0E-0C59-437D-AE2C-3E6F5230D279}" name="Total1" totalsRowFunction="sum" dataDxfId="102" totalsRowDxfId="101"/>
    <tableColumn id="7" xr3:uid="{8A2DBC76-C2BC-455D-9202-6168FC2E71AA}" name="SpecialEd" totalsRowFunction="sum"/>
    <tableColumn id="8" xr3:uid="{38A9AB70-5D9A-4D24-9FFC-703766B0063E}" name="Bilingual" totalsRowFunction="sum"/>
    <tableColumn id="9" xr3:uid="{28333A4A-74B5-4FDC-83EE-5F92FEDC8FC0}" name="Gifted" totalsRowFunction="sum"/>
    <tableColumn id="10" xr3:uid="{7E4B7CDC-7A78-4DF1-9FA3-98A0E1C435E7}" name="Homeless" totalsRowFunction="sum"/>
    <tableColumn id="11" xr3:uid="{4E3B126D-3695-488A-9B63-28AF83F9B7F7}" name="EarlyEd" totalsRowFunction="sum"/>
    <tableColumn id="12" xr3:uid="{9C302C26-870D-4871-8FE2-E2A14924C222}" name="Total2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A8A6115-5BF5-4FB1-8506-D0949106C329}" name="Table1912" displayName="Table1912" ref="AA2:AL308" totalsRowCount="1">
  <autoFilter ref="AA2:AL307" xr:uid="{3A8A6115-5BF5-4FB1-8506-D0949106C329}"/>
  <tableColumns count="12">
    <tableColumn id="1" xr3:uid="{F26A06D2-346D-43FA-92E4-07468941FEF4}" name="CCDDD"/>
    <tableColumn id="2" xr3:uid="{5304983E-C226-4E7E-BF62-3354F7419BD7}" name="DistrictName"/>
    <tableColumn id="3" xr3:uid="{FE3A8BC1-42DA-45CE-95FA-68F84899CB2F}" name="OnBuses" totalsRowFunction="sum" dataDxfId="100" totalsRowDxfId="99"/>
    <tableColumn id="4" xr3:uid="{5F0D406C-729D-4DDA-A20F-AC7AED8911F5}" name="InWalkArea" totalsRowFunction="sum"/>
    <tableColumn id="5" xr3:uid="{1C45CEF3-DAC1-4776-9019-66D109FE8DEE}" name="TransitBus" totalsRowFunction="sum"/>
    <tableColumn id="6" xr3:uid="{266E3B30-C1E5-45E8-A2C9-235C6BA53B0D}" name="Total1" totalsRowFunction="sum" dataDxfId="98" totalsRowDxfId="97"/>
    <tableColumn id="7" xr3:uid="{520BCE99-807F-47D9-A30D-F47CF4F94B16}" name="SpecialEd" totalsRowFunction="sum"/>
    <tableColumn id="8" xr3:uid="{6909327A-C00E-4B9E-9E7B-608655565B7C}" name="Bilingual" totalsRowFunction="sum"/>
    <tableColumn id="9" xr3:uid="{B5561D52-92DE-490A-9F58-ED1761FB8E00}" name="Gifted" totalsRowFunction="sum"/>
    <tableColumn id="10" xr3:uid="{22D1FBB4-8C53-43EF-B59D-F6F94538DAE5}" name="Homeless" totalsRowFunction="sum"/>
    <tableColumn id="11" xr3:uid="{0C5D02CF-DF4E-4696-874A-F4E57EE99809}" name="EarlyEd" totalsRowFunction="sum"/>
    <tableColumn id="12" xr3:uid="{91EED61B-CDFE-44E3-8431-7CB415B9D122}" name="Total2" totalsRowFunction="s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le14" displayName="Table14" ref="A2:L291" totalsRowShown="0">
  <autoFilter ref="A2:L291" xr:uid="{00000000-0009-0000-0100-00000E000000}"/>
  <tableColumns count="12">
    <tableColumn id="1" xr3:uid="{00000000-0010-0000-0000-000001000000}" name="CCDDD"/>
    <tableColumn id="2" xr3:uid="{00000000-0010-0000-0000-000002000000}" name="DistrictName"/>
    <tableColumn id="3" xr3:uid="{00000000-0010-0000-0000-000003000000}" name="OnBuses" dataDxfId="96" totalsRowDxfId="95"/>
    <tableColumn id="4" xr3:uid="{00000000-0010-0000-0000-000004000000}" name="InWalkArea" totalsRowDxfId="94"/>
    <tableColumn id="5" xr3:uid="{00000000-0010-0000-0000-000005000000}" name="TransitBus" totalsRowDxfId="93"/>
    <tableColumn id="6" xr3:uid="{00000000-0010-0000-0000-000006000000}" name="Total1" dataDxfId="92" totalsRowDxfId="91"/>
    <tableColumn id="7" xr3:uid="{00000000-0010-0000-0000-000007000000}" name="SpecialEd" totalsRowDxfId="90"/>
    <tableColumn id="8" xr3:uid="{00000000-0010-0000-0000-000008000000}" name="Bilingual" totalsRowDxfId="89"/>
    <tableColumn id="9" xr3:uid="{00000000-0010-0000-0000-000009000000}" name="Gifted" totalsRowDxfId="88"/>
    <tableColumn id="10" xr3:uid="{00000000-0010-0000-0000-00000A000000}" name="Homeless" totalsRowDxfId="87"/>
    <tableColumn id="11" xr3:uid="{00000000-0010-0000-0000-00000B000000}" name="EarlyEd" totalsRowDxfId="86"/>
    <tableColumn id="12" xr3:uid="{00000000-0010-0000-0000-00000C000000}" name="Total2" totalsRowDxfId="8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N2:Y291" totalsRowShown="0">
  <autoFilter ref="N2:Y291" xr:uid="{00000000-0009-0000-0100-00000F000000}"/>
  <tableColumns count="12">
    <tableColumn id="1" xr3:uid="{00000000-0010-0000-0100-000001000000}" name="CCDDD"/>
    <tableColumn id="2" xr3:uid="{00000000-0010-0000-0100-000002000000}" name="DistrictName"/>
    <tableColumn id="3" xr3:uid="{00000000-0010-0000-0100-000003000000}" name="OnBuses" dataDxfId="84" totalsRowDxfId="83"/>
    <tableColumn id="4" xr3:uid="{00000000-0010-0000-0100-000004000000}" name="InWalkArea" totalsRowDxfId="82"/>
    <tableColumn id="5" xr3:uid="{00000000-0010-0000-0100-000005000000}" name="TransitBus" totalsRowDxfId="81"/>
    <tableColumn id="6" xr3:uid="{00000000-0010-0000-0100-000006000000}" name="Total1" dataDxfId="80" totalsRowDxfId="79"/>
    <tableColumn id="7" xr3:uid="{00000000-0010-0000-0100-000007000000}" name="SpecialEd" totalsRowDxfId="78"/>
    <tableColumn id="8" xr3:uid="{00000000-0010-0000-0100-000008000000}" name="Bilingual" totalsRowDxfId="77"/>
    <tableColumn id="9" xr3:uid="{00000000-0010-0000-0100-000009000000}" name="Gifted" totalsRowDxfId="76"/>
    <tableColumn id="10" xr3:uid="{00000000-0010-0000-0100-00000A000000}" name="Homeless" totalsRowDxfId="75"/>
    <tableColumn id="11" xr3:uid="{00000000-0010-0000-0100-00000B000000}" name="EarlyEd" totalsRowDxfId="74"/>
    <tableColumn id="12" xr3:uid="{00000000-0010-0000-0100-00000C000000}" name="Total2" totalsRowDxfId="7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2000000}" name="Table16" displayName="Table16" ref="AA2:AL290" totalsRowShown="0">
  <autoFilter ref="AA2:AL290" xr:uid="{00000000-0009-0000-0100-000010000000}"/>
  <tableColumns count="12">
    <tableColumn id="1" xr3:uid="{00000000-0010-0000-0200-000001000000}" name="CCDDD"/>
    <tableColumn id="2" xr3:uid="{00000000-0010-0000-0200-000002000000}" name="DistrictName"/>
    <tableColumn id="3" xr3:uid="{00000000-0010-0000-0200-000003000000}" name="OnBuses" dataDxfId="72" totalsRowDxfId="71"/>
    <tableColumn id="4" xr3:uid="{00000000-0010-0000-0200-000004000000}" name="InWalkArea" totalsRowDxfId="70"/>
    <tableColumn id="5" xr3:uid="{00000000-0010-0000-0200-000005000000}" name="TransitBus" totalsRowDxfId="69"/>
    <tableColumn id="6" xr3:uid="{00000000-0010-0000-0200-000006000000}" name="Total1" dataDxfId="68" totalsRowDxfId="67"/>
    <tableColumn id="7" xr3:uid="{00000000-0010-0000-0200-000007000000}" name="SpecialEd" totalsRowDxfId="66"/>
    <tableColumn id="8" xr3:uid="{00000000-0010-0000-0200-000008000000}" name="Bilingual" totalsRowDxfId="65"/>
    <tableColumn id="9" xr3:uid="{00000000-0010-0000-0200-000009000000}" name="Gifted" totalsRowDxfId="64"/>
    <tableColumn id="10" xr3:uid="{00000000-0010-0000-0200-00000A000000}" name="Homeless" totalsRowDxfId="63"/>
    <tableColumn id="11" xr3:uid="{00000000-0010-0000-0200-00000B000000}" name="EarlyEd" totalsRowDxfId="62"/>
    <tableColumn id="12" xr3:uid="{00000000-0010-0000-0200-00000C000000}" name="Total2" totalsRowDxfId="6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B32A99-078C-4007-A99B-F13998619B5B}" name="Table17" displayName="Table17" ref="A2:L307" totalsRowCount="1">
  <autoFilter ref="A2:L306" xr:uid="{61B32A99-078C-4007-A99B-F13998619B5B}"/>
  <tableColumns count="12">
    <tableColumn id="1" xr3:uid="{2D0E3994-53F3-41E9-B5B1-241722DDC4B5}" name="CCDDD"/>
    <tableColumn id="2" xr3:uid="{F7472009-D5E6-47A2-B66D-6B0F54944F78}" name="DistrictName"/>
    <tableColumn id="3" xr3:uid="{F5E0361E-EB03-4EC3-8CC1-015FD59814FC}" name="OnBuses" totalsRowFunction="sum" dataDxfId="60" totalsRowDxfId="59"/>
    <tableColumn id="4" xr3:uid="{8B0734BC-0306-4F99-9B33-DA7C9F599712}" name="InWalkArea" totalsRowFunction="sum"/>
    <tableColumn id="5" xr3:uid="{A3484500-EECE-40C0-87E7-DD95D5918991}" name="TransitBus" totalsRowFunction="sum"/>
    <tableColumn id="6" xr3:uid="{B73CB37C-8275-4601-9D3F-D6AF67975F7D}" name="Total1" totalsRowFunction="sum" dataDxfId="58" totalsRowDxfId="57"/>
    <tableColumn id="7" xr3:uid="{364259FD-5254-4BDF-845C-17ED8B29F2B8}" name="SpecialEd" totalsRowFunction="sum"/>
    <tableColumn id="8" xr3:uid="{55C54202-F734-4FAF-AAA3-F49398F82F6A}" name="Bilingual" totalsRowFunction="sum"/>
    <tableColumn id="9" xr3:uid="{EF20CACE-94F1-4E3F-89CD-A2D48581D5E5}" name="Gifted" totalsRowFunction="sum"/>
    <tableColumn id="10" xr3:uid="{4AA9EE06-B021-425D-965B-1AB81C9AC08D}" name="Homeless" totalsRowFunction="sum"/>
    <tableColumn id="11" xr3:uid="{5F4F9B0E-D95E-4581-8A17-33DCBE96461D}" name="EarlyEd" totalsRowFunction="sum"/>
    <tableColumn id="12" xr3:uid="{4AE2DEE2-BFA1-40BD-9D30-635CB72C3E18}" name="Total2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5AFB49-9F4A-4BBC-8BFE-44C373E89595}" name="Table18" displayName="Table18" ref="N2:Y307" totalsRowCount="1">
  <autoFilter ref="N2:Y306" xr:uid="{CB5AFB49-9F4A-4BBC-8BFE-44C373E89595}"/>
  <tableColumns count="12">
    <tableColumn id="1" xr3:uid="{35A152D0-944F-4AA9-A772-C43E53B164B8}" name="CCDDD"/>
    <tableColumn id="2" xr3:uid="{01136469-4A2A-4495-AC7D-92A5E646D3AF}" name="DistrictName"/>
    <tableColumn id="3" xr3:uid="{3C6309CE-6135-4CF8-944F-79862412AA8B}" name="OnBuses" totalsRowFunction="sum" dataDxfId="56" totalsRowDxfId="55"/>
    <tableColumn id="4" xr3:uid="{6041ABF4-BA2A-4FD0-ADA2-A72B09DA7E42}" name="InWalkArea" totalsRowFunction="sum"/>
    <tableColumn id="5" xr3:uid="{CE129815-5623-4F79-88EE-A0E0AE904531}" name="TransitBus" totalsRowFunction="sum"/>
    <tableColumn id="6" xr3:uid="{368FFC2C-8AA3-427F-B24C-BFF66C261182}" name="Total1" totalsRowFunction="sum" dataDxfId="54" totalsRowDxfId="53"/>
    <tableColumn id="7" xr3:uid="{533D5CC4-F2BA-483C-BAE4-623697275D69}" name="SpecialEd" totalsRowFunction="sum"/>
    <tableColumn id="8" xr3:uid="{75082087-05C8-4592-992B-CE8C9A125E45}" name="Bilingual" totalsRowFunction="sum"/>
    <tableColumn id="9" xr3:uid="{9F1DA69F-D2F1-4141-A6C4-B5860D878539}" name="Gifted" totalsRowFunction="sum"/>
    <tableColumn id="10" xr3:uid="{DEB85EE0-99EF-4624-879D-43CAF86B89E3}" name="Homeless" totalsRowFunction="sum"/>
    <tableColumn id="11" xr3:uid="{4FED99A1-F1CF-4984-B430-8D180DB5A64C}" name="EarlyEd" totalsRowFunction="sum"/>
    <tableColumn id="12" xr3:uid="{D37E3696-83A4-4755-B0CD-C3C7DA7C2D61}" name="Total2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AB42E24-89E2-4290-ACB6-09FF84E1F102}" name="Table19" displayName="Table19" ref="AA2:AL308" totalsRowCount="1">
  <autoFilter ref="AA2:AL307" xr:uid="{AAB42E24-89E2-4290-ACB6-09FF84E1F102}"/>
  <tableColumns count="12">
    <tableColumn id="1" xr3:uid="{D5A62C52-128D-4704-B616-85206BD98BDC}" name="CCDDD"/>
    <tableColumn id="2" xr3:uid="{54736FFD-5DB9-4FC6-8685-86E5AB017371}" name="DistrictName"/>
    <tableColumn id="3" xr3:uid="{CBDA75DF-8909-4DFD-AC62-5AD9FB142F32}" name="OnBuses" totalsRowFunction="sum" dataDxfId="52" totalsRowDxfId="51"/>
    <tableColumn id="4" xr3:uid="{DB4867DF-3B4D-4C09-93A3-42A2E96F2D46}" name="InWalkArea" totalsRowFunction="sum"/>
    <tableColumn id="5" xr3:uid="{F0A4538E-5900-4130-BA9D-91F344F06E98}" name="TransitBus" totalsRowFunction="sum"/>
    <tableColumn id="6" xr3:uid="{9D3818C0-FD39-4550-A129-9CBA3E8CB445}" name="Total1" totalsRowFunction="sum" dataDxfId="50" totalsRowDxfId="49"/>
    <tableColumn id="7" xr3:uid="{0D130B72-154A-4142-BA2A-2CD459683786}" name="SpecialEd" totalsRowFunction="sum"/>
    <tableColumn id="8" xr3:uid="{41EC2F25-7404-4C2D-868C-EEA45B6FF997}" name="Bilingual" totalsRowFunction="sum"/>
    <tableColumn id="9" xr3:uid="{68036C90-13E1-453D-B457-C010F6FAA67A}" name="Gifted" totalsRowFunction="sum"/>
    <tableColumn id="10" xr3:uid="{F91579D0-EA44-4FD2-AAA0-1DD6E2F6AFC9}" name="Homeless" totalsRowFunction="sum"/>
    <tableColumn id="11" xr3:uid="{7B462D58-8028-4A5A-A83C-DF4BA4222A4A}" name="EarlyEd" totalsRowFunction="sum"/>
    <tableColumn id="12" xr3:uid="{24095DE7-35E4-4E9A-AA72-944C3870AE13}" name="Total2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P29" sqref="P29"/>
    </sheetView>
  </sheetViews>
  <sheetFormatPr defaultRowHeight="15" x14ac:dyDescent="0.25"/>
  <cols>
    <col min="1" max="1" width="36.5703125" customWidth="1"/>
    <col min="2" max="2" width="20.85546875" customWidth="1"/>
    <col min="3" max="3" width="16.28515625" bestFit="1" customWidth="1"/>
    <col min="4" max="4" width="13.140625" bestFit="1" customWidth="1"/>
    <col min="5" max="5" width="27" bestFit="1" customWidth="1"/>
    <col min="6" max="6" width="16" bestFit="1" customWidth="1"/>
    <col min="7" max="7" width="8.7109375" bestFit="1" customWidth="1"/>
    <col min="8" max="8" width="6.7109375" bestFit="1" customWidth="1"/>
    <col min="9" max="9" width="9.7109375" bestFit="1" customWidth="1"/>
    <col min="11" max="11" width="21.5703125" bestFit="1" customWidth="1"/>
  </cols>
  <sheetData>
    <row r="1" spans="1:11" x14ac:dyDescent="0.25">
      <c r="A1" s="2" t="s">
        <v>304</v>
      </c>
      <c r="B1" s="2"/>
      <c r="C1" s="2"/>
      <c r="D1" s="2"/>
      <c r="E1" s="2"/>
    </row>
    <row r="2" spans="1:11" x14ac:dyDescent="0.25">
      <c r="A2" t="s">
        <v>305</v>
      </c>
    </row>
    <row r="3" spans="1:11" x14ac:dyDescent="0.25">
      <c r="A3" t="s">
        <v>306</v>
      </c>
    </row>
    <row r="5" spans="1:11" x14ac:dyDescent="0.25">
      <c r="A5" s="4"/>
      <c r="B5" s="12" t="s">
        <v>307</v>
      </c>
      <c r="C5" s="12" t="s">
        <v>308</v>
      </c>
      <c r="D5" s="12" t="s">
        <v>309</v>
      </c>
      <c r="E5" s="12" t="s">
        <v>310</v>
      </c>
      <c r="F5" s="12" t="s">
        <v>311</v>
      </c>
      <c r="G5" s="12" t="s">
        <v>7</v>
      </c>
      <c r="H5" s="12" t="s">
        <v>8</v>
      </c>
      <c r="I5" s="12" t="s">
        <v>9</v>
      </c>
      <c r="J5" s="12" t="s">
        <v>312</v>
      </c>
      <c r="K5" s="13" t="s">
        <v>313</v>
      </c>
    </row>
    <row r="6" spans="1:11" x14ac:dyDescent="0.25">
      <c r="A6" s="5" t="s">
        <v>416</v>
      </c>
      <c r="B6" s="1">
        <v>604577</v>
      </c>
      <c r="C6" s="1">
        <v>2091</v>
      </c>
      <c r="D6" s="1">
        <v>12873</v>
      </c>
      <c r="E6" s="1">
        <v>615359</v>
      </c>
      <c r="F6" s="1">
        <v>31599</v>
      </c>
      <c r="G6" s="1">
        <v>1587</v>
      </c>
      <c r="H6" s="1">
        <v>4743</v>
      </c>
      <c r="I6" s="1">
        <v>1913</v>
      </c>
      <c r="J6" s="1">
        <v>3743</v>
      </c>
      <c r="K6" s="1">
        <v>43585</v>
      </c>
    </row>
    <row r="7" spans="1:11" x14ac:dyDescent="0.25">
      <c r="A7" s="5" t="s">
        <v>417</v>
      </c>
      <c r="B7" s="1">
        <v>593180</v>
      </c>
      <c r="C7" s="1">
        <v>2063</v>
      </c>
      <c r="D7" s="1">
        <v>13679</v>
      </c>
      <c r="E7" s="1">
        <v>604796</v>
      </c>
      <c r="F7" s="1">
        <v>31110</v>
      </c>
      <c r="G7" s="1">
        <v>1729</v>
      </c>
      <c r="H7" s="1">
        <v>4665</v>
      </c>
      <c r="I7" s="1">
        <v>2752</v>
      </c>
      <c r="J7" s="1">
        <v>4507</v>
      </c>
      <c r="K7" s="1">
        <v>44763</v>
      </c>
    </row>
    <row r="8" spans="1:11" x14ac:dyDescent="0.25">
      <c r="A8" s="5" t="s">
        <v>418</v>
      </c>
      <c r="B8" s="1">
        <v>590488</v>
      </c>
      <c r="C8" s="1">
        <v>2258</v>
      </c>
      <c r="D8" s="1">
        <v>14207</v>
      </c>
      <c r="E8" s="1">
        <v>602437</v>
      </c>
      <c r="F8" s="1">
        <v>33975</v>
      </c>
      <c r="G8" s="1">
        <v>1796</v>
      </c>
      <c r="H8" s="1">
        <v>4594</v>
      </c>
      <c r="I8" s="1">
        <v>3700</v>
      </c>
      <c r="J8" s="1">
        <v>5359</v>
      </c>
      <c r="K8" s="1">
        <v>49424</v>
      </c>
    </row>
    <row r="9" spans="1:11" x14ac:dyDescent="0.25">
      <c r="A9" s="5" t="s">
        <v>419</v>
      </c>
      <c r="B9" s="6">
        <f>AVERAGE(B6:B8)/2</f>
        <v>298040.83333333331</v>
      </c>
      <c r="C9" s="6">
        <f>AVERAGE(C6:C8)/2</f>
        <v>1068.6666666666667</v>
      </c>
      <c r="D9" s="6">
        <f>AVERAGE(D6:D8)/2</f>
        <v>6793.166666666667</v>
      </c>
      <c r="E9" s="6">
        <v>0</v>
      </c>
      <c r="F9" s="6">
        <f t="shared" ref="F9:J9" si="0">AVERAGE(F6:F8)/2</f>
        <v>16114</v>
      </c>
      <c r="G9" s="6">
        <f t="shared" si="0"/>
        <v>852</v>
      </c>
      <c r="H9" s="6">
        <f t="shared" si="0"/>
        <v>2333.6666666666665</v>
      </c>
      <c r="I9" s="6">
        <f t="shared" si="0"/>
        <v>1394.1666666666667</v>
      </c>
      <c r="J9" s="6">
        <f t="shared" si="0"/>
        <v>2268.1666666666665</v>
      </c>
      <c r="K9" s="6">
        <f>F9+G9+H9+I9+J9</f>
        <v>22962.000000000004</v>
      </c>
    </row>
    <row r="10" spans="1:11" x14ac:dyDescent="0.25">
      <c r="A10" s="4"/>
      <c r="B10" s="12" t="s">
        <v>307</v>
      </c>
      <c r="C10" s="12" t="s">
        <v>308</v>
      </c>
      <c r="D10" s="12" t="s">
        <v>309</v>
      </c>
      <c r="E10" s="12" t="s">
        <v>310</v>
      </c>
      <c r="F10" s="12" t="s">
        <v>311</v>
      </c>
      <c r="G10" s="12" t="s">
        <v>7</v>
      </c>
      <c r="H10" s="12" t="s">
        <v>8</v>
      </c>
      <c r="I10" s="12" t="s">
        <v>9</v>
      </c>
      <c r="J10" s="12" t="s">
        <v>312</v>
      </c>
      <c r="K10" s="13" t="s">
        <v>313</v>
      </c>
    </row>
    <row r="11" spans="1:11" x14ac:dyDescent="0.25">
      <c r="A11" s="5" t="s">
        <v>358</v>
      </c>
      <c r="B11" s="1">
        <v>642430</v>
      </c>
      <c r="C11" s="1">
        <v>2389</v>
      </c>
      <c r="D11" s="1">
        <v>1049</v>
      </c>
      <c r="E11" s="1">
        <v>641090</v>
      </c>
      <c r="F11" s="1">
        <v>33690</v>
      </c>
      <c r="G11" s="1">
        <v>3119</v>
      </c>
      <c r="H11" s="1">
        <v>5241</v>
      </c>
      <c r="I11" s="1">
        <v>2365</v>
      </c>
      <c r="J11" s="1">
        <v>5278</v>
      </c>
      <c r="K11" s="1">
        <v>49693</v>
      </c>
    </row>
    <row r="12" spans="1:11" x14ac:dyDescent="0.25">
      <c r="A12" s="5" t="s">
        <v>359</v>
      </c>
      <c r="B12" s="1">
        <v>626862</v>
      </c>
      <c r="C12" s="1">
        <v>2291</v>
      </c>
      <c r="D12" s="1">
        <v>707</v>
      </c>
      <c r="E12" s="1">
        <v>625278</v>
      </c>
      <c r="F12" s="1">
        <v>35522</v>
      </c>
      <c r="G12" s="1">
        <v>3340</v>
      </c>
      <c r="H12" s="1">
        <v>5110</v>
      </c>
      <c r="I12" s="1">
        <v>3143</v>
      </c>
      <c r="J12" s="1">
        <v>5615</v>
      </c>
      <c r="K12" s="1">
        <v>52730</v>
      </c>
    </row>
    <row r="13" spans="1:11" x14ac:dyDescent="0.25">
      <c r="A13" s="5" t="s">
        <v>360</v>
      </c>
      <c r="B13" s="1">
        <v>614573</v>
      </c>
      <c r="C13" s="1">
        <v>2360</v>
      </c>
      <c r="D13" s="1">
        <v>648</v>
      </c>
      <c r="E13" s="1">
        <v>612861</v>
      </c>
      <c r="F13" s="1">
        <v>35911</v>
      </c>
      <c r="G13" s="1">
        <v>3276</v>
      </c>
      <c r="H13" s="1">
        <v>5733</v>
      </c>
      <c r="I13" s="1">
        <v>3769</v>
      </c>
      <c r="J13" s="1">
        <v>6352</v>
      </c>
      <c r="K13" s="1">
        <v>55041</v>
      </c>
    </row>
    <row r="14" spans="1:11" x14ac:dyDescent="0.25">
      <c r="A14" s="5" t="s">
        <v>361</v>
      </c>
      <c r="B14" s="6">
        <f>AVERAGE(B11:B13)/2</f>
        <v>313977.5</v>
      </c>
      <c r="C14" s="6">
        <f>AVERAGE(C11:C13)/2</f>
        <v>1173.3333333333333</v>
      </c>
      <c r="D14" s="6">
        <f>AVERAGE(D11:D13)/2</f>
        <v>400.66666666666669</v>
      </c>
      <c r="E14" s="6">
        <v>313204.83333333337</v>
      </c>
      <c r="F14" s="6">
        <f t="shared" ref="F14:J14" si="1">AVERAGE(F11:F13)/2</f>
        <v>17520.5</v>
      </c>
      <c r="G14" s="6">
        <f t="shared" si="1"/>
        <v>1622.5</v>
      </c>
      <c r="H14" s="6">
        <f t="shared" si="1"/>
        <v>2680.6666666666665</v>
      </c>
      <c r="I14" s="6">
        <f t="shared" si="1"/>
        <v>1546.1666666666667</v>
      </c>
      <c r="J14" s="6">
        <f t="shared" si="1"/>
        <v>2874.1666666666665</v>
      </c>
      <c r="K14" s="6">
        <f>F14+G14+H14+I14+J14</f>
        <v>26244.000000000004</v>
      </c>
    </row>
    <row r="15" spans="1:11" x14ac:dyDescent="0.25">
      <c r="A15" s="4"/>
      <c r="B15" s="12" t="s">
        <v>307</v>
      </c>
      <c r="C15" s="12" t="s">
        <v>308</v>
      </c>
      <c r="D15" s="12" t="s">
        <v>309</v>
      </c>
      <c r="E15" s="12" t="s">
        <v>310</v>
      </c>
      <c r="F15" s="12" t="s">
        <v>311</v>
      </c>
      <c r="G15" s="12" t="s">
        <v>7</v>
      </c>
      <c r="H15" s="12" t="s">
        <v>8</v>
      </c>
      <c r="I15" s="12" t="s">
        <v>9</v>
      </c>
      <c r="J15" s="12" t="s">
        <v>312</v>
      </c>
      <c r="K15" s="13" t="s">
        <v>313</v>
      </c>
    </row>
    <row r="16" spans="1:11" x14ac:dyDescent="0.25">
      <c r="A16" s="5" t="s">
        <v>409</v>
      </c>
      <c r="B16" s="1">
        <v>647329</v>
      </c>
      <c r="C16" s="1">
        <v>2043</v>
      </c>
      <c r="D16" s="1">
        <v>31</v>
      </c>
      <c r="E16" s="1">
        <v>645317</v>
      </c>
      <c r="F16" s="1">
        <v>36610</v>
      </c>
      <c r="G16" s="1">
        <v>4431</v>
      </c>
      <c r="H16" s="1">
        <v>4936</v>
      </c>
      <c r="I16" s="1">
        <v>2392</v>
      </c>
      <c r="J16" s="1">
        <v>5086</v>
      </c>
      <c r="K16" s="1">
        <v>53455</v>
      </c>
    </row>
    <row r="17" spans="1:11" x14ac:dyDescent="0.25">
      <c r="A17" s="5" t="s">
        <v>411</v>
      </c>
      <c r="B17" s="1">
        <v>628361</v>
      </c>
      <c r="C17" s="1">
        <v>1811</v>
      </c>
      <c r="D17" s="1">
        <v>35</v>
      </c>
      <c r="E17" s="1">
        <v>626585</v>
      </c>
      <c r="F17" s="1">
        <v>37312</v>
      </c>
      <c r="G17" s="1">
        <v>4360</v>
      </c>
      <c r="H17" s="1">
        <v>4742</v>
      </c>
      <c r="I17" s="1">
        <v>3417</v>
      </c>
      <c r="J17" s="1">
        <v>6108</v>
      </c>
      <c r="K17" s="1">
        <v>55939</v>
      </c>
    </row>
    <row r="18" spans="1:11" x14ac:dyDescent="0.25">
      <c r="A18" s="5" t="s">
        <v>412</v>
      </c>
      <c r="B18" s="1">
        <v>614498</v>
      </c>
      <c r="C18" s="1">
        <v>1899</v>
      </c>
      <c r="D18" s="1">
        <v>107</v>
      </c>
      <c r="E18" s="1">
        <v>612706</v>
      </c>
      <c r="F18" s="1">
        <v>39252</v>
      </c>
      <c r="G18" s="1">
        <v>4423</v>
      </c>
      <c r="H18" s="1">
        <v>5351</v>
      </c>
      <c r="I18" s="1">
        <v>4110</v>
      </c>
      <c r="J18" s="1">
        <v>7115</v>
      </c>
      <c r="K18" s="1">
        <v>60251</v>
      </c>
    </row>
    <row r="19" spans="1:11" x14ac:dyDescent="0.25">
      <c r="A19" s="5" t="s">
        <v>413</v>
      </c>
      <c r="B19" s="6">
        <f>AVERAGE(B16:B18)/2</f>
        <v>315031.33333333331</v>
      </c>
      <c r="C19" s="6">
        <f>AVERAGE(C16:C18)/2</f>
        <v>958.83333333333337</v>
      </c>
      <c r="D19" s="6">
        <f>AVERAGE(D16:D18)/2</f>
        <v>28.833333333333332</v>
      </c>
      <c r="E19" s="6">
        <v>313204.83333333337</v>
      </c>
      <c r="F19" s="6">
        <f t="shared" ref="F19:J19" si="2">AVERAGE(F16:F18)/2</f>
        <v>18862.333333333332</v>
      </c>
      <c r="G19" s="6">
        <f t="shared" si="2"/>
        <v>2202.3333333333335</v>
      </c>
      <c r="H19" s="6">
        <f t="shared" si="2"/>
        <v>2504.8333333333335</v>
      </c>
      <c r="I19" s="6">
        <f t="shared" si="2"/>
        <v>1653.1666666666667</v>
      </c>
      <c r="J19" s="6">
        <f t="shared" si="2"/>
        <v>3051.5</v>
      </c>
      <c r="K19" s="6">
        <f>F19+G19+H19+I19+J19</f>
        <v>28274.166666666664</v>
      </c>
    </row>
    <row r="20" spans="1:11" x14ac:dyDescent="0.25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t="s">
        <v>310</v>
      </c>
      <c r="B22" t="s">
        <v>314</v>
      </c>
    </row>
    <row r="23" spans="1:11" x14ac:dyDescent="0.25">
      <c r="A23" t="s">
        <v>311</v>
      </c>
      <c r="B23" t="s">
        <v>315</v>
      </c>
    </row>
    <row r="24" spans="1:11" x14ac:dyDescent="0.25">
      <c r="A24" t="s">
        <v>7</v>
      </c>
      <c r="B24" t="s">
        <v>316</v>
      </c>
      <c r="K24" s="11"/>
    </row>
    <row r="25" spans="1:11" x14ac:dyDescent="0.25">
      <c r="A25" t="s">
        <v>317</v>
      </c>
      <c r="B25" t="s">
        <v>318</v>
      </c>
      <c r="K25" s="11"/>
    </row>
    <row r="26" spans="1:11" x14ac:dyDescent="0.25">
      <c r="A26" t="s">
        <v>9</v>
      </c>
      <c r="B26" t="s">
        <v>319</v>
      </c>
    </row>
    <row r="27" spans="1:11" x14ac:dyDescent="0.25">
      <c r="A27" t="s">
        <v>320</v>
      </c>
      <c r="B27" t="s">
        <v>321</v>
      </c>
    </row>
    <row r="28" spans="1:11" x14ac:dyDescent="0.25">
      <c r="A28" t="s">
        <v>313</v>
      </c>
      <c r="B28" t="s">
        <v>322</v>
      </c>
    </row>
    <row r="30" spans="1:11" x14ac:dyDescent="0.25">
      <c r="A30" s="3" t="s">
        <v>323</v>
      </c>
    </row>
    <row r="31" spans="1:11" x14ac:dyDescent="0.25">
      <c r="A31" t="s">
        <v>307</v>
      </c>
      <c r="B31" t="s">
        <v>324</v>
      </c>
    </row>
    <row r="32" spans="1:11" x14ac:dyDescent="0.25">
      <c r="A32" t="s">
        <v>308</v>
      </c>
      <c r="B32" t="s">
        <v>324</v>
      </c>
    </row>
    <row r="33" spans="1:2" x14ac:dyDescent="0.25">
      <c r="A33" t="s">
        <v>309</v>
      </c>
      <c r="B33" t="s">
        <v>325</v>
      </c>
    </row>
    <row r="34" spans="1:2" x14ac:dyDescent="0.25">
      <c r="A34" t="s">
        <v>310</v>
      </c>
      <c r="B34" t="s">
        <v>326</v>
      </c>
    </row>
    <row r="35" spans="1:2" x14ac:dyDescent="0.25">
      <c r="A35" t="s">
        <v>311</v>
      </c>
      <c r="B35" t="s">
        <v>324</v>
      </c>
    </row>
    <row r="36" spans="1:2" x14ac:dyDescent="0.25">
      <c r="A36" t="s">
        <v>7</v>
      </c>
      <c r="B36" t="s">
        <v>324</v>
      </c>
    </row>
    <row r="37" spans="1:2" x14ac:dyDescent="0.25">
      <c r="A37" t="s">
        <v>317</v>
      </c>
      <c r="B37" t="s">
        <v>324</v>
      </c>
    </row>
    <row r="38" spans="1:2" x14ac:dyDescent="0.25">
      <c r="A38" t="s">
        <v>9</v>
      </c>
      <c r="B38" t="s">
        <v>324</v>
      </c>
    </row>
    <row r="39" spans="1:2" x14ac:dyDescent="0.25">
      <c r="A39" t="s">
        <v>320</v>
      </c>
      <c r="B39" t="s">
        <v>327</v>
      </c>
    </row>
    <row r="40" spans="1:2" x14ac:dyDescent="0.25">
      <c r="A40" t="s">
        <v>313</v>
      </c>
      <c r="B40" t="s">
        <v>328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7967-2942-4C6E-9B95-4026D24B4292}">
  <dimension ref="A1:AL308"/>
  <sheetViews>
    <sheetView workbookViewId="0">
      <selection activeCell="J27" sqref="J27"/>
    </sheetView>
  </sheetViews>
  <sheetFormatPr defaultRowHeight="15" x14ac:dyDescent="0.25"/>
  <sheetData>
    <row r="1" spans="1:38" ht="21" x14ac:dyDescent="0.35">
      <c r="D1" s="19" t="s">
        <v>302</v>
      </c>
      <c r="E1" s="19"/>
      <c r="R1" s="9" t="s">
        <v>301</v>
      </c>
      <c r="AF1" s="9" t="s">
        <v>303</v>
      </c>
    </row>
    <row r="2" spans="1:3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AA2" t="s">
        <v>0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</row>
    <row r="3" spans="1:38" x14ac:dyDescent="0.25">
      <c r="A3">
        <v>14005</v>
      </c>
      <c r="B3" t="s">
        <v>12</v>
      </c>
      <c r="C3" s="7">
        <v>1412</v>
      </c>
      <c r="D3">
        <v>0</v>
      </c>
      <c r="E3">
        <v>0</v>
      </c>
      <c r="F3" s="7">
        <v>1412</v>
      </c>
      <c r="G3">
        <v>92</v>
      </c>
      <c r="H3">
        <v>0</v>
      </c>
      <c r="I3">
        <v>0</v>
      </c>
      <c r="J3">
        <v>0</v>
      </c>
      <c r="K3">
        <v>54</v>
      </c>
      <c r="L3">
        <v>146</v>
      </c>
      <c r="N3">
        <v>14005</v>
      </c>
      <c r="O3" t="s">
        <v>12</v>
      </c>
      <c r="P3" s="7">
        <v>1279</v>
      </c>
      <c r="Q3">
        <v>0</v>
      </c>
      <c r="R3">
        <v>0</v>
      </c>
      <c r="S3" s="7">
        <v>1279</v>
      </c>
      <c r="T3">
        <v>91</v>
      </c>
      <c r="U3">
        <v>0</v>
      </c>
      <c r="V3">
        <v>0</v>
      </c>
      <c r="W3">
        <v>0</v>
      </c>
      <c r="X3">
        <v>73</v>
      </c>
      <c r="Y3">
        <v>164</v>
      </c>
      <c r="AA3">
        <v>14005</v>
      </c>
      <c r="AB3" t="s">
        <v>12</v>
      </c>
      <c r="AC3" s="7">
        <v>1309</v>
      </c>
      <c r="AD3">
        <v>0</v>
      </c>
      <c r="AE3">
        <v>0</v>
      </c>
      <c r="AF3" s="7">
        <v>1309</v>
      </c>
      <c r="AG3">
        <v>88</v>
      </c>
      <c r="AH3">
        <v>0</v>
      </c>
      <c r="AI3">
        <v>0</v>
      </c>
      <c r="AJ3">
        <v>10</v>
      </c>
      <c r="AK3">
        <v>80</v>
      </c>
      <c r="AL3">
        <v>178</v>
      </c>
    </row>
    <row r="4" spans="1:38" x14ac:dyDescent="0.25">
      <c r="A4">
        <v>21226</v>
      </c>
      <c r="B4" t="s">
        <v>13</v>
      </c>
      <c r="C4">
        <v>410</v>
      </c>
      <c r="D4">
        <v>0</v>
      </c>
      <c r="E4">
        <v>0</v>
      </c>
      <c r="F4">
        <v>410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N4">
        <v>21226</v>
      </c>
      <c r="O4" t="s">
        <v>13</v>
      </c>
      <c r="P4">
        <v>406</v>
      </c>
      <c r="Q4">
        <v>0</v>
      </c>
      <c r="R4">
        <v>0</v>
      </c>
      <c r="S4">
        <v>406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A4">
        <v>21226</v>
      </c>
      <c r="AB4" t="s">
        <v>13</v>
      </c>
      <c r="AC4">
        <v>411</v>
      </c>
      <c r="AD4">
        <v>0</v>
      </c>
      <c r="AE4">
        <v>0</v>
      </c>
      <c r="AF4">
        <v>411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>
        <v>22017</v>
      </c>
      <c r="B5" t="s">
        <v>14</v>
      </c>
      <c r="C5">
        <v>143</v>
      </c>
      <c r="D5">
        <v>0</v>
      </c>
      <c r="E5">
        <v>0</v>
      </c>
      <c r="F5">
        <v>143</v>
      </c>
      <c r="G5">
        <v>1</v>
      </c>
      <c r="H5">
        <v>0</v>
      </c>
      <c r="I5">
        <v>0</v>
      </c>
      <c r="J5">
        <v>0</v>
      </c>
      <c r="K5">
        <v>0</v>
      </c>
      <c r="L5">
        <v>1</v>
      </c>
      <c r="N5">
        <v>22017</v>
      </c>
      <c r="O5" t="s">
        <v>14</v>
      </c>
      <c r="P5">
        <v>69</v>
      </c>
      <c r="Q5">
        <v>0</v>
      </c>
      <c r="R5">
        <v>0</v>
      </c>
      <c r="S5">
        <v>69</v>
      </c>
      <c r="T5">
        <v>1</v>
      </c>
      <c r="U5">
        <v>0</v>
      </c>
      <c r="V5">
        <v>0</v>
      </c>
      <c r="W5">
        <v>0</v>
      </c>
      <c r="X5">
        <v>0</v>
      </c>
      <c r="Y5">
        <v>1</v>
      </c>
      <c r="AA5">
        <v>22017</v>
      </c>
      <c r="AB5" t="s">
        <v>14</v>
      </c>
      <c r="AC5">
        <v>103</v>
      </c>
      <c r="AD5">
        <v>0</v>
      </c>
      <c r="AE5">
        <v>0</v>
      </c>
      <c r="AF5">
        <v>103</v>
      </c>
      <c r="AG5">
        <v>1</v>
      </c>
      <c r="AH5">
        <v>0</v>
      </c>
      <c r="AI5">
        <v>0</v>
      </c>
      <c r="AJ5">
        <v>0</v>
      </c>
      <c r="AK5">
        <v>0</v>
      </c>
      <c r="AL5">
        <v>1</v>
      </c>
    </row>
    <row r="6" spans="1:38" x14ac:dyDescent="0.25">
      <c r="A6">
        <v>29103</v>
      </c>
      <c r="B6" t="s">
        <v>15</v>
      </c>
      <c r="C6" s="7">
        <v>1089</v>
      </c>
      <c r="D6">
        <v>0</v>
      </c>
      <c r="E6">
        <v>0</v>
      </c>
      <c r="F6" s="7">
        <v>1089</v>
      </c>
      <c r="G6">
        <v>73</v>
      </c>
      <c r="H6">
        <v>0</v>
      </c>
      <c r="I6">
        <v>0</v>
      </c>
      <c r="J6">
        <v>1</v>
      </c>
      <c r="K6">
        <v>13</v>
      </c>
      <c r="L6">
        <v>87</v>
      </c>
      <c r="N6">
        <v>29103</v>
      </c>
      <c r="O6" t="s">
        <v>15</v>
      </c>
      <c r="P6" s="7">
        <v>1025</v>
      </c>
      <c r="Q6">
        <v>0</v>
      </c>
      <c r="R6">
        <v>0</v>
      </c>
      <c r="S6" s="7">
        <v>1025</v>
      </c>
      <c r="T6">
        <v>53</v>
      </c>
      <c r="U6">
        <v>0</v>
      </c>
      <c r="V6">
        <v>0</v>
      </c>
      <c r="W6">
        <v>2</v>
      </c>
      <c r="X6">
        <v>14</v>
      </c>
      <c r="Y6">
        <v>69</v>
      </c>
      <c r="AA6">
        <v>29103</v>
      </c>
      <c r="AB6" t="s">
        <v>15</v>
      </c>
      <c r="AC6" s="7">
        <v>1087</v>
      </c>
      <c r="AD6">
        <v>0</v>
      </c>
      <c r="AE6">
        <v>0</v>
      </c>
      <c r="AF6" s="7">
        <v>1087</v>
      </c>
      <c r="AG6">
        <v>70</v>
      </c>
      <c r="AH6">
        <v>0</v>
      </c>
      <c r="AI6">
        <v>0</v>
      </c>
      <c r="AJ6">
        <v>3</v>
      </c>
      <c r="AK6">
        <v>0</v>
      </c>
      <c r="AL6">
        <v>73</v>
      </c>
    </row>
    <row r="7" spans="1:38" x14ac:dyDescent="0.25">
      <c r="A7">
        <v>31016</v>
      </c>
      <c r="B7" t="s">
        <v>16</v>
      </c>
      <c r="C7" s="7">
        <v>3713</v>
      </c>
      <c r="D7">
        <v>0</v>
      </c>
      <c r="E7">
        <v>0</v>
      </c>
      <c r="F7" s="7">
        <v>3713</v>
      </c>
      <c r="G7">
        <v>164</v>
      </c>
      <c r="H7">
        <v>0</v>
      </c>
      <c r="I7">
        <v>0</v>
      </c>
      <c r="J7">
        <v>9</v>
      </c>
      <c r="K7">
        <v>0</v>
      </c>
      <c r="L7">
        <v>173</v>
      </c>
      <c r="N7">
        <v>31016</v>
      </c>
      <c r="O7" t="s">
        <v>16</v>
      </c>
      <c r="P7" s="7">
        <v>3452</v>
      </c>
      <c r="Q7">
        <v>0</v>
      </c>
      <c r="R7">
        <v>0</v>
      </c>
      <c r="S7" s="7">
        <v>3452</v>
      </c>
      <c r="T7">
        <v>126</v>
      </c>
      <c r="U7">
        <v>0</v>
      </c>
      <c r="V7">
        <v>0</v>
      </c>
      <c r="W7">
        <v>0</v>
      </c>
      <c r="X7">
        <v>0</v>
      </c>
      <c r="Y7">
        <v>126</v>
      </c>
      <c r="AA7">
        <v>31016</v>
      </c>
      <c r="AB7" t="s">
        <v>16</v>
      </c>
      <c r="AC7" s="7">
        <v>3803</v>
      </c>
      <c r="AD7">
        <v>0</v>
      </c>
      <c r="AE7">
        <v>0</v>
      </c>
      <c r="AF7" s="7">
        <v>3803</v>
      </c>
      <c r="AG7">
        <v>162</v>
      </c>
      <c r="AH7">
        <v>0</v>
      </c>
      <c r="AI7">
        <v>0</v>
      </c>
      <c r="AJ7">
        <v>11</v>
      </c>
      <c r="AK7">
        <v>0</v>
      </c>
      <c r="AL7">
        <v>173</v>
      </c>
    </row>
    <row r="8" spans="1:38" x14ac:dyDescent="0.25">
      <c r="A8">
        <v>2420</v>
      </c>
      <c r="B8" t="s">
        <v>17</v>
      </c>
      <c r="C8">
        <v>273</v>
      </c>
      <c r="D8">
        <v>0</v>
      </c>
      <c r="E8">
        <v>0</v>
      </c>
      <c r="F8">
        <v>273</v>
      </c>
      <c r="G8">
        <v>2</v>
      </c>
      <c r="H8">
        <v>0</v>
      </c>
      <c r="I8">
        <v>0</v>
      </c>
      <c r="J8">
        <v>0</v>
      </c>
      <c r="K8">
        <v>0</v>
      </c>
      <c r="L8">
        <v>2</v>
      </c>
      <c r="N8">
        <v>2420</v>
      </c>
      <c r="O8" t="s">
        <v>17</v>
      </c>
      <c r="P8">
        <v>275</v>
      </c>
      <c r="Q8">
        <v>0</v>
      </c>
      <c r="R8">
        <v>0</v>
      </c>
      <c r="S8">
        <v>275</v>
      </c>
      <c r="T8">
        <v>4</v>
      </c>
      <c r="U8">
        <v>0</v>
      </c>
      <c r="V8">
        <v>0</v>
      </c>
      <c r="W8">
        <v>0</v>
      </c>
      <c r="X8">
        <v>0</v>
      </c>
      <c r="Y8">
        <v>4</v>
      </c>
      <c r="AA8">
        <v>2420</v>
      </c>
      <c r="AB8" t="s">
        <v>17</v>
      </c>
      <c r="AC8">
        <v>293</v>
      </c>
      <c r="AD8">
        <v>0</v>
      </c>
      <c r="AE8">
        <v>0</v>
      </c>
      <c r="AF8">
        <v>293</v>
      </c>
      <c r="AG8">
        <v>4</v>
      </c>
      <c r="AH8">
        <v>0</v>
      </c>
      <c r="AI8">
        <v>0</v>
      </c>
      <c r="AJ8">
        <v>0</v>
      </c>
      <c r="AK8">
        <v>0</v>
      </c>
      <c r="AL8">
        <v>4</v>
      </c>
    </row>
    <row r="9" spans="1:38" x14ac:dyDescent="0.25">
      <c r="A9">
        <v>17408</v>
      </c>
      <c r="B9" t="s">
        <v>18</v>
      </c>
      <c r="C9" s="7">
        <v>12918</v>
      </c>
      <c r="D9">
        <v>0</v>
      </c>
      <c r="E9">
        <v>0</v>
      </c>
      <c r="F9" s="7">
        <v>12918</v>
      </c>
      <c r="G9">
        <v>558</v>
      </c>
      <c r="H9">
        <v>0</v>
      </c>
      <c r="I9">
        <v>59</v>
      </c>
      <c r="J9">
        <v>10</v>
      </c>
      <c r="K9">
        <v>0</v>
      </c>
      <c r="L9">
        <v>627</v>
      </c>
      <c r="N9">
        <v>17408</v>
      </c>
      <c r="O9" t="s">
        <v>18</v>
      </c>
      <c r="P9" s="7">
        <v>13130</v>
      </c>
      <c r="Q9">
        <v>0</v>
      </c>
      <c r="R9">
        <v>0</v>
      </c>
      <c r="S9" s="7">
        <v>13130</v>
      </c>
      <c r="T9">
        <v>509</v>
      </c>
      <c r="U9">
        <v>0</v>
      </c>
      <c r="V9">
        <v>74</v>
      </c>
      <c r="W9">
        <v>31</v>
      </c>
      <c r="X9">
        <v>0</v>
      </c>
      <c r="Y9">
        <v>614</v>
      </c>
      <c r="AA9">
        <v>17408</v>
      </c>
      <c r="AB9" t="s">
        <v>18</v>
      </c>
      <c r="AC9" s="7">
        <v>12358</v>
      </c>
      <c r="AD9">
        <v>0</v>
      </c>
      <c r="AE9">
        <v>0</v>
      </c>
      <c r="AF9" s="7">
        <v>12358</v>
      </c>
      <c r="AG9">
        <v>598</v>
      </c>
      <c r="AH9">
        <v>0</v>
      </c>
      <c r="AI9">
        <v>45</v>
      </c>
      <c r="AJ9">
        <v>26</v>
      </c>
      <c r="AK9">
        <v>0</v>
      </c>
      <c r="AL9">
        <v>669</v>
      </c>
    </row>
    <row r="10" spans="1:38" x14ac:dyDescent="0.25">
      <c r="A10">
        <v>18303</v>
      </c>
      <c r="B10" t="s">
        <v>19</v>
      </c>
      <c r="C10" s="7">
        <v>1854</v>
      </c>
      <c r="D10">
        <v>10</v>
      </c>
      <c r="E10">
        <v>0</v>
      </c>
      <c r="F10" s="7">
        <v>1844</v>
      </c>
      <c r="G10">
        <v>53</v>
      </c>
      <c r="H10">
        <v>0</v>
      </c>
      <c r="I10">
        <v>0</v>
      </c>
      <c r="J10">
        <v>0</v>
      </c>
      <c r="K10">
        <v>13</v>
      </c>
      <c r="L10">
        <v>66</v>
      </c>
      <c r="N10">
        <v>18303</v>
      </c>
      <c r="O10" t="s">
        <v>19</v>
      </c>
      <c r="P10" s="7">
        <v>1629</v>
      </c>
      <c r="Q10">
        <v>5</v>
      </c>
      <c r="R10">
        <v>0</v>
      </c>
      <c r="S10" s="7">
        <v>1624</v>
      </c>
      <c r="T10">
        <v>54</v>
      </c>
      <c r="U10">
        <v>0</v>
      </c>
      <c r="V10">
        <v>0</v>
      </c>
      <c r="W10">
        <v>0</v>
      </c>
      <c r="X10">
        <v>13</v>
      </c>
      <c r="Y10">
        <v>67</v>
      </c>
      <c r="AA10">
        <v>18303</v>
      </c>
      <c r="AB10" t="s">
        <v>19</v>
      </c>
      <c r="AC10" s="7">
        <v>1535</v>
      </c>
      <c r="AD10">
        <v>7</v>
      </c>
      <c r="AE10">
        <v>0</v>
      </c>
      <c r="AF10" s="7">
        <v>1528</v>
      </c>
      <c r="AG10">
        <v>49</v>
      </c>
      <c r="AH10">
        <v>0</v>
      </c>
      <c r="AI10">
        <v>0</v>
      </c>
      <c r="AJ10">
        <v>1</v>
      </c>
      <c r="AK10">
        <v>13</v>
      </c>
      <c r="AL10">
        <v>63</v>
      </c>
    </row>
    <row r="11" spans="1:38" x14ac:dyDescent="0.25">
      <c r="A11">
        <v>6119</v>
      </c>
      <c r="B11" t="s">
        <v>20</v>
      </c>
      <c r="C11" s="7">
        <v>7045</v>
      </c>
      <c r="D11">
        <v>0</v>
      </c>
      <c r="E11">
        <v>0</v>
      </c>
      <c r="F11" s="7">
        <v>7045</v>
      </c>
      <c r="G11">
        <v>390</v>
      </c>
      <c r="H11">
        <v>0</v>
      </c>
      <c r="I11">
        <v>266</v>
      </c>
      <c r="J11">
        <v>22</v>
      </c>
      <c r="K11">
        <v>72</v>
      </c>
      <c r="L11">
        <v>750</v>
      </c>
      <c r="N11">
        <v>6119</v>
      </c>
      <c r="O11" t="s">
        <v>20</v>
      </c>
      <c r="P11" s="7">
        <v>8222</v>
      </c>
      <c r="Q11">
        <v>0</v>
      </c>
      <c r="R11">
        <v>0</v>
      </c>
      <c r="S11" s="7">
        <v>8222</v>
      </c>
      <c r="T11">
        <v>290</v>
      </c>
      <c r="U11">
        <v>0</v>
      </c>
      <c r="V11">
        <v>260</v>
      </c>
      <c r="W11">
        <v>9</v>
      </c>
      <c r="X11">
        <v>35</v>
      </c>
      <c r="Y11">
        <v>594</v>
      </c>
      <c r="AA11">
        <v>6119</v>
      </c>
      <c r="AB11" t="s">
        <v>20</v>
      </c>
      <c r="AC11" s="7">
        <v>8196</v>
      </c>
      <c r="AD11">
        <v>0</v>
      </c>
      <c r="AE11">
        <v>0</v>
      </c>
      <c r="AF11" s="7">
        <v>8196</v>
      </c>
      <c r="AG11">
        <v>337</v>
      </c>
      <c r="AH11">
        <v>0</v>
      </c>
      <c r="AI11">
        <v>250</v>
      </c>
      <c r="AJ11">
        <v>10</v>
      </c>
      <c r="AK11">
        <v>80</v>
      </c>
      <c r="AL11">
        <v>677</v>
      </c>
    </row>
    <row r="12" spans="1:38" x14ac:dyDescent="0.25">
      <c r="A12">
        <v>17405</v>
      </c>
      <c r="B12" t="s">
        <v>21</v>
      </c>
      <c r="C12" s="7">
        <v>6619</v>
      </c>
      <c r="D12">
        <v>0</v>
      </c>
      <c r="E12" s="7">
        <v>2837</v>
      </c>
      <c r="F12" s="7">
        <v>9456</v>
      </c>
      <c r="G12">
        <v>884</v>
      </c>
      <c r="H12">
        <v>0</v>
      </c>
      <c r="I12">
        <v>340</v>
      </c>
      <c r="J12">
        <v>1</v>
      </c>
      <c r="K12">
        <v>0</v>
      </c>
      <c r="L12" s="7">
        <v>1225</v>
      </c>
      <c r="N12">
        <v>17405</v>
      </c>
      <c r="O12" t="s">
        <v>21</v>
      </c>
      <c r="P12" s="7">
        <v>5747</v>
      </c>
      <c r="Q12">
        <v>22</v>
      </c>
      <c r="R12" s="7">
        <v>2965</v>
      </c>
      <c r="S12" s="7">
        <v>8690</v>
      </c>
      <c r="T12">
        <v>355</v>
      </c>
      <c r="U12">
        <v>0</v>
      </c>
      <c r="V12">
        <v>852</v>
      </c>
      <c r="W12">
        <v>2</v>
      </c>
      <c r="X12">
        <v>0</v>
      </c>
      <c r="Y12" s="7">
        <v>1209</v>
      </c>
      <c r="AA12">
        <v>17405</v>
      </c>
      <c r="AB12" t="s">
        <v>21</v>
      </c>
      <c r="AC12" s="7">
        <v>6227</v>
      </c>
      <c r="AD12">
        <v>19</v>
      </c>
      <c r="AE12" s="7">
        <v>3242</v>
      </c>
      <c r="AF12" s="7">
        <v>9450</v>
      </c>
      <c r="AG12">
        <v>393</v>
      </c>
      <c r="AH12">
        <v>0</v>
      </c>
      <c r="AI12">
        <v>799</v>
      </c>
      <c r="AJ12">
        <v>8</v>
      </c>
      <c r="AK12">
        <v>2</v>
      </c>
      <c r="AL12" s="7">
        <v>1202</v>
      </c>
    </row>
    <row r="13" spans="1:38" x14ac:dyDescent="0.25">
      <c r="A13">
        <v>37501</v>
      </c>
      <c r="B13" t="s">
        <v>22</v>
      </c>
      <c r="C13" s="7">
        <v>5175</v>
      </c>
      <c r="D13">
        <v>0</v>
      </c>
      <c r="E13">
        <v>0</v>
      </c>
      <c r="F13" s="7">
        <v>5175</v>
      </c>
      <c r="G13">
        <v>269</v>
      </c>
      <c r="H13">
        <v>0</v>
      </c>
      <c r="I13">
        <v>0</v>
      </c>
      <c r="J13">
        <v>65</v>
      </c>
      <c r="K13">
        <v>34</v>
      </c>
      <c r="L13">
        <v>368</v>
      </c>
      <c r="N13">
        <v>37501</v>
      </c>
      <c r="O13" t="s">
        <v>22</v>
      </c>
      <c r="P13" s="7">
        <v>5424</v>
      </c>
      <c r="Q13">
        <v>0</v>
      </c>
      <c r="R13">
        <v>0</v>
      </c>
      <c r="S13" s="7">
        <v>5424</v>
      </c>
      <c r="T13">
        <v>282</v>
      </c>
      <c r="U13">
        <v>0</v>
      </c>
      <c r="V13">
        <v>0</v>
      </c>
      <c r="W13">
        <v>60</v>
      </c>
      <c r="X13">
        <v>41</v>
      </c>
      <c r="Y13">
        <v>383</v>
      </c>
      <c r="AA13">
        <v>37501</v>
      </c>
      <c r="AB13" t="s">
        <v>22</v>
      </c>
      <c r="AC13" s="7">
        <v>5016</v>
      </c>
      <c r="AD13">
        <v>0</v>
      </c>
      <c r="AE13">
        <v>0</v>
      </c>
      <c r="AF13" s="7">
        <v>5016</v>
      </c>
      <c r="AG13">
        <v>286</v>
      </c>
      <c r="AH13">
        <v>0</v>
      </c>
      <c r="AI13">
        <v>0</v>
      </c>
      <c r="AJ13">
        <v>117</v>
      </c>
      <c r="AK13">
        <v>47</v>
      </c>
      <c r="AL13">
        <v>450</v>
      </c>
    </row>
    <row r="14" spans="1:38" x14ac:dyDescent="0.25">
      <c r="A14">
        <v>1122</v>
      </c>
      <c r="B14" t="s">
        <v>23</v>
      </c>
      <c r="C14">
        <v>20</v>
      </c>
      <c r="D14">
        <v>0</v>
      </c>
      <c r="E14">
        <v>0</v>
      </c>
      <c r="F14">
        <v>20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N14">
        <v>1122</v>
      </c>
      <c r="O14" t="s">
        <v>23</v>
      </c>
      <c r="P14">
        <v>22</v>
      </c>
      <c r="Q14">
        <v>0</v>
      </c>
      <c r="R14">
        <v>0</v>
      </c>
      <c r="S14">
        <v>22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>
        <v>1122</v>
      </c>
      <c r="AB14" t="s">
        <v>23</v>
      </c>
      <c r="AC14">
        <v>16</v>
      </c>
      <c r="AD14">
        <v>0</v>
      </c>
      <c r="AE14">
        <v>0</v>
      </c>
      <c r="AF14">
        <v>16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>
        <v>27403</v>
      </c>
      <c r="B15" t="s">
        <v>24</v>
      </c>
      <c r="C15" s="7">
        <v>17548</v>
      </c>
      <c r="D15">
        <v>0</v>
      </c>
      <c r="E15">
        <v>0</v>
      </c>
      <c r="F15" s="7">
        <v>17548</v>
      </c>
      <c r="G15">
        <v>931</v>
      </c>
      <c r="H15">
        <v>241</v>
      </c>
      <c r="I15">
        <v>41</v>
      </c>
      <c r="J15">
        <v>7</v>
      </c>
      <c r="K15">
        <v>97</v>
      </c>
      <c r="L15" s="7">
        <v>1317</v>
      </c>
      <c r="N15">
        <v>27403</v>
      </c>
      <c r="O15" t="s">
        <v>24</v>
      </c>
      <c r="P15" s="7">
        <v>16831</v>
      </c>
      <c r="Q15">
        <v>0</v>
      </c>
      <c r="R15">
        <v>0</v>
      </c>
      <c r="S15" s="7">
        <v>16831</v>
      </c>
      <c r="T15" s="7">
        <v>1015</v>
      </c>
      <c r="U15">
        <v>244</v>
      </c>
      <c r="V15">
        <v>40</v>
      </c>
      <c r="W15">
        <v>12</v>
      </c>
      <c r="X15">
        <v>147</v>
      </c>
      <c r="Y15" s="7">
        <v>1458</v>
      </c>
      <c r="AA15">
        <v>27403</v>
      </c>
      <c r="AB15" t="s">
        <v>24</v>
      </c>
      <c r="AC15" s="7">
        <v>16072</v>
      </c>
      <c r="AD15">
        <v>0</v>
      </c>
      <c r="AE15">
        <v>0</v>
      </c>
      <c r="AF15" s="7">
        <v>16072</v>
      </c>
      <c r="AG15" s="7">
        <v>1019</v>
      </c>
      <c r="AH15">
        <v>244</v>
      </c>
      <c r="AI15">
        <v>37</v>
      </c>
      <c r="AJ15">
        <v>13</v>
      </c>
      <c r="AK15">
        <v>185</v>
      </c>
      <c r="AL15" s="7">
        <v>1498</v>
      </c>
    </row>
    <row r="16" spans="1:38" x14ac:dyDescent="0.25">
      <c r="A16">
        <v>20203</v>
      </c>
      <c r="B16" t="s">
        <v>25</v>
      </c>
      <c r="C16">
        <v>134</v>
      </c>
      <c r="D16">
        <v>1</v>
      </c>
      <c r="E16">
        <v>0</v>
      </c>
      <c r="F16">
        <v>133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N16">
        <v>20203</v>
      </c>
      <c r="O16" t="s">
        <v>25</v>
      </c>
      <c r="P16">
        <v>138</v>
      </c>
      <c r="Q16">
        <v>1</v>
      </c>
      <c r="R16">
        <v>0</v>
      </c>
      <c r="S16">
        <v>137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>
        <v>20203</v>
      </c>
      <c r="AB16" t="s">
        <v>25</v>
      </c>
      <c r="AC16">
        <v>143</v>
      </c>
      <c r="AD16">
        <v>1</v>
      </c>
      <c r="AE16">
        <v>0</v>
      </c>
      <c r="AF16">
        <v>142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>
        <v>37503</v>
      </c>
      <c r="B17" t="s">
        <v>26</v>
      </c>
      <c r="C17" s="7">
        <v>1458</v>
      </c>
      <c r="D17">
        <v>0</v>
      </c>
      <c r="E17">
        <v>0</v>
      </c>
      <c r="F17" s="7">
        <v>1458</v>
      </c>
      <c r="G17">
        <v>50</v>
      </c>
      <c r="H17">
        <v>0</v>
      </c>
      <c r="I17">
        <v>0</v>
      </c>
      <c r="J17">
        <v>2</v>
      </c>
      <c r="K17">
        <v>3</v>
      </c>
      <c r="L17">
        <v>55</v>
      </c>
      <c r="N17">
        <v>37503</v>
      </c>
      <c r="O17" t="s">
        <v>26</v>
      </c>
      <c r="P17" s="7">
        <v>1226</v>
      </c>
      <c r="Q17">
        <v>0</v>
      </c>
      <c r="R17">
        <v>0</v>
      </c>
      <c r="S17" s="7">
        <v>1226</v>
      </c>
      <c r="T17">
        <v>48</v>
      </c>
      <c r="U17">
        <v>0</v>
      </c>
      <c r="V17">
        <v>0</v>
      </c>
      <c r="W17">
        <v>17</v>
      </c>
      <c r="X17">
        <v>12</v>
      </c>
      <c r="Y17">
        <v>77</v>
      </c>
      <c r="AA17">
        <v>37503</v>
      </c>
      <c r="AB17" t="s">
        <v>26</v>
      </c>
      <c r="AC17" s="7">
        <v>1312</v>
      </c>
      <c r="AD17">
        <v>0</v>
      </c>
      <c r="AE17">
        <v>0</v>
      </c>
      <c r="AF17" s="7">
        <v>1312</v>
      </c>
      <c r="AG17">
        <v>49</v>
      </c>
      <c r="AH17">
        <v>0</v>
      </c>
      <c r="AI17">
        <v>0</v>
      </c>
      <c r="AJ17">
        <v>14</v>
      </c>
      <c r="AK17">
        <v>15</v>
      </c>
      <c r="AL17">
        <v>78</v>
      </c>
    </row>
    <row r="18" spans="1:38" x14ac:dyDescent="0.25">
      <c r="A18">
        <v>21234</v>
      </c>
      <c r="B18" t="s">
        <v>27</v>
      </c>
      <c r="C18">
        <v>168</v>
      </c>
      <c r="D18">
        <v>0</v>
      </c>
      <c r="E18">
        <v>0</v>
      </c>
      <c r="F18">
        <v>168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>
        <v>21234</v>
      </c>
      <c r="O18" t="s">
        <v>27</v>
      </c>
      <c r="P18">
        <v>175</v>
      </c>
      <c r="Q18">
        <v>0</v>
      </c>
      <c r="R18">
        <v>0</v>
      </c>
      <c r="S18">
        <v>175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AA18">
        <v>21234</v>
      </c>
      <c r="AB18" t="s">
        <v>27</v>
      </c>
      <c r="AC18">
        <v>158</v>
      </c>
      <c r="AD18">
        <v>0</v>
      </c>
      <c r="AE18">
        <v>0</v>
      </c>
      <c r="AF18">
        <v>158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>
        <v>18100</v>
      </c>
      <c r="B19" t="s">
        <v>28</v>
      </c>
      <c r="C19" s="7">
        <v>2760</v>
      </c>
      <c r="D19">
        <v>0</v>
      </c>
      <c r="E19">
        <v>43</v>
      </c>
      <c r="F19" s="7">
        <v>2803</v>
      </c>
      <c r="G19">
        <v>159</v>
      </c>
      <c r="H19">
        <v>0</v>
      </c>
      <c r="I19">
        <v>8</v>
      </c>
      <c r="J19">
        <v>26</v>
      </c>
      <c r="K19">
        <v>21</v>
      </c>
      <c r="L19">
        <v>214</v>
      </c>
      <c r="N19">
        <v>18100</v>
      </c>
      <c r="O19" t="s">
        <v>28</v>
      </c>
      <c r="P19" s="7">
        <v>2780</v>
      </c>
      <c r="Q19">
        <v>0</v>
      </c>
      <c r="R19">
        <v>46</v>
      </c>
      <c r="S19" s="7">
        <v>2826</v>
      </c>
      <c r="T19">
        <v>159</v>
      </c>
      <c r="U19">
        <v>0</v>
      </c>
      <c r="V19">
        <v>19</v>
      </c>
      <c r="W19">
        <v>14</v>
      </c>
      <c r="X19">
        <v>9</v>
      </c>
      <c r="Y19">
        <v>201</v>
      </c>
      <c r="AA19">
        <v>18100</v>
      </c>
      <c r="AB19" t="s">
        <v>28</v>
      </c>
      <c r="AC19" s="7">
        <v>2596</v>
      </c>
      <c r="AD19">
        <v>0</v>
      </c>
      <c r="AE19">
        <v>57</v>
      </c>
      <c r="AF19" s="7">
        <v>2653</v>
      </c>
      <c r="AG19">
        <v>149</v>
      </c>
      <c r="AH19">
        <v>0</v>
      </c>
      <c r="AI19">
        <v>25</v>
      </c>
      <c r="AJ19">
        <v>18</v>
      </c>
      <c r="AK19">
        <v>16</v>
      </c>
      <c r="AL19">
        <v>208</v>
      </c>
    </row>
    <row r="20" spans="1:38" x14ac:dyDescent="0.25">
      <c r="A20">
        <v>24111</v>
      </c>
      <c r="B20" t="s">
        <v>29</v>
      </c>
      <c r="C20">
        <v>368</v>
      </c>
      <c r="D20">
        <v>0</v>
      </c>
      <c r="E20">
        <v>0</v>
      </c>
      <c r="F20">
        <v>368</v>
      </c>
      <c r="G20">
        <v>8</v>
      </c>
      <c r="H20">
        <v>0</v>
      </c>
      <c r="I20">
        <v>0</v>
      </c>
      <c r="J20">
        <v>0</v>
      </c>
      <c r="K20">
        <v>0</v>
      </c>
      <c r="L20">
        <v>8</v>
      </c>
      <c r="N20">
        <v>24111</v>
      </c>
      <c r="O20" t="s">
        <v>29</v>
      </c>
      <c r="P20">
        <v>345</v>
      </c>
      <c r="Q20">
        <v>0</v>
      </c>
      <c r="R20">
        <v>0</v>
      </c>
      <c r="S20">
        <v>345</v>
      </c>
      <c r="T20">
        <v>8</v>
      </c>
      <c r="U20">
        <v>0</v>
      </c>
      <c r="V20">
        <v>0</v>
      </c>
      <c r="W20">
        <v>0</v>
      </c>
      <c r="X20">
        <v>0</v>
      </c>
      <c r="Y20">
        <v>8</v>
      </c>
      <c r="AA20">
        <v>24111</v>
      </c>
      <c r="AB20" t="s">
        <v>29</v>
      </c>
      <c r="AC20">
        <v>397</v>
      </c>
      <c r="AD20">
        <v>0</v>
      </c>
      <c r="AE20">
        <v>0</v>
      </c>
      <c r="AF20">
        <v>397</v>
      </c>
      <c r="AG20">
        <v>9</v>
      </c>
      <c r="AH20">
        <v>0</v>
      </c>
      <c r="AI20">
        <v>0</v>
      </c>
      <c r="AJ20">
        <v>0</v>
      </c>
      <c r="AK20">
        <v>0</v>
      </c>
      <c r="AL20">
        <v>9</v>
      </c>
    </row>
    <row r="21" spans="1:38" x14ac:dyDescent="0.25">
      <c r="A21">
        <v>9075</v>
      </c>
      <c r="B21" t="s">
        <v>30</v>
      </c>
      <c r="C21">
        <v>194</v>
      </c>
      <c r="D21">
        <v>0</v>
      </c>
      <c r="E21">
        <v>0</v>
      </c>
      <c r="F21">
        <v>194</v>
      </c>
      <c r="G21">
        <v>9</v>
      </c>
      <c r="H21">
        <v>0</v>
      </c>
      <c r="I21">
        <v>0</v>
      </c>
      <c r="J21">
        <v>0</v>
      </c>
      <c r="K21">
        <v>27</v>
      </c>
      <c r="L21">
        <v>36</v>
      </c>
      <c r="N21">
        <v>9075</v>
      </c>
      <c r="O21" t="s">
        <v>30</v>
      </c>
      <c r="P21">
        <v>194</v>
      </c>
      <c r="Q21">
        <v>0</v>
      </c>
      <c r="R21">
        <v>0</v>
      </c>
      <c r="S21">
        <v>194</v>
      </c>
      <c r="T21">
        <v>7</v>
      </c>
      <c r="U21">
        <v>0</v>
      </c>
      <c r="V21">
        <v>0</v>
      </c>
      <c r="W21">
        <v>0</v>
      </c>
      <c r="X21">
        <v>34</v>
      </c>
      <c r="Y21">
        <v>41</v>
      </c>
      <c r="AA21">
        <v>9075</v>
      </c>
      <c r="AB21" t="s">
        <v>30</v>
      </c>
      <c r="AC21">
        <v>196</v>
      </c>
      <c r="AD21">
        <v>0</v>
      </c>
      <c r="AE21">
        <v>0</v>
      </c>
      <c r="AF21">
        <v>196</v>
      </c>
      <c r="AG21">
        <v>6</v>
      </c>
      <c r="AH21">
        <v>0</v>
      </c>
      <c r="AI21">
        <v>0</v>
      </c>
      <c r="AJ21">
        <v>0</v>
      </c>
      <c r="AK21">
        <v>40</v>
      </c>
      <c r="AL21">
        <v>46</v>
      </c>
    </row>
    <row r="22" spans="1:38" x14ac:dyDescent="0.25">
      <c r="A22">
        <v>16046</v>
      </c>
      <c r="B22" t="s">
        <v>31</v>
      </c>
      <c r="C22">
        <v>101</v>
      </c>
      <c r="D22">
        <v>0</v>
      </c>
      <c r="E22">
        <v>0</v>
      </c>
      <c r="F22">
        <v>101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N22">
        <v>16046</v>
      </c>
      <c r="O22" t="s">
        <v>31</v>
      </c>
      <c r="P22">
        <v>91</v>
      </c>
      <c r="Q22">
        <v>0</v>
      </c>
      <c r="R22">
        <v>0</v>
      </c>
      <c r="S22">
        <v>91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AA22">
        <v>16046</v>
      </c>
      <c r="AB22" t="s">
        <v>31</v>
      </c>
      <c r="AC22">
        <v>77</v>
      </c>
      <c r="AD22">
        <v>0</v>
      </c>
      <c r="AE22">
        <v>0</v>
      </c>
      <c r="AF22">
        <v>77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>
        <v>29100</v>
      </c>
      <c r="B23" t="s">
        <v>32</v>
      </c>
      <c r="C23" s="7">
        <v>2204</v>
      </c>
      <c r="D23">
        <v>54</v>
      </c>
      <c r="E23">
        <v>0</v>
      </c>
      <c r="F23" s="7">
        <v>2150</v>
      </c>
      <c r="G23">
        <v>80</v>
      </c>
      <c r="H23">
        <v>0</v>
      </c>
      <c r="I23">
        <v>0</v>
      </c>
      <c r="J23">
        <v>49</v>
      </c>
      <c r="K23">
        <v>8</v>
      </c>
      <c r="L23">
        <v>137</v>
      </c>
      <c r="N23">
        <v>29100</v>
      </c>
      <c r="O23" t="s">
        <v>32</v>
      </c>
      <c r="P23" s="7">
        <v>2369</v>
      </c>
      <c r="Q23">
        <v>28</v>
      </c>
      <c r="R23">
        <v>0</v>
      </c>
      <c r="S23" s="7">
        <v>2341</v>
      </c>
      <c r="T23">
        <v>75</v>
      </c>
      <c r="U23">
        <v>0</v>
      </c>
      <c r="V23">
        <v>0</v>
      </c>
      <c r="W23">
        <v>72</v>
      </c>
      <c r="X23">
        <v>0</v>
      </c>
      <c r="Y23">
        <v>147</v>
      </c>
      <c r="AA23">
        <v>29100</v>
      </c>
      <c r="AB23" t="s">
        <v>32</v>
      </c>
      <c r="AC23" s="7">
        <v>2375</v>
      </c>
      <c r="AD23">
        <v>42</v>
      </c>
      <c r="AE23">
        <v>0</v>
      </c>
      <c r="AF23" s="7">
        <v>2333</v>
      </c>
      <c r="AG23">
        <v>60</v>
      </c>
      <c r="AH23">
        <v>0</v>
      </c>
      <c r="AI23">
        <v>0</v>
      </c>
      <c r="AJ23">
        <v>82</v>
      </c>
      <c r="AK23">
        <v>0</v>
      </c>
      <c r="AL23">
        <v>142</v>
      </c>
    </row>
    <row r="24" spans="1:38" x14ac:dyDescent="0.25">
      <c r="A24">
        <v>6117</v>
      </c>
      <c r="B24" t="s">
        <v>33</v>
      </c>
      <c r="C24" s="7">
        <v>4849</v>
      </c>
      <c r="D24">
        <v>0</v>
      </c>
      <c r="E24">
        <v>0</v>
      </c>
      <c r="F24" s="7">
        <v>4849</v>
      </c>
      <c r="G24">
        <v>193</v>
      </c>
      <c r="H24">
        <v>0</v>
      </c>
      <c r="I24">
        <v>0</v>
      </c>
      <c r="J24">
        <v>2</v>
      </c>
      <c r="K24">
        <v>0</v>
      </c>
      <c r="L24">
        <v>195</v>
      </c>
      <c r="N24">
        <v>6117</v>
      </c>
      <c r="O24" t="s">
        <v>33</v>
      </c>
      <c r="P24" s="7">
        <v>4633</v>
      </c>
      <c r="Q24">
        <v>0</v>
      </c>
      <c r="R24">
        <v>0</v>
      </c>
      <c r="S24" s="7">
        <v>4633</v>
      </c>
      <c r="T24">
        <v>215</v>
      </c>
      <c r="U24">
        <v>0</v>
      </c>
      <c r="V24">
        <v>0</v>
      </c>
      <c r="W24">
        <v>1</v>
      </c>
      <c r="X24">
        <v>0</v>
      </c>
      <c r="Y24">
        <v>216</v>
      </c>
      <c r="AA24">
        <v>6117</v>
      </c>
      <c r="AB24" t="s">
        <v>33</v>
      </c>
      <c r="AC24" s="7">
        <v>4424</v>
      </c>
      <c r="AD24">
        <v>30</v>
      </c>
      <c r="AE24">
        <v>0</v>
      </c>
      <c r="AF24" s="7">
        <v>4394</v>
      </c>
      <c r="AG24">
        <v>213</v>
      </c>
      <c r="AH24">
        <v>0</v>
      </c>
      <c r="AI24">
        <v>0</v>
      </c>
      <c r="AJ24">
        <v>3</v>
      </c>
      <c r="AK24">
        <v>0</v>
      </c>
      <c r="AL24">
        <v>216</v>
      </c>
    </row>
    <row r="25" spans="1:38" x14ac:dyDescent="0.25">
      <c r="A25">
        <v>5401</v>
      </c>
      <c r="B25" t="s">
        <v>34</v>
      </c>
      <c r="C25">
        <v>245</v>
      </c>
      <c r="D25">
        <v>0</v>
      </c>
      <c r="E25">
        <v>0</v>
      </c>
      <c r="F25">
        <v>245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>
        <v>5401</v>
      </c>
      <c r="O25" t="s">
        <v>34</v>
      </c>
      <c r="P25">
        <v>222</v>
      </c>
      <c r="Q25">
        <v>0</v>
      </c>
      <c r="R25">
        <v>0</v>
      </c>
      <c r="S25">
        <v>222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>
        <v>5401</v>
      </c>
      <c r="AB25" t="s">
        <v>34</v>
      </c>
      <c r="AC25">
        <v>226</v>
      </c>
      <c r="AD25">
        <v>0</v>
      </c>
      <c r="AE25">
        <v>0</v>
      </c>
      <c r="AF25">
        <v>226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>
        <v>27019</v>
      </c>
      <c r="B26" t="s">
        <v>35</v>
      </c>
      <c r="C26">
        <v>110</v>
      </c>
      <c r="D26">
        <v>0</v>
      </c>
      <c r="E26">
        <v>0</v>
      </c>
      <c r="F26">
        <v>110</v>
      </c>
      <c r="G26">
        <v>3</v>
      </c>
      <c r="H26">
        <v>0</v>
      </c>
      <c r="I26">
        <v>0</v>
      </c>
      <c r="J26">
        <v>0</v>
      </c>
      <c r="K26">
        <v>0</v>
      </c>
      <c r="L26">
        <v>3</v>
      </c>
      <c r="N26">
        <v>27019</v>
      </c>
      <c r="O26" t="s">
        <v>35</v>
      </c>
      <c r="P26">
        <v>61</v>
      </c>
      <c r="Q26">
        <v>0</v>
      </c>
      <c r="R26">
        <v>0</v>
      </c>
      <c r="S26">
        <v>61</v>
      </c>
      <c r="T26">
        <v>1</v>
      </c>
      <c r="U26">
        <v>0</v>
      </c>
      <c r="V26">
        <v>0</v>
      </c>
      <c r="W26">
        <v>0</v>
      </c>
      <c r="X26">
        <v>0</v>
      </c>
      <c r="Y26">
        <v>1</v>
      </c>
      <c r="AA26">
        <v>27019</v>
      </c>
      <c r="AB26" t="s">
        <v>35</v>
      </c>
      <c r="AC26">
        <v>63</v>
      </c>
      <c r="AD26">
        <v>0</v>
      </c>
      <c r="AE26">
        <v>0</v>
      </c>
      <c r="AF26">
        <v>63</v>
      </c>
      <c r="AG26">
        <v>2</v>
      </c>
      <c r="AH26">
        <v>0</v>
      </c>
      <c r="AI26">
        <v>0</v>
      </c>
      <c r="AJ26">
        <v>0</v>
      </c>
      <c r="AK26">
        <v>0</v>
      </c>
      <c r="AL26">
        <v>2</v>
      </c>
    </row>
    <row r="27" spans="1:38" x14ac:dyDescent="0.25">
      <c r="A27">
        <v>4228</v>
      </c>
      <c r="B27" t="s">
        <v>36</v>
      </c>
      <c r="C27">
        <v>699</v>
      </c>
      <c r="D27">
        <v>0</v>
      </c>
      <c r="E27">
        <v>0</v>
      </c>
      <c r="F27">
        <v>699</v>
      </c>
      <c r="G27">
        <v>43</v>
      </c>
      <c r="H27">
        <v>0</v>
      </c>
      <c r="I27">
        <v>0</v>
      </c>
      <c r="J27">
        <v>0</v>
      </c>
      <c r="K27">
        <v>0</v>
      </c>
      <c r="L27">
        <v>43</v>
      </c>
      <c r="N27">
        <v>4228</v>
      </c>
      <c r="O27" t="s">
        <v>36</v>
      </c>
      <c r="P27">
        <v>728</v>
      </c>
      <c r="Q27">
        <v>0</v>
      </c>
      <c r="R27">
        <v>0</v>
      </c>
      <c r="S27">
        <v>728</v>
      </c>
      <c r="T27">
        <v>26</v>
      </c>
      <c r="U27">
        <v>0</v>
      </c>
      <c r="V27">
        <v>0</v>
      </c>
      <c r="W27">
        <v>0</v>
      </c>
      <c r="X27">
        <v>17</v>
      </c>
      <c r="Y27">
        <v>43</v>
      </c>
      <c r="AA27">
        <v>4228</v>
      </c>
      <c r="AB27" t="s">
        <v>36</v>
      </c>
      <c r="AC27">
        <v>743</v>
      </c>
      <c r="AD27">
        <v>0</v>
      </c>
      <c r="AE27">
        <v>0</v>
      </c>
      <c r="AF27">
        <v>743</v>
      </c>
      <c r="AG27">
        <v>38</v>
      </c>
      <c r="AH27">
        <v>0</v>
      </c>
      <c r="AI27">
        <v>0</v>
      </c>
      <c r="AJ27">
        <v>0</v>
      </c>
      <c r="AK27">
        <v>0</v>
      </c>
      <c r="AL27">
        <v>38</v>
      </c>
    </row>
    <row r="28" spans="1:38" x14ac:dyDescent="0.25">
      <c r="A28">
        <v>4222</v>
      </c>
      <c r="B28" t="s">
        <v>37</v>
      </c>
      <c r="C28">
        <v>629</v>
      </c>
      <c r="D28">
        <v>0</v>
      </c>
      <c r="E28">
        <v>0</v>
      </c>
      <c r="F28">
        <v>629</v>
      </c>
      <c r="G28">
        <v>35</v>
      </c>
      <c r="H28">
        <v>0</v>
      </c>
      <c r="I28">
        <v>0</v>
      </c>
      <c r="J28">
        <v>0</v>
      </c>
      <c r="K28">
        <v>0</v>
      </c>
      <c r="L28">
        <v>35</v>
      </c>
      <c r="N28">
        <v>4222</v>
      </c>
      <c r="O28" t="s">
        <v>37</v>
      </c>
      <c r="P28">
        <v>645</v>
      </c>
      <c r="Q28">
        <v>0</v>
      </c>
      <c r="R28">
        <v>0</v>
      </c>
      <c r="S28">
        <v>645</v>
      </c>
      <c r="T28">
        <v>36</v>
      </c>
      <c r="U28">
        <v>0</v>
      </c>
      <c r="V28">
        <v>0</v>
      </c>
      <c r="W28">
        <v>0</v>
      </c>
      <c r="X28">
        <v>0</v>
      </c>
      <c r="Y28">
        <v>36</v>
      </c>
      <c r="AA28">
        <v>4222</v>
      </c>
      <c r="AB28" t="s">
        <v>37</v>
      </c>
      <c r="AC28">
        <v>615</v>
      </c>
      <c r="AD28">
        <v>0</v>
      </c>
      <c r="AE28">
        <v>0</v>
      </c>
      <c r="AF28">
        <v>615</v>
      </c>
      <c r="AG28">
        <v>40</v>
      </c>
      <c r="AH28">
        <v>0</v>
      </c>
      <c r="AI28">
        <v>0</v>
      </c>
      <c r="AJ28">
        <v>0</v>
      </c>
      <c r="AK28">
        <v>0</v>
      </c>
      <c r="AL28">
        <v>40</v>
      </c>
    </row>
    <row r="29" spans="1:38" x14ac:dyDescent="0.25">
      <c r="A29">
        <v>8401</v>
      </c>
      <c r="B29" t="s">
        <v>38</v>
      </c>
      <c r="C29">
        <v>980</v>
      </c>
      <c r="D29">
        <v>0</v>
      </c>
      <c r="E29">
        <v>0</v>
      </c>
      <c r="F29">
        <v>980</v>
      </c>
      <c r="G29">
        <v>40</v>
      </c>
      <c r="H29">
        <v>0</v>
      </c>
      <c r="I29">
        <v>0</v>
      </c>
      <c r="J29">
        <v>0</v>
      </c>
      <c r="K29">
        <v>0</v>
      </c>
      <c r="L29">
        <v>40</v>
      </c>
      <c r="N29">
        <v>8401</v>
      </c>
      <c r="O29" t="s">
        <v>38</v>
      </c>
      <c r="P29">
        <v>972</v>
      </c>
      <c r="Q29">
        <v>0</v>
      </c>
      <c r="R29">
        <v>0</v>
      </c>
      <c r="S29">
        <v>972</v>
      </c>
      <c r="T29">
        <v>36</v>
      </c>
      <c r="U29">
        <v>0</v>
      </c>
      <c r="V29">
        <v>0</v>
      </c>
      <c r="W29">
        <v>0</v>
      </c>
      <c r="X29">
        <v>0</v>
      </c>
      <c r="Y29">
        <v>36</v>
      </c>
      <c r="AA29">
        <v>8401</v>
      </c>
      <c r="AB29" t="s">
        <v>38</v>
      </c>
      <c r="AC29">
        <v>892</v>
      </c>
      <c r="AD29">
        <v>0</v>
      </c>
      <c r="AE29">
        <v>0</v>
      </c>
      <c r="AF29">
        <v>892</v>
      </c>
      <c r="AG29">
        <v>43</v>
      </c>
      <c r="AH29">
        <v>0</v>
      </c>
      <c r="AI29">
        <v>0</v>
      </c>
      <c r="AJ29">
        <v>0</v>
      </c>
      <c r="AK29">
        <v>0</v>
      </c>
      <c r="AL29">
        <v>43</v>
      </c>
    </row>
    <row r="30" spans="1:38" x14ac:dyDescent="0.25">
      <c r="A30">
        <v>18901</v>
      </c>
      <c r="B30" t="s">
        <v>336</v>
      </c>
      <c r="C30">
        <v>109</v>
      </c>
      <c r="D30">
        <v>0</v>
      </c>
      <c r="E30">
        <v>0</v>
      </c>
      <c r="F30">
        <v>109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>
        <v>18901</v>
      </c>
      <c r="O30" t="s">
        <v>336</v>
      </c>
      <c r="P30">
        <v>107</v>
      </c>
      <c r="Q30">
        <v>0</v>
      </c>
      <c r="R30">
        <v>0</v>
      </c>
      <c r="S30">
        <v>107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18901</v>
      </c>
      <c r="AB30" t="s">
        <v>336</v>
      </c>
      <c r="AC30">
        <v>93</v>
      </c>
      <c r="AD30">
        <v>0</v>
      </c>
      <c r="AE30">
        <v>0</v>
      </c>
      <c r="AF30">
        <v>93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>
        <v>20215</v>
      </c>
      <c r="B31" t="s">
        <v>39</v>
      </c>
      <c r="C31">
        <v>100</v>
      </c>
      <c r="D31">
        <v>0</v>
      </c>
      <c r="E31">
        <v>0</v>
      </c>
      <c r="F31">
        <v>100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N31">
        <v>20215</v>
      </c>
      <c r="O31" t="s">
        <v>39</v>
      </c>
      <c r="P31">
        <v>101</v>
      </c>
      <c r="Q31">
        <v>0</v>
      </c>
      <c r="R31">
        <v>0</v>
      </c>
      <c r="S31">
        <v>101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AA31">
        <v>20215</v>
      </c>
      <c r="AB31" t="s">
        <v>39</v>
      </c>
      <c r="AC31">
        <v>95</v>
      </c>
      <c r="AD31">
        <v>0</v>
      </c>
      <c r="AE31">
        <v>0</v>
      </c>
      <c r="AF31">
        <v>95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>
        <v>18401</v>
      </c>
      <c r="B32" t="s">
        <v>40</v>
      </c>
      <c r="C32" s="7">
        <v>6800</v>
      </c>
      <c r="D32">
        <v>0</v>
      </c>
      <c r="E32">
        <v>0</v>
      </c>
      <c r="F32" s="7">
        <v>6800</v>
      </c>
      <c r="G32">
        <v>497</v>
      </c>
      <c r="H32">
        <v>0</v>
      </c>
      <c r="I32">
        <v>82</v>
      </c>
      <c r="J32">
        <v>20</v>
      </c>
      <c r="K32">
        <v>0</v>
      </c>
      <c r="L32">
        <v>599</v>
      </c>
      <c r="N32">
        <v>18401</v>
      </c>
      <c r="O32" t="s">
        <v>40</v>
      </c>
      <c r="P32" s="7">
        <v>6908</v>
      </c>
      <c r="Q32">
        <v>0</v>
      </c>
      <c r="R32">
        <v>0</v>
      </c>
      <c r="S32" s="7">
        <v>6908</v>
      </c>
      <c r="T32">
        <v>430</v>
      </c>
      <c r="U32">
        <v>0</v>
      </c>
      <c r="V32">
        <v>75</v>
      </c>
      <c r="W32">
        <v>29</v>
      </c>
      <c r="X32">
        <v>29</v>
      </c>
      <c r="Y32">
        <v>563</v>
      </c>
      <c r="AA32">
        <v>18401</v>
      </c>
      <c r="AB32" t="s">
        <v>40</v>
      </c>
      <c r="AC32" s="7">
        <v>6732</v>
      </c>
      <c r="AD32">
        <v>0</v>
      </c>
      <c r="AE32">
        <v>0</v>
      </c>
      <c r="AF32" s="7">
        <v>6732</v>
      </c>
      <c r="AG32">
        <v>472</v>
      </c>
      <c r="AH32">
        <v>0</v>
      </c>
      <c r="AI32">
        <v>33</v>
      </c>
      <c r="AJ32">
        <v>87</v>
      </c>
      <c r="AK32">
        <v>125</v>
      </c>
      <c r="AL32">
        <v>717</v>
      </c>
    </row>
    <row r="33" spans="1:38" x14ac:dyDescent="0.25">
      <c r="A33">
        <v>32356</v>
      </c>
      <c r="B33" t="s">
        <v>41</v>
      </c>
      <c r="C33" s="7">
        <v>5596</v>
      </c>
      <c r="D33">
        <v>0</v>
      </c>
      <c r="E33">
        <v>0</v>
      </c>
      <c r="F33" s="7">
        <v>5596</v>
      </c>
      <c r="G33">
        <v>624</v>
      </c>
      <c r="H33">
        <v>4</v>
      </c>
      <c r="I33">
        <v>0</v>
      </c>
      <c r="J33">
        <v>0</v>
      </c>
      <c r="K33">
        <v>0</v>
      </c>
      <c r="L33">
        <v>628</v>
      </c>
      <c r="N33">
        <v>32356</v>
      </c>
      <c r="O33" t="s">
        <v>41</v>
      </c>
      <c r="P33" s="7">
        <v>6265</v>
      </c>
      <c r="Q33">
        <v>0</v>
      </c>
      <c r="R33">
        <v>0</v>
      </c>
      <c r="S33" s="7">
        <v>6265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AA33">
        <v>32356</v>
      </c>
      <c r="AB33" t="s">
        <v>41</v>
      </c>
      <c r="AC33" s="7">
        <v>5746</v>
      </c>
      <c r="AD33">
        <v>0</v>
      </c>
      <c r="AE33">
        <v>0</v>
      </c>
      <c r="AF33" s="7">
        <v>5746</v>
      </c>
      <c r="AG33">
        <v>643</v>
      </c>
      <c r="AH33">
        <v>35</v>
      </c>
      <c r="AI33">
        <v>0</v>
      </c>
      <c r="AJ33">
        <v>0</v>
      </c>
      <c r="AK33">
        <v>0</v>
      </c>
      <c r="AL33">
        <v>678</v>
      </c>
    </row>
    <row r="34" spans="1:38" x14ac:dyDescent="0.25">
      <c r="A34">
        <v>21401</v>
      </c>
      <c r="B34" t="s">
        <v>42</v>
      </c>
      <c r="C34" s="7">
        <v>2066</v>
      </c>
      <c r="D34">
        <v>0</v>
      </c>
      <c r="E34">
        <v>0</v>
      </c>
      <c r="F34" s="7">
        <v>2066</v>
      </c>
      <c r="G34">
        <v>121</v>
      </c>
      <c r="H34">
        <v>0</v>
      </c>
      <c r="I34">
        <v>0</v>
      </c>
      <c r="J34">
        <v>0</v>
      </c>
      <c r="K34">
        <v>0</v>
      </c>
      <c r="L34">
        <v>121</v>
      </c>
      <c r="N34">
        <v>21401</v>
      </c>
      <c r="O34" t="s">
        <v>42</v>
      </c>
      <c r="P34" s="7">
        <v>2001</v>
      </c>
      <c r="Q34">
        <v>0</v>
      </c>
      <c r="R34">
        <v>0</v>
      </c>
      <c r="S34" s="7">
        <v>2001</v>
      </c>
      <c r="T34">
        <v>118</v>
      </c>
      <c r="U34">
        <v>0</v>
      </c>
      <c r="V34">
        <v>0</v>
      </c>
      <c r="W34">
        <v>0</v>
      </c>
      <c r="X34">
        <v>0</v>
      </c>
      <c r="Y34">
        <v>118</v>
      </c>
      <c r="AA34">
        <v>21401</v>
      </c>
      <c r="AB34" t="s">
        <v>42</v>
      </c>
      <c r="AC34" s="7">
        <v>2042</v>
      </c>
      <c r="AD34">
        <v>0</v>
      </c>
      <c r="AE34">
        <v>0</v>
      </c>
      <c r="AF34" s="7">
        <v>2042</v>
      </c>
      <c r="AG34">
        <v>113</v>
      </c>
      <c r="AH34">
        <v>0</v>
      </c>
      <c r="AI34">
        <v>0</v>
      </c>
      <c r="AJ34">
        <v>0</v>
      </c>
      <c r="AK34">
        <v>0</v>
      </c>
      <c r="AL34">
        <v>113</v>
      </c>
    </row>
    <row r="35" spans="1:38" x14ac:dyDescent="0.25">
      <c r="A35">
        <v>21302</v>
      </c>
      <c r="B35" t="s">
        <v>43</v>
      </c>
      <c r="C35" s="7">
        <v>1504</v>
      </c>
      <c r="D35">
        <v>0</v>
      </c>
      <c r="E35">
        <v>0</v>
      </c>
      <c r="F35" s="7">
        <v>1504</v>
      </c>
      <c r="G35">
        <v>37</v>
      </c>
      <c r="H35">
        <v>0</v>
      </c>
      <c r="I35">
        <v>0</v>
      </c>
      <c r="J35">
        <v>0</v>
      </c>
      <c r="K35">
        <v>0</v>
      </c>
      <c r="L35">
        <v>37</v>
      </c>
      <c r="N35">
        <v>21302</v>
      </c>
      <c r="O35" t="s">
        <v>43</v>
      </c>
      <c r="P35" s="7">
        <v>1506</v>
      </c>
      <c r="Q35">
        <v>0</v>
      </c>
      <c r="R35">
        <v>0</v>
      </c>
      <c r="S35" s="7">
        <v>1506</v>
      </c>
      <c r="T35">
        <v>40</v>
      </c>
      <c r="U35">
        <v>0</v>
      </c>
      <c r="V35">
        <v>0</v>
      </c>
      <c r="W35">
        <v>0</v>
      </c>
      <c r="X35">
        <v>0</v>
      </c>
      <c r="Y35">
        <v>40</v>
      </c>
      <c r="AA35">
        <v>21302</v>
      </c>
      <c r="AB35" t="s">
        <v>43</v>
      </c>
      <c r="AC35" s="7">
        <v>1599</v>
      </c>
      <c r="AD35">
        <v>0</v>
      </c>
      <c r="AE35">
        <v>0</v>
      </c>
      <c r="AF35" s="7">
        <v>1599</v>
      </c>
      <c r="AG35">
        <v>38</v>
      </c>
      <c r="AH35">
        <v>0</v>
      </c>
      <c r="AI35">
        <v>0</v>
      </c>
      <c r="AJ35">
        <v>0</v>
      </c>
      <c r="AK35">
        <v>0</v>
      </c>
      <c r="AL35">
        <v>38</v>
      </c>
    </row>
    <row r="36" spans="1:38" x14ac:dyDescent="0.25">
      <c r="A36">
        <v>32360</v>
      </c>
      <c r="B36" t="s">
        <v>44</v>
      </c>
      <c r="C36" s="7">
        <v>3442</v>
      </c>
      <c r="D36">
        <v>0</v>
      </c>
      <c r="E36">
        <v>0</v>
      </c>
      <c r="F36" s="7">
        <v>3442</v>
      </c>
      <c r="G36">
        <v>168</v>
      </c>
      <c r="H36">
        <v>0</v>
      </c>
      <c r="I36">
        <v>0</v>
      </c>
      <c r="J36">
        <v>4</v>
      </c>
      <c r="K36">
        <v>0</v>
      </c>
      <c r="L36">
        <v>172</v>
      </c>
      <c r="N36">
        <v>32360</v>
      </c>
      <c r="O36" t="s">
        <v>44</v>
      </c>
      <c r="P36" s="7">
        <v>3809</v>
      </c>
      <c r="Q36">
        <v>0</v>
      </c>
      <c r="R36">
        <v>0</v>
      </c>
      <c r="S36" s="7">
        <v>3809</v>
      </c>
      <c r="T36">
        <v>173</v>
      </c>
      <c r="U36">
        <v>0</v>
      </c>
      <c r="V36">
        <v>0</v>
      </c>
      <c r="W36">
        <v>9</v>
      </c>
      <c r="X36">
        <v>0</v>
      </c>
      <c r="Y36">
        <v>182</v>
      </c>
      <c r="AA36">
        <v>32360</v>
      </c>
      <c r="AB36" t="s">
        <v>44</v>
      </c>
      <c r="AC36" s="7">
        <v>3737</v>
      </c>
      <c r="AD36">
        <v>0</v>
      </c>
      <c r="AE36">
        <v>0</v>
      </c>
      <c r="AF36" s="7">
        <v>3737</v>
      </c>
      <c r="AG36">
        <v>175</v>
      </c>
      <c r="AH36">
        <v>0</v>
      </c>
      <c r="AI36">
        <v>0</v>
      </c>
      <c r="AJ36">
        <v>0</v>
      </c>
      <c r="AK36">
        <v>0</v>
      </c>
      <c r="AL36">
        <v>175</v>
      </c>
    </row>
    <row r="37" spans="1:38" x14ac:dyDescent="0.25">
      <c r="A37">
        <v>33036</v>
      </c>
      <c r="B37" t="s">
        <v>45</v>
      </c>
      <c r="C37">
        <v>430</v>
      </c>
      <c r="D37">
        <v>0</v>
      </c>
      <c r="E37">
        <v>0</v>
      </c>
      <c r="F37">
        <v>430</v>
      </c>
      <c r="G37">
        <v>27</v>
      </c>
      <c r="H37">
        <v>0</v>
      </c>
      <c r="I37">
        <v>0</v>
      </c>
      <c r="J37">
        <v>0</v>
      </c>
      <c r="K37">
        <v>0</v>
      </c>
      <c r="L37">
        <v>27</v>
      </c>
      <c r="N37">
        <v>33036</v>
      </c>
      <c r="O37" t="s">
        <v>45</v>
      </c>
      <c r="P37">
        <v>421</v>
      </c>
      <c r="Q37">
        <v>0</v>
      </c>
      <c r="R37">
        <v>0</v>
      </c>
      <c r="S37">
        <v>421</v>
      </c>
      <c r="T37">
        <v>21</v>
      </c>
      <c r="U37">
        <v>0</v>
      </c>
      <c r="V37">
        <v>0</v>
      </c>
      <c r="W37">
        <v>0</v>
      </c>
      <c r="X37">
        <v>0</v>
      </c>
      <c r="Y37">
        <v>21</v>
      </c>
      <c r="AA37">
        <v>33036</v>
      </c>
      <c r="AB37" t="s">
        <v>45</v>
      </c>
      <c r="AC37">
        <v>403</v>
      </c>
      <c r="AD37">
        <v>0</v>
      </c>
      <c r="AE37">
        <v>0</v>
      </c>
      <c r="AF37">
        <v>403</v>
      </c>
      <c r="AG37">
        <v>20</v>
      </c>
      <c r="AH37">
        <v>0</v>
      </c>
      <c r="AI37">
        <v>0</v>
      </c>
      <c r="AJ37">
        <v>0</v>
      </c>
      <c r="AK37">
        <v>0</v>
      </c>
      <c r="AL37">
        <v>20</v>
      </c>
    </row>
    <row r="38" spans="1:38" x14ac:dyDescent="0.25">
      <c r="A38">
        <v>27901</v>
      </c>
      <c r="B38" t="s">
        <v>337</v>
      </c>
      <c r="C38">
        <v>501</v>
      </c>
      <c r="D38">
        <v>0</v>
      </c>
      <c r="E38">
        <v>0</v>
      </c>
      <c r="F38">
        <v>501</v>
      </c>
      <c r="G38">
        <v>4</v>
      </c>
      <c r="H38">
        <v>0</v>
      </c>
      <c r="I38">
        <v>7</v>
      </c>
      <c r="J38">
        <v>21</v>
      </c>
      <c r="K38">
        <v>28</v>
      </c>
      <c r="L38">
        <v>60</v>
      </c>
      <c r="N38">
        <v>27901</v>
      </c>
      <c r="O38" t="s">
        <v>337</v>
      </c>
      <c r="P38">
        <v>557</v>
      </c>
      <c r="Q38">
        <v>0</v>
      </c>
      <c r="R38">
        <v>0</v>
      </c>
      <c r="S38">
        <v>557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AA38">
        <v>27901</v>
      </c>
      <c r="AB38" t="s">
        <v>337</v>
      </c>
      <c r="AC38">
        <v>552</v>
      </c>
      <c r="AD38">
        <v>0</v>
      </c>
      <c r="AE38">
        <v>0</v>
      </c>
      <c r="AF38">
        <v>552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</row>
    <row r="39" spans="1:38" x14ac:dyDescent="0.25">
      <c r="A39">
        <v>16049</v>
      </c>
      <c r="B39" t="s">
        <v>46</v>
      </c>
      <c r="C39">
        <v>576</v>
      </c>
      <c r="D39">
        <v>0</v>
      </c>
      <c r="E39">
        <v>0</v>
      </c>
      <c r="F39">
        <v>576</v>
      </c>
      <c r="G39">
        <v>16</v>
      </c>
      <c r="H39">
        <v>0</v>
      </c>
      <c r="I39">
        <v>0</v>
      </c>
      <c r="J39">
        <v>0</v>
      </c>
      <c r="K39">
        <v>0</v>
      </c>
      <c r="L39">
        <v>16</v>
      </c>
      <c r="N39">
        <v>16049</v>
      </c>
      <c r="O39" t="s">
        <v>46</v>
      </c>
      <c r="P39">
        <v>540</v>
      </c>
      <c r="Q39">
        <v>0</v>
      </c>
      <c r="R39">
        <v>0</v>
      </c>
      <c r="S39">
        <v>540</v>
      </c>
      <c r="T39">
        <v>21</v>
      </c>
      <c r="U39">
        <v>0</v>
      </c>
      <c r="V39">
        <v>0</v>
      </c>
      <c r="W39">
        <v>0</v>
      </c>
      <c r="X39">
        <v>1</v>
      </c>
      <c r="Y39">
        <v>22</v>
      </c>
      <c r="AA39">
        <v>16049</v>
      </c>
      <c r="AB39" t="s">
        <v>46</v>
      </c>
      <c r="AC39">
        <v>561</v>
      </c>
      <c r="AD39">
        <v>0</v>
      </c>
      <c r="AE39">
        <v>0</v>
      </c>
      <c r="AF39">
        <v>561</v>
      </c>
      <c r="AG39">
        <v>23</v>
      </c>
      <c r="AH39">
        <v>0</v>
      </c>
      <c r="AI39">
        <v>0</v>
      </c>
      <c r="AJ39">
        <v>3</v>
      </c>
      <c r="AK39">
        <v>2</v>
      </c>
      <c r="AL39">
        <v>28</v>
      </c>
    </row>
    <row r="40" spans="1:38" x14ac:dyDescent="0.25">
      <c r="A40">
        <v>2250</v>
      </c>
      <c r="B40" t="s">
        <v>47</v>
      </c>
      <c r="C40" s="7">
        <v>1016</v>
      </c>
      <c r="D40">
        <v>0</v>
      </c>
      <c r="E40">
        <v>0</v>
      </c>
      <c r="F40" s="7">
        <v>1016</v>
      </c>
      <c r="G40">
        <v>82</v>
      </c>
      <c r="H40">
        <v>2</v>
      </c>
      <c r="I40">
        <v>0</v>
      </c>
      <c r="J40">
        <v>3</v>
      </c>
      <c r="K40">
        <v>0</v>
      </c>
      <c r="L40">
        <v>87</v>
      </c>
      <c r="N40">
        <v>2250</v>
      </c>
      <c r="O40" t="s">
        <v>47</v>
      </c>
      <c r="P40">
        <v>968</v>
      </c>
      <c r="Q40">
        <v>0</v>
      </c>
      <c r="R40">
        <v>0</v>
      </c>
      <c r="S40">
        <v>968</v>
      </c>
      <c r="T40">
        <v>120</v>
      </c>
      <c r="U40">
        <v>4</v>
      </c>
      <c r="V40">
        <v>0</v>
      </c>
      <c r="W40">
        <v>5</v>
      </c>
      <c r="X40">
        <v>0</v>
      </c>
      <c r="Y40">
        <v>129</v>
      </c>
      <c r="AA40">
        <v>2250</v>
      </c>
      <c r="AB40" t="s">
        <v>47</v>
      </c>
      <c r="AC40">
        <v>923</v>
      </c>
      <c r="AD40">
        <v>0</v>
      </c>
      <c r="AE40">
        <v>0</v>
      </c>
      <c r="AF40">
        <v>923</v>
      </c>
      <c r="AG40">
        <v>100</v>
      </c>
      <c r="AH40">
        <v>4</v>
      </c>
      <c r="AI40">
        <v>0</v>
      </c>
      <c r="AJ40">
        <v>45</v>
      </c>
      <c r="AK40">
        <v>0</v>
      </c>
      <c r="AL40">
        <v>149</v>
      </c>
    </row>
    <row r="41" spans="1:38" x14ac:dyDescent="0.25">
      <c r="A41">
        <v>19404</v>
      </c>
      <c r="B41" t="s">
        <v>48</v>
      </c>
      <c r="C41">
        <v>626</v>
      </c>
      <c r="D41">
        <v>0</v>
      </c>
      <c r="E41">
        <v>0</v>
      </c>
      <c r="F41">
        <v>626</v>
      </c>
      <c r="G41">
        <v>24</v>
      </c>
      <c r="H41">
        <v>0</v>
      </c>
      <c r="I41">
        <v>0</v>
      </c>
      <c r="J41">
        <v>0</v>
      </c>
      <c r="K41">
        <v>11</v>
      </c>
      <c r="L41">
        <v>35</v>
      </c>
      <c r="N41">
        <v>19404</v>
      </c>
      <c r="O41" t="s">
        <v>48</v>
      </c>
      <c r="P41">
        <v>634</v>
      </c>
      <c r="Q41">
        <v>0</v>
      </c>
      <c r="R41">
        <v>0</v>
      </c>
      <c r="S41">
        <v>634</v>
      </c>
      <c r="T41">
        <v>17</v>
      </c>
      <c r="U41">
        <v>0</v>
      </c>
      <c r="V41">
        <v>0</v>
      </c>
      <c r="W41">
        <v>0</v>
      </c>
      <c r="X41">
        <v>5</v>
      </c>
      <c r="Y41">
        <v>22</v>
      </c>
      <c r="AA41">
        <v>19404</v>
      </c>
      <c r="AB41" t="s">
        <v>48</v>
      </c>
      <c r="AC41">
        <v>605</v>
      </c>
      <c r="AD41">
        <v>0</v>
      </c>
      <c r="AE41">
        <v>0</v>
      </c>
      <c r="AF41">
        <v>605</v>
      </c>
      <c r="AG41">
        <v>19</v>
      </c>
      <c r="AH41">
        <v>0</v>
      </c>
      <c r="AI41">
        <v>0</v>
      </c>
      <c r="AJ41">
        <v>0</v>
      </c>
      <c r="AK41">
        <v>8</v>
      </c>
      <c r="AL41">
        <v>27</v>
      </c>
    </row>
    <row r="42" spans="1:38" x14ac:dyDescent="0.25">
      <c r="A42">
        <v>27400</v>
      </c>
      <c r="B42" t="s">
        <v>49</v>
      </c>
      <c r="C42" s="7">
        <v>8090</v>
      </c>
      <c r="D42">
        <v>4</v>
      </c>
      <c r="E42">
        <v>0</v>
      </c>
      <c r="F42" s="7">
        <v>8086</v>
      </c>
      <c r="G42">
        <v>386</v>
      </c>
      <c r="H42">
        <v>0</v>
      </c>
      <c r="I42">
        <v>40</v>
      </c>
      <c r="J42">
        <v>71</v>
      </c>
      <c r="K42">
        <v>159</v>
      </c>
      <c r="L42">
        <v>656</v>
      </c>
      <c r="N42">
        <v>27400</v>
      </c>
      <c r="O42" t="s">
        <v>49</v>
      </c>
      <c r="P42" s="7">
        <v>7889</v>
      </c>
      <c r="Q42">
        <v>0</v>
      </c>
      <c r="R42">
        <v>0</v>
      </c>
      <c r="S42" s="7">
        <v>7889</v>
      </c>
      <c r="T42">
        <v>214</v>
      </c>
      <c r="U42">
        <v>0</v>
      </c>
      <c r="V42">
        <v>41</v>
      </c>
      <c r="W42">
        <v>95</v>
      </c>
      <c r="X42">
        <v>188</v>
      </c>
      <c r="Y42">
        <v>538</v>
      </c>
      <c r="AA42">
        <v>27400</v>
      </c>
      <c r="AB42" t="s">
        <v>49</v>
      </c>
      <c r="AC42" s="7">
        <v>7668</v>
      </c>
      <c r="AD42">
        <v>0</v>
      </c>
      <c r="AE42">
        <v>0</v>
      </c>
      <c r="AF42" s="7">
        <v>7668</v>
      </c>
      <c r="AG42">
        <v>346</v>
      </c>
      <c r="AH42">
        <v>0</v>
      </c>
      <c r="AI42">
        <v>26</v>
      </c>
      <c r="AJ42">
        <v>135</v>
      </c>
      <c r="AK42">
        <v>9</v>
      </c>
      <c r="AL42">
        <v>516</v>
      </c>
    </row>
    <row r="43" spans="1:38" x14ac:dyDescent="0.25">
      <c r="A43">
        <v>38300</v>
      </c>
      <c r="B43" t="s">
        <v>50</v>
      </c>
      <c r="C43">
        <v>429</v>
      </c>
      <c r="D43">
        <v>0</v>
      </c>
      <c r="E43">
        <v>0</v>
      </c>
      <c r="F43">
        <v>429</v>
      </c>
      <c r="G43">
        <v>7</v>
      </c>
      <c r="H43">
        <v>0</v>
      </c>
      <c r="I43">
        <v>0</v>
      </c>
      <c r="J43">
        <v>0</v>
      </c>
      <c r="K43">
        <v>0</v>
      </c>
      <c r="L43">
        <v>7</v>
      </c>
      <c r="N43">
        <v>38300</v>
      </c>
      <c r="O43" t="s">
        <v>50</v>
      </c>
      <c r="P43">
        <v>470</v>
      </c>
      <c r="Q43">
        <v>0</v>
      </c>
      <c r="R43">
        <v>0</v>
      </c>
      <c r="S43">
        <v>470</v>
      </c>
      <c r="T43">
        <v>7</v>
      </c>
      <c r="U43">
        <v>0</v>
      </c>
      <c r="V43">
        <v>0</v>
      </c>
      <c r="W43">
        <v>0</v>
      </c>
      <c r="X43">
        <v>0</v>
      </c>
      <c r="Y43">
        <v>7</v>
      </c>
      <c r="AA43">
        <v>38300</v>
      </c>
      <c r="AB43" t="s">
        <v>50</v>
      </c>
      <c r="AC43">
        <v>443</v>
      </c>
      <c r="AD43">
        <v>0</v>
      </c>
      <c r="AE43">
        <v>0</v>
      </c>
      <c r="AF43">
        <v>443</v>
      </c>
      <c r="AG43">
        <v>7</v>
      </c>
      <c r="AH43">
        <v>0</v>
      </c>
      <c r="AI43">
        <v>0</v>
      </c>
      <c r="AJ43">
        <v>0</v>
      </c>
      <c r="AK43">
        <v>0</v>
      </c>
      <c r="AL43">
        <v>7</v>
      </c>
    </row>
    <row r="44" spans="1:38" x14ac:dyDescent="0.25">
      <c r="A44">
        <v>36250</v>
      </c>
      <c r="B44" t="s">
        <v>51</v>
      </c>
      <c r="C44">
        <v>821</v>
      </c>
      <c r="D44">
        <v>0</v>
      </c>
      <c r="E44">
        <v>0</v>
      </c>
      <c r="F44">
        <v>821</v>
      </c>
      <c r="G44">
        <v>44</v>
      </c>
      <c r="H44">
        <v>0</v>
      </c>
      <c r="I44">
        <v>0</v>
      </c>
      <c r="J44">
        <v>8</v>
      </c>
      <c r="K44">
        <v>16</v>
      </c>
      <c r="L44">
        <v>68</v>
      </c>
      <c r="N44">
        <v>36250</v>
      </c>
      <c r="O44" t="s">
        <v>51</v>
      </c>
      <c r="P44">
        <v>833</v>
      </c>
      <c r="Q44">
        <v>0</v>
      </c>
      <c r="R44">
        <v>0</v>
      </c>
      <c r="S44">
        <v>833</v>
      </c>
      <c r="T44">
        <v>41</v>
      </c>
      <c r="U44">
        <v>0</v>
      </c>
      <c r="V44">
        <v>0</v>
      </c>
      <c r="W44">
        <v>6</v>
      </c>
      <c r="X44">
        <v>21</v>
      </c>
      <c r="Y44">
        <v>68</v>
      </c>
      <c r="AA44">
        <v>36250</v>
      </c>
      <c r="AB44" t="s">
        <v>51</v>
      </c>
      <c r="AC44">
        <v>825</v>
      </c>
      <c r="AD44">
        <v>0</v>
      </c>
      <c r="AE44">
        <v>0</v>
      </c>
      <c r="AF44">
        <v>825</v>
      </c>
      <c r="AG44">
        <v>43</v>
      </c>
      <c r="AH44">
        <v>0</v>
      </c>
      <c r="AI44">
        <v>0</v>
      </c>
      <c r="AJ44">
        <v>8</v>
      </c>
      <c r="AK44">
        <v>17</v>
      </c>
      <c r="AL44">
        <v>68</v>
      </c>
    </row>
    <row r="45" spans="1:38" x14ac:dyDescent="0.25">
      <c r="A45">
        <v>38306</v>
      </c>
      <c r="B45" t="s">
        <v>52</v>
      </c>
      <c r="C45">
        <v>139</v>
      </c>
      <c r="D45">
        <v>0</v>
      </c>
      <c r="E45">
        <v>0</v>
      </c>
      <c r="F45">
        <v>139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N45">
        <v>38306</v>
      </c>
      <c r="O45" t="s">
        <v>52</v>
      </c>
      <c r="P45">
        <v>155</v>
      </c>
      <c r="Q45">
        <v>0</v>
      </c>
      <c r="R45">
        <v>0</v>
      </c>
      <c r="S45">
        <v>155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AA45">
        <v>38306</v>
      </c>
      <c r="AB45" t="s">
        <v>52</v>
      </c>
      <c r="AC45">
        <v>143</v>
      </c>
      <c r="AD45">
        <v>0</v>
      </c>
      <c r="AE45">
        <v>0</v>
      </c>
      <c r="AF45">
        <v>143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</row>
    <row r="46" spans="1:38" x14ac:dyDescent="0.25">
      <c r="A46">
        <v>33206</v>
      </c>
      <c r="B46" t="s">
        <v>53</v>
      </c>
      <c r="C46">
        <v>107</v>
      </c>
      <c r="D46">
        <v>0</v>
      </c>
      <c r="E46">
        <v>0</v>
      </c>
      <c r="F46">
        <v>107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N46">
        <v>33206</v>
      </c>
      <c r="O46" t="s">
        <v>53</v>
      </c>
      <c r="P46">
        <v>117</v>
      </c>
      <c r="Q46">
        <v>0</v>
      </c>
      <c r="R46">
        <v>0</v>
      </c>
      <c r="S46">
        <v>117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AA46">
        <v>33206</v>
      </c>
      <c r="AB46" t="s">
        <v>53</v>
      </c>
      <c r="AC46">
        <v>106</v>
      </c>
      <c r="AD46">
        <v>0</v>
      </c>
      <c r="AE46">
        <v>0</v>
      </c>
      <c r="AF46">
        <v>106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</row>
    <row r="47" spans="1:38" x14ac:dyDescent="0.25">
      <c r="A47">
        <v>36400</v>
      </c>
      <c r="B47" t="s">
        <v>54</v>
      </c>
      <c r="C47">
        <v>528</v>
      </c>
      <c r="D47">
        <v>21</v>
      </c>
      <c r="E47">
        <v>0</v>
      </c>
      <c r="F47">
        <v>507</v>
      </c>
      <c r="G47">
        <v>16</v>
      </c>
      <c r="H47">
        <v>0</v>
      </c>
      <c r="I47">
        <v>0</v>
      </c>
      <c r="J47">
        <v>0</v>
      </c>
      <c r="K47">
        <v>4</v>
      </c>
      <c r="L47">
        <v>20</v>
      </c>
      <c r="N47">
        <v>36400</v>
      </c>
      <c r="O47" t="s">
        <v>54</v>
      </c>
      <c r="P47">
        <v>558</v>
      </c>
      <c r="Q47">
        <v>15</v>
      </c>
      <c r="R47">
        <v>0</v>
      </c>
      <c r="S47">
        <v>543</v>
      </c>
      <c r="T47">
        <v>17</v>
      </c>
      <c r="U47">
        <v>0</v>
      </c>
      <c r="V47">
        <v>0</v>
      </c>
      <c r="W47">
        <v>0</v>
      </c>
      <c r="X47">
        <v>5</v>
      </c>
      <c r="Y47">
        <v>22</v>
      </c>
      <c r="AA47">
        <v>36400</v>
      </c>
      <c r="AB47" t="s">
        <v>54</v>
      </c>
      <c r="AC47">
        <v>563</v>
      </c>
      <c r="AD47">
        <v>15</v>
      </c>
      <c r="AE47">
        <v>0</v>
      </c>
      <c r="AF47">
        <v>548</v>
      </c>
      <c r="AG47">
        <v>15</v>
      </c>
      <c r="AH47">
        <v>0</v>
      </c>
      <c r="AI47">
        <v>0</v>
      </c>
      <c r="AJ47">
        <v>0</v>
      </c>
      <c r="AK47">
        <v>4</v>
      </c>
      <c r="AL47">
        <v>19</v>
      </c>
    </row>
    <row r="48" spans="1:38" x14ac:dyDescent="0.25">
      <c r="A48">
        <v>33115</v>
      </c>
      <c r="B48" t="s">
        <v>55</v>
      </c>
      <c r="C48">
        <v>870</v>
      </c>
      <c r="D48">
        <v>0</v>
      </c>
      <c r="E48">
        <v>0</v>
      </c>
      <c r="F48">
        <v>870</v>
      </c>
      <c r="G48">
        <v>118</v>
      </c>
      <c r="H48">
        <v>0</v>
      </c>
      <c r="I48">
        <v>0</v>
      </c>
      <c r="J48">
        <v>0</v>
      </c>
      <c r="K48">
        <v>0</v>
      </c>
      <c r="L48">
        <v>118</v>
      </c>
      <c r="N48">
        <v>33115</v>
      </c>
      <c r="O48" t="s">
        <v>55</v>
      </c>
      <c r="P48" s="7">
        <v>1040</v>
      </c>
      <c r="Q48">
        <v>0</v>
      </c>
      <c r="R48">
        <v>0</v>
      </c>
      <c r="S48" s="7">
        <v>1040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AA48">
        <v>33115</v>
      </c>
      <c r="AB48" t="s">
        <v>55</v>
      </c>
      <c r="AC48">
        <v>893</v>
      </c>
      <c r="AD48">
        <v>0</v>
      </c>
      <c r="AE48">
        <v>0</v>
      </c>
      <c r="AF48">
        <v>893</v>
      </c>
      <c r="AG48">
        <v>119</v>
      </c>
      <c r="AH48">
        <v>0</v>
      </c>
      <c r="AI48">
        <v>0</v>
      </c>
      <c r="AJ48">
        <v>0</v>
      </c>
      <c r="AK48">
        <v>9</v>
      </c>
      <c r="AL48">
        <v>128</v>
      </c>
    </row>
    <row r="49" spans="1:38" x14ac:dyDescent="0.25">
      <c r="A49">
        <v>29011</v>
      </c>
      <c r="B49" t="s">
        <v>56</v>
      </c>
      <c r="C49">
        <v>542</v>
      </c>
      <c r="D49">
        <v>0</v>
      </c>
      <c r="E49">
        <v>0</v>
      </c>
      <c r="F49">
        <v>542</v>
      </c>
      <c r="G49">
        <v>12</v>
      </c>
      <c r="H49">
        <v>0</v>
      </c>
      <c r="I49">
        <v>0</v>
      </c>
      <c r="J49">
        <v>2</v>
      </c>
      <c r="K49">
        <v>0</v>
      </c>
      <c r="L49">
        <v>14</v>
      </c>
      <c r="N49">
        <v>29011</v>
      </c>
      <c r="O49" t="s">
        <v>56</v>
      </c>
      <c r="P49">
        <v>518</v>
      </c>
      <c r="Q49">
        <v>0</v>
      </c>
      <c r="R49">
        <v>0</v>
      </c>
      <c r="S49">
        <v>518</v>
      </c>
      <c r="T49">
        <v>11</v>
      </c>
      <c r="U49">
        <v>0</v>
      </c>
      <c r="V49">
        <v>0</v>
      </c>
      <c r="W49">
        <v>1</v>
      </c>
      <c r="X49">
        <v>3</v>
      </c>
      <c r="Y49">
        <v>15</v>
      </c>
      <c r="AA49">
        <v>29011</v>
      </c>
      <c r="AB49" t="s">
        <v>56</v>
      </c>
      <c r="AC49">
        <v>506</v>
      </c>
      <c r="AD49">
        <v>0</v>
      </c>
      <c r="AE49">
        <v>0</v>
      </c>
      <c r="AF49">
        <v>506</v>
      </c>
      <c r="AG49">
        <v>23</v>
      </c>
      <c r="AH49">
        <v>0</v>
      </c>
      <c r="AI49">
        <v>0</v>
      </c>
      <c r="AJ49">
        <v>3</v>
      </c>
      <c r="AK49">
        <v>7</v>
      </c>
      <c r="AL49">
        <v>33</v>
      </c>
    </row>
    <row r="50" spans="1:38" x14ac:dyDescent="0.25">
      <c r="A50">
        <v>29317</v>
      </c>
      <c r="B50" t="s">
        <v>57</v>
      </c>
      <c r="C50">
        <v>376</v>
      </c>
      <c r="D50">
        <v>0</v>
      </c>
      <c r="E50">
        <v>0</v>
      </c>
      <c r="F50">
        <v>376</v>
      </c>
      <c r="G50">
        <v>5</v>
      </c>
      <c r="H50">
        <v>0</v>
      </c>
      <c r="I50">
        <v>0</v>
      </c>
      <c r="J50">
        <v>3</v>
      </c>
      <c r="K50">
        <v>0</v>
      </c>
      <c r="L50">
        <v>8</v>
      </c>
      <c r="N50">
        <v>29317</v>
      </c>
      <c r="O50" t="s">
        <v>57</v>
      </c>
      <c r="P50">
        <v>381</v>
      </c>
      <c r="Q50">
        <v>0</v>
      </c>
      <c r="R50">
        <v>0</v>
      </c>
      <c r="S50">
        <v>381</v>
      </c>
      <c r="T50">
        <v>5</v>
      </c>
      <c r="U50">
        <v>0</v>
      </c>
      <c r="V50">
        <v>0</v>
      </c>
      <c r="W50">
        <v>1</v>
      </c>
      <c r="X50">
        <v>0</v>
      </c>
      <c r="Y50">
        <v>6</v>
      </c>
      <c r="AA50">
        <v>29317</v>
      </c>
      <c r="AB50" t="s">
        <v>57</v>
      </c>
      <c r="AC50">
        <v>386</v>
      </c>
      <c r="AD50">
        <v>0</v>
      </c>
      <c r="AE50">
        <v>0</v>
      </c>
      <c r="AF50">
        <v>386</v>
      </c>
      <c r="AG50">
        <v>3</v>
      </c>
      <c r="AH50">
        <v>0</v>
      </c>
      <c r="AI50">
        <v>0</v>
      </c>
      <c r="AJ50">
        <v>5</v>
      </c>
      <c r="AK50">
        <v>0</v>
      </c>
      <c r="AL50">
        <v>8</v>
      </c>
    </row>
    <row r="51" spans="1:38" x14ac:dyDescent="0.25">
      <c r="A51">
        <v>14099</v>
      </c>
      <c r="B51" t="s">
        <v>58</v>
      </c>
      <c r="C51">
        <v>16</v>
      </c>
      <c r="D51">
        <v>0</v>
      </c>
      <c r="E51">
        <v>0</v>
      </c>
      <c r="F51">
        <v>16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N51">
        <v>14099</v>
      </c>
      <c r="O51" t="s">
        <v>58</v>
      </c>
      <c r="P51">
        <v>18</v>
      </c>
      <c r="Q51">
        <v>0</v>
      </c>
      <c r="R51">
        <v>0</v>
      </c>
      <c r="S51">
        <v>18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AA51">
        <v>14099</v>
      </c>
      <c r="AB51" t="s">
        <v>58</v>
      </c>
      <c r="AC51">
        <v>19</v>
      </c>
      <c r="AD51">
        <v>0</v>
      </c>
      <c r="AE51">
        <v>0</v>
      </c>
      <c r="AF51">
        <v>19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38" x14ac:dyDescent="0.25">
      <c r="A52">
        <v>13151</v>
      </c>
      <c r="B52" t="s">
        <v>59</v>
      </c>
      <c r="C52">
        <v>208</v>
      </c>
      <c r="D52">
        <v>0</v>
      </c>
      <c r="E52">
        <v>0</v>
      </c>
      <c r="F52">
        <v>208</v>
      </c>
      <c r="G52">
        <v>4</v>
      </c>
      <c r="H52">
        <v>0</v>
      </c>
      <c r="I52">
        <v>0</v>
      </c>
      <c r="J52">
        <v>0</v>
      </c>
      <c r="K52">
        <v>0</v>
      </c>
      <c r="L52">
        <v>4</v>
      </c>
      <c r="N52">
        <v>13151</v>
      </c>
      <c r="O52" t="s">
        <v>59</v>
      </c>
      <c r="P52">
        <v>198</v>
      </c>
      <c r="Q52">
        <v>0</v>
      </c>
      <c r="R52">
        <v>0</v>
      </c>
      <c r="S52">
        <v>198</v>
      </c>
      <c r="T52">
        <v>4</v>
      </c>
      <c r="U52">
        <v>0</v>
      </c>
      <c r="V52">
        <v>0</v>
      </c>
      <c r="W52">
        <v>0</v>
      </c>
      <c r="X52">
        <v>0</v>
      </c>
      <c r="Y52">
        <v>4</v>
      </c>
      <c r="AA52">
        <v>13151</v>
      </c>
      <c r="AB52" t="s">
        <v>59</v>
      </c>
      <c r="AC52">
        <v>196</v>
      </c>
      <c r="AD52">
        <v>0</v>
      </c>
      <c r="AE52">
        <v>0</v>
      </c>
      <c r="AF52">
        <v>196</v>
      </c>
      <c r="AG52">
        <v>4</v>
      </c>
      <c r="AH52">
        <v>0</v>
      </c>
      <c r="AI52">
        <v>0</v>
      </c>
      <c r="AJ52">
        <v>0</v>
      </c>
      <c r="AK52">
        <v>0</v>
      </c>
      <c r="AL52">
        <v>4</v>
      </c>
    </row>
    <row r="53" spans="1:38" x14ac:dyDescent="0.25">
      <c r="A53">
        <v>15204</v>
      </c>
      <c r="B53" t="s">
        <v>60</v>
      </c>
      <c r="C53">
        <v>573</v>
      </c>
      <c r="D53">
        <v>0</v>
      </c>
      <c r="E53">
        <v>0</v>
      </c>
      <c r="F53">
        <v>573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N53">
        <v>15204</v>
      </c>
      <c r="O53" t="s">
        <v>60</v>
      </c>
      <c r="P53">
        <v>489</v>
      </c>
      <c r="Q53">
        <v>0</v>
      </c>
      <c r="R53">
        <v>0</v>
      </c>
      <c r="S53">
        <v>489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AA53">
        <v>15204</v>
      </c>
      <c r="AB53" t="s">
        <v>60</v>
      </c>
      <c r="AC53">
        <v>602</v>
      </c>
      <c r="AD53">
        <v>0</v>
      </c>
      <c r="AE53">
        <v>0</v>
      </c>
      <c r="AF53">
        <v>602</v>
      </c>
      <c r="AG53">
        <v>0</v>
      </c>
      <c r="AH53">
        <v>0</v>
      </c>
      <c r="AI53">
        <v>0</v>
      </c>
      <c r="AJ53">
        <v>2</v>
      </c>
      <c r="AK53">
        <v>0</v>
      </c>
      <c r="AL53">
        <v>2</v>
      </c>
    </row>
    <row r="54" spans="1:38" x14ac:dyDescent="0.25">
      <c r="A54">
        <v>5313</v>
      </c>
      <c r="B54" t="s">
        <v>61</v>
      </c>
      <c r="C54">
        <v>155</v>
      </c>
      <c r="D54">
        <v>0</v>
      </c>
      <c r="E54">
        <v>0</v>
      </c>
      <c r="F54">
        <v>155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N54">
        <v>5313</v>
      </c>
      <c r="O54" t="s">
        <v>61</v>
      </c>
      <c r="P54">
        <v>159</v>
      </c>
      <c r="Q54">
        <v>0</v>
      </c>
      <c r="R54">
        <v>0</v>
      </c>
      <c r="S54">
        <v>159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AA54">
        <v>5313</v>
      </c>
      <c r="AB54" t="s">
        <v>61</v>
      </c>
      <c r="AC54">
        <v>172</v>
      </c>
      <c r="AD54">
        <v>0</v>
      </c>
      <c r="AE54">
        <v>0</v>
      </c>
      <c r="AF54">
        <v>172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38" x14ac:dyDescent="0.25">
      <c r="A55">
        <v>22073</v>
      </c>
      <c r="B55" t="s">
        <v>62</v>
      </c>
      <c r="C55">
        <v>321</v>
      </c>
      <c r="D55">
        <v>0</v>
      </c>
      <c r="E55">
        <v>0</v>
      </c>
      <c r="F55">
        <v>321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N55">
        <v>22073</v>
      </c>
      <c r="O55" t="s">
        <v>62</v>
      </c>
      <c r="P55">
        <v>343</v>
      </c>
      <c r="Q55">
        <v>0</v>
      </c>
      <c r="R55">
        <v>0</v>
      </c>
      <c r="S55">
        <v>343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AA55">
        <v>22073</v>
      </c>
      <c r="AB55" t="s">
        <v>62</v>
      </c>
      <c r="AC55">
        <v>325</v>
      </c>
      <c r="AD55">
        <v>0</v>
      </c>
      <c r="AE55">
        <v>0</v>
      </c>
      <c r="AF55">
        <v>325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38" x14ac:dyDescent="0.25">
      <c r="A56">
        <v>10050</v>
      </c>
      <c r="B56" t="s">
        <v>63</v>
      </c>
      <c r="C56">
        <v>164</v>
      </c>
      <c r="D56">
        <v>0</v>
      </c>
      <c r="E56">
        <v>0</v>
      </c>
      <c r="F56">
        <v>164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N56">
        <v>10050</v>
      </c>
      <c r="O56" t="s">
        <v>63</v>
      </c>
      <c r="P56">
        <v>154</v>
      </c>
      <c r="Q56">
        <v>0</v>
      </c>
      <c r="R56">
        <v>0</v>
      </c>
      <c r="S56">
        <v>154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AA56">
        <v>10050</v>
      </c>
      <c r="AB56" t="s">
        <v>63</v>
      </c>
      <c r="AC56">
        <v>152</v>
      </c>
      <c r="AD56">
        <v>0</v>
      </c>
      <c r="AE56">
        <v>0</v>
      </c>
      <c r="AF56">
        <v>152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1:38" x14ac:dyDescent="0.25">
      <c r="A57">
        <v>26059</v>
      </c>
      <c r="B57" t="s">
        <v>64</v>
      </c>
      <c r="C57">
        <v>196</v>
      </c>
      <c r="D57">
        <v>0</v>
      </c>
      <c r="E57">
        <v>0</v>
      </c>
      <c r="F57">
        <v>196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N57">
        <v>26059</v>
      </c>
      <c r="O57" t="s">
        <v>64</v>
      </c>
      <c r="P57">
        <v>196</v>
      </c>
      <c r="Q57">
        <v>0</v>
      </c>
      <c r="R57">
        <v>0</v>
      </c>
      <c r="S57">
        <v>196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AA57">
        <v>26059</v>
      </c>
      <c r="AB57" t="s">
        <v>64</v>
      </c>
      <c r="AC57">
        <v>207</v>
      </c>
      <c r="AD57">
        <v>0</v>
      </c>
      <c r="AE57">
        <v>0</v>
      </c>
      <c r="AF57">
        <v>207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1:38" x14ac:dyDescent="0.25">
      <c r="A58">
        <v>31330</v>
      </c>
      <c r="B58" t="s">
        <v>65</v>
      </c>
      <c r="C58">
        <v>230</v>
      </c>
      <c r="D58">
        <v>0</v>
      </c>
      <c r="E58">
        <v>0</v>
      </c>
      <c r="F58">
        <v>230</v>
      </c>
      <c r="G58">
        <v>2</v>
      </c>
      <c r="H58">
        <v>0</v>
      </c>
      <c r="I58">
        <v>0</v>
      </c>
      <c r="J58">
        <v>0</v>
      </c>
      <c r="K58">
        <v>0</v>
      </c>
      <c r="L58">
        <v>2</v>
      </c>
      <c r="N58">
        <v>31330</v>
      </c>
      <c r="O58" t="s">
        <v>65</v>
      </c>
      <c r="P58">
        <v>253</v>
      </c>
      <c r="Q58">
        <v>0</v>
      </c>
      <c r="R58">
        <v>0</v>
      </c>
      <c r="S58">
        <v>253</v>
      </c>
      <c r="T58">
        <v>2</v>
      </c>
      <c r="U58">
        <v>0</v>
      </c>
      <c r="V58">
        <v>0</v>
      </c>
      <c r="W58">
        <v>0</v>
      </c>
      <c r="X58">
        <v>0</v>
      </c>
      <c r="Y58">
        <v>2</v>
      </c>
      <c r="AA58">
        <v>31330</v>
      </c>
      <c r="AB58" t="s">
        <v>65</v>
      </c>
      <c r="AC58">
        <v>248</v>
      </c>
      <c r="AD58">
        <v>0</v>
      </c>
      <c r="AE58">
        <v>0</v>
      </c>
      <c r="AF58">
        <v>248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</row>
    <row r="59" spans="1:38" x14ac:dyDescent="0.25">
      <c r="A59">
        <v>22207</v>
      </c>
      <c r="B59" t="s">
        <v>66</v>
      </c>
      <c r="C59">
        <v>342</v>
      </c>
      <c r="D59">
        <v>0</v>
      </c>
      <c r="E59">
        <v>0</v>
      </c>
      <c r="F59">
        <v>342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N59">
        <v>22207</v>
      </c>
      <c r="O59" t="s">
        <v>66</v>
      </c>
      <c r="P59">
        <v>345</v>
      </c>
      <c r="Q59">
        <v>0</v>
      </c>
      <c r="R59">
        <v>0</v>
      </c>
      <c r="S59">
        <v>345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AA59">
        <v>22207</v>
      </c>
      <c r="AB59" t="s">
        <v>66</v>
      </c>
      <c r="AC59">
        <v>348</v>
      </c>
      <c r="AD59">
        <v>0</v>
      </c>
      <c r="AE59">
        <v>0</v>
      </c>
      <c r="AF59">
        <v>348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8" x14ac:dyDescent="0.25">
      <c r="A60">
        <v>7002</v>
      </c>
      <c r="B60" t="s">
        <v>67</v>
      </c>
      <c r="C60">
        <v>211</v>
      </c>
      <c r="D60">
        <v>0</v>
      </c>
      <c r="E60">
        <v>0</v>
      </c>
      <c r="F60">
        <v>211</v>
      </c>
      <c r="G60">
        <v>7</v>
      </c>
      <c r="H60">
        <v>0</v>
      </c>
      <c r="I60">
        <v>0</v>
      </c>
      <c r="J60">
        <v>0</v>
      </c>
      <c r="K60">
        <v>4</v>
      </c>
      <c r="L60">
        <v>11</v>
      </c>
      <c r="N60">
        <v>7002</v>
      </c>
      <c r="O60" t="s">
        <v>67</v>
      </c>
      <c r="P60">
        <v>211</v>
      </c>
      <c r="Q60">
        <v>0</v>
      </c>
      <c r="R60">
        <v>0</v>
      </c>
      <c r="S60">
        <v>211</v>
      </c>
      <c r="T60">
        <v>7</v>
      </c>
      <c r="U60">
        <v>0</v>
      </c>
      <c r="V60">
        <v>0</v>
      </c>
      <c r="W60">
        <v>0</v>
      </c>
      <c r="X60">
        <v>5</v>
      </c>
      <c r="Y60">
        <v>12</v>
      </c>
      <c r="AA60">
        <v>7002</v>
      </c>
      <c r="AB60" t="s">
        <v>67</v>
      </c>
      <c r="AC60">
        <v>195</v>
      </c>
      <c r="AD60">
        <v>0</v>
      </c>
      <c r="AE60">
        <v>0</v>
      </c>
      <c r="AF60">
        <v>195</v>
      </c>
      <c r="AG60">
        <v>7</v>
      </c>
      <c r="AH60">
        <v>0</v>
      </c>
      <c r="AI60">
        <v>0</v>
      </c>
      <c r="AJ60">
        <v>0</v>
      </c>
      <c r="AK60">
        <v>5</v>
      </c>
      <c r="AL60">
        <v>12</v>
      </c>
    </row>
    <row r="61" spans="1:38" x14ac:dyDescent="0.25">
      <c r="A61">
        <v>32414</v>
      </c>
      <c r="B61" t="s">
        <v>68</v>
      </c>
      <c r="C61" s="7">
        <v>1514</v>
      </c>
      <c r="D61">
        <v>0</v>
      </c>
      <c r="E61">
        <v>0</v>
      </c>
      <c r="F61" s="7">
        <v>1514</v>
      </c>
      <c r="G61">
        <v>64</v>
      </c>
      <c r="H61">
        <v>0</v>
      </c>
      <c r="I61">
        <v>0</v>
      </c>
      <c r="J61">
        <v>3</v>
      </c>
      <c r="K61">
        <v>14</v>
      </c>
      <c r="L61">
        <v>81</v>
      </c>
      <c r="N61">
        <v>32414</v>
      </c>
      <c r="O61" t="s">
        <v>68</v>
      </c>
      <c r="P61" s="7">
        <v>1610</v>
      </c>
      <c r="Q61">
        <v>0</v>
      </c>
      <c r="R61">
        <v>0</v>
      </c>
      <c r="S61" s="7">
        <v>1610</v>
      </c>
      <c r="T61">
        <v>65</v>
      </c>
      <c r="U61">
        <v>0</v>
      </c>
      <c r="V61">
        <v>0</v>
      </c>
      <c r="W61">
        <v>4</v>
      </c>
      <c r="X61">
        <v>21</v>
      </c>
      <c r="Y61">
        <v>90</v>
      </c>
      <c r="AA61">
        <v>32414</v>
      </c>
      <c r="AB61" t="s">
        <v>68</v>
      </c>
      <c r="AC61" s="7">
        <v>1591</v>
      </c>
      <c r="AD61">
        <v>0</v>
      </c>
      <c r="AE61">
        <v>0</v>
      </c>
      <c r="AF61" s="7">
        <v>1591</v>
      </c>
      <c r="AG61">
        <v>65</v>
      </c>
      <c r="AH61">
        <v>0</v>
      </c>
      <c r="AI61">
        <v>0</v>
      </c>
      <c r="AJ61">
        <v>13</v>
      </c>
      <c r="AK61">
        <v>19</v>
      </c>
      <c r="AL61">
        <v>97</v>
      </c>
    </row>
    <row r="62" spans="1:38" x14ac:dyDescent="0.25">
      <c r="A62">
        <v>27343</v>
      </c>
      <c r="B62" t="s">
        <v>69</v>
      </c>
      <c r="C62" s="7">
        <v>1560</v>
      </c>
      <c r="D62">
        <v>0</v>
      </c>
      <c r="E62">
        <v>0</v>
      </c>
      <c r="F62" s="7">
        <v>1560</v>
      </c>
      <c r="G62">
        <v>49</v>
      </c>
      <c r="H62">
        <v>0</v>
      </c>
      <c r="I62">
        <v>0</v>
      </c>
      <c r="J62">
        <v>2</v>
      </c>
      <c r="K62">
        <v>0</v>
      </c>
      <c r="L62">
        <v>51</v>
      </c>
      <c r="N62">
        <v>27343</v>
      </c>
      <c r="O62" t="s">
        <v>69</v>
      </c>
      <c r="P62" s="7">
        <v>1616</v>
      </c>
      <c r="Q62">
        <v>0</v>
      </c>
      <c r="R62">
        <v>0</v>
      </c>
      <c r="S62" s="7">
        <v>1616</v>
      </c>
      <c r="T62">
        <v>45</v>
      </c>
      <c r="U62">
        <v>0</v>
      </c>
      <c r="V62">
        <v>0</v>
      </c>
      <c r="W62">
        <v>2</v>
      </c>
      <c r="X62">
        <v>0</v>
      </c>
      <c r="Y62">
        <v>47</v>
      </c>
      <c r="AA62">
        <v>27343</v>
      </c>
      <c r="AB62" t="s">
        <v>69</v>
      </c>
      <c r="AC62" s="7">
        <v>1602</v>
      </c>
      <c r="AD62">
        <v>0</v>
      </c>
      <c r="AE62">
        <v>0</v>
      </c>
      <c r="AF62" s="7">
        <v>1602</v>
      </c>
      <c r="AG62">
        <v>67</v>
      </c>
      <c r="AH62">
        <v>0</v>
      </c>
      <c r="AI62">
        <v>0</v>
      </c>
      <c r="AJ62">
        <v>0</v>
      </c>
      <c r="AK62">
        <v>0</v>
      </c>
      <c r="AL62">
        <v>67</v>
      </c>
    </row>
    <row r="63" spans="1:38" x14ac:dyDescent="0.25">
      <c r="A63">
        <v>36101</v>
      </c>
      <c r="B63" t="s">
        <v>70</v>
      </c>
      <c r="C63">
        <v>38</v>
      </c>
      <c r="D63">
        <v>0</v>
      </c>
      <c r="E63">
        <v>0</v>
      </c>
      <c r="F63">
        <v>38</v>
      </c>
      <c r="G63">
        <v>0</v>
      </c>
      <c r="H63">
        <v>0</v>
      </c>
      <c r="I63">
        <v>0</v>
      </c>
      <c r="J63">
        <v>6</v>
      </c>
      <c r="K63">
        <v>0</v>
      </c>
      <c r="L63">
        <v>6</v>
      </c>
      <c r="N63">
        <v>36101</v>
      </c>
      <c r="O63" t="s">
        <v>70</v>
      </c>
      <c r="P63">
        <v>39</v>
      </c>
      <c r="Q63">
        <v>0</v>
      </c>
      <c r="R63">
        <v>0</v>
      </c>
      <c r="S63">
        <v>39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AA63">
        <v>36101</v>
      </c>
      <c r="AB63" t="s">
        <v>70</v>
      </c>
      <c r="AC63">
        <v>41</v>
      </c>
      <c r="AD63">
        <v>0</v>
      </c>
      <c r="AE63">
        <v>0</v>
      </c>
      <c r="AF63">
        <v>41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1:38" x14ac:dyDescent="0.25">
      <c r="A64">
        <v>32361</v>
      </c>
      <c r="B64" t="s">
        <v>338</v>
      </c>
      <c r="C64" s="7">
        <v>2292</v>
      </c>
      <c r="D64">
        <v>0</v>
      </c>
      <c r="E64">
        <v>0</v>
      </c>
      <c r="F64" s="7">
        <v>2292</v>
      </c>
      <c r="G64">
        <v>118</v>
      </c>
      <c r="H64">
        <v>0</v>
      </c>
      <c r="I64">
        <v>0</v>
      </c>
      <c r="J64">
        <v>22</v>
      </c>
      <c r="K64">
        <v>0</v>
      </c>
      <c r="L64">
        <v>140</v>
      </c>
      <c r="N64">
        <v>32361</v>
      </c>
      <c r="O64" t="s">
        <v>338</v>
      </c>
      <c r="P64" s="7">
        <v>2322</v>
      </c>
      <c r="Q64">
        <v>0</v>
      </c>
      <c r="R64">
        <v>0</v>
      </c>
      <c r="S64" s="7">
        <v>2322</v>
      </c>
      <c r="T64">
        <v>137</v>
      </c>
      <c r="U64">
        <v>0</v>
      </c>
      <c r="V64">
        <v>0</v>
      </c>
      <c r="W64">
        <v>25</v>
      </c>
      <c r="X64">
        <v>0</v>
      </c>
      <c r="Y64">
        <v>162</v>
      </c>
      <c r="AA64">
        <v>32361</v>
      </c>
      <c r="AB64" t="s">
        <v>338</v>
      </c>
      <c r="AC64" s="7">
        <v>2540</v>
      </c>
      <c r="AD64">
        <v>0</v>
      </c>
      <c r="AE64">
        <v>0</v>
      </c>
      <c r="AF64" s="7">
        <v>2540</v>
      </c>
      <c r="AG64">
        <v>200</v>
      </c>
      <c r="AH64">
        <v>0</v>
      </c>
      <c r="AI64">
        <v>0</v>
      </c>
      <c r="AJ64">
        <v>25</v>
      </c>
      <c r="AK64">
        <v>0</v>
      </c>
      <c r="AL64">
        <v>225</v>
      </c>
    </row>
    <row r="65" spans="1:38" x14ac:dyDescent="0.25">
      <c r="A65">
        <v>39090</v>
      </c>
      <c r="B65" t="s">
        <v>339</v>
      </c>
      <c r="C65" s="7">
        <v>2519</v>
      </c>
      <c r="D65">
        <v>0</v>
      </c>
      <c r="E65">
        <v>0</v>
      </c>
      <c r="F65" s="7">
        <v>2519</v>
      </c>
      <c r="G65">
        <v>70</v>
      </c>
      <c r="H65">
        <v>52</v>
      </c>
      <c r="I65">
        <v>0</v>
      </c>
      <c r="J65">
        <v>0</v>
      </c>
      <c r="K65">
        <v>32</v>
      </c>
      <c r="L65">
        <v>154</v>
      </c>
      <c r="N65">
        <v>39090</v>
      </c>
      <c r="O65" t="s">
        <v>339</v>
      </c>
      <c r="P65" s="7">
        <v>2588</v>
      </c>
      <c r="Q65">
        <v>0</v>
      </c>
      <c r="R65">
        <v>0</v>
      </c>
      <c r="S65" s="7">
        <v>2588</v>
      </c>
      <c r="T65">
        <v>77</v>
      </c>
      <c r="U65">
        <v>62</v>
      </c>
      <c r="V65">
        <v>0</v>
      </c>
      <c r="W65">
        <v>0</v>
      </c>
      <c r="X65">
        <v>39</v>
      </c>
      <c r="Y65">
        <v>178</v>
      </c>
      <c r="AA65">
        <v>39090</v>
      </c>
      <c r="AB65" t="s">
        <v>339</v>
      </c>
      <c r="AC65" s="7">
        <v>2616</v>
      </c>
      <c r="AD65">
        <v>0</v>
      </c>
      <c r="AE65">
        <v>0</v>
      </c>
      <c r="AF65" s="7">
        <v>2616</v>
      </c>
      <c r="AG65">
        <v>75</v>
      </c>
      <c r="AH65">
        <v>68</v>
      </c>
      <c r="AI65">
        <v>0</v>
      </c>
      <c r="AJ65">
        <v>0</v>
      </c>
      <c r="AK65">
        <v>51</v>
      </c>
      <c r="AL65">
        <v>194</v>
      </c>
    </row>
    <row r="66" spans="1:38" x14ac:dyDescent="0.25">
      <c r="A66">
        <v>9206</v>
      </c>
      <c r="B66" t="s">
        <v>73</v>
      </c>
      <c r="C66" s="7">
        <v>3136</v>
      </c>
      <c r="D66">
        <v>0</v>
      </c>
      <c r="E66">
        <v>0</v>
      </c>
      <c r="F66" s="7">
        <v>3136</v>
      </c>
      <c r="G66">
        <v>124</v>
      </c>
      <c r="H66">
        <v>0</v>
      </c>
      <c r="I66">
        <v>0</v>
      </c>
      <c r="J66">
        <v>18</v>
      </c>
      <c r="K66">
        <v>17</v>
      </c>
      <c r="L66">
        <v>159</v>
      </c>
      <c r="N66">
        <v>9206</v>
      </c>
      <c r="O66" t="s">
        <v>73</v>
      </c>
      <c r="P66" s="7">
        <v>3102</v>
      </c>
      <c r="Q66">
        <v>0</v>
      </c>
      <c r="R66">
        <v>0</v>
      </c>
      <c r="S66" s="7">
        <v>3102</v>
      </c>
      <c r="T66">
        <v>130</v>
      </c>
      <c r="U66">
        <v>0</v>
      </c>
      <c r="V66">
        <v>0</v>
      </c>
      <c r="W66">
        <v>30</v>
      </c>
      <c r="X66">
        <v>15</v>
      </c>
      <c r="Y66">
        <v>175</v>
      </c>
      <c r="AA66">
        <v>9206</v>
      </c>
      <c r="AB66" t="s">
        <v>73</v>
      </c>
      <c r="AC66" s="7">
        <v>2963</v>
      </c>
      <c r="AD66">
        <v>0</v>
      </c>
      <c r="AE66">
        <v>0</v>
      </c>
      <c r="AF66" s="7">
        <v>2963</v>
      </c>
      <c r="AG66">
        <v>128</v>
      </c>
      <c r="AH66">
        <v>0</v>
      </c>
      <c r="AI66">
        <v>0</v>
      </c>
      <c r="AJ66">
        <v>25</v>
      </c>
      <c r="AK66">
        <v>16</v>
      </c>
      <c r="AL66">
        <v>169</v>
      </c>
    </row>
    <row r="67" spans="1:38" x14ac:dyDescent="0.25">
      <c r="A67">
        <v>19028</v>
      </c>
      <c r="B67" t="s">
        <v>74</v>
      </c>
      <c r="C67">
        <v>53</v>
      </c>
      <c r="D67">
        <v>1</v>
      </c>
      <c r="E67">
        <v>0</v>
      </c>
      <c r="F67">
        <v>52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N67">
        <v>19028</v>
      </c>
      <c r="O67" t="s">
        <v>74</v>
      </c>
      <c r="P67">
        <v>56</v>
      </c>
      <c r="Q67">
        <v>2</v>
      </c>
      <c r="R67">
        <v>0</v>
      </c>
      <c r="S67">
        <v>54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AA67">
        <v>19028</v>
      </c>
      <c r="AB67" t="s">
        <v>74</v>
      </c>
      <c r="AC67">
        <v>62</v>
      </c>
      <c r="AD67">
        <v>0</v>
      </c>
      <c r="AE67">
        <v>0</v>
      </c>
      <c r="AF67">
        <v>62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38" x14ac:dyDescent="0.25">
      <c r="A68">
        <v>27404</v>
      </c>
      <c r="B68" t="s">
        <v>75</v>
      </c>
      <c r="C68" s="7">
        <v>1189</v>
      </c>
      <c r="D68">
        <v>33</v>
      </c>
      <c r="E68">
        <v>0</v>
      </c>
      <c r="F68" s="7">
        <v>1156</v>
      </c>
      <c r="G68">
        <v>31</v>
      </c>
      <c r="H68">
        <v>0</v>
      </c>
      <c r="I68">
        <v>0</v>
      </c>
      <c r="J68">
        <v>0</v>
      </c>
      <c r="K68">
        <v>0</v>
      </c>
      <c r="L68">
        <v>31</v>
      </c>
      <c r="N68">
        <v>27404</v>
      </c>
      <c r="O68" t="s">
        <v>75</v>
      </c>
      <c r="P68">
        <v>937</v>
      </c>
      <c r="Q68">
        <v>16</v>
      </c>
      <c r="R68">
        <v>0</v>
      </c>
      <c r="S68">
        <v>921</v>
      </c>
      <c r="T68">
        <v>27</v>
      </c>
      <c r="U68">
        <v>0</v>
      </c>
      <c r="V68">
        <v>0</v>
      </c>
      <c r="W68">
        <v>0</v>
      </c>
      <c r="X68">
        <v>0</v>
      </c>
      <c r="Y68">
        <v>27</v>
      </c>
      <c r="AA68">
        <v>27404</v>
      </c>
      <c r="AB68" t="s">
        <v>75</v>
      </c>
      <c r="AC68" s="7">
        <v>1003</v>
      </c>
      <c r="AD68">
        <v>0</v>
      </c>
      <c r="AE68">
        <v>0</v>
      </c>
      <c r="AF68" s="7">
        <v>1003</v>
      </c>
      <c r="AG68">
        <v>40</v>
      </c>
      <c r="AH68">
        <v>0</v>
      </c>
      <c r="AI68">
        <v>0</v>
      </c>
      <c r="AJ68">
        <v>0</v>
      </c>
      <c r="AK68">
        <v>0</v>
      </c>
      <c r="AL68">
        <v>40</v>
      </c>
    </row>
    <row r="69" spans="1:38" x14ac:dyDescent="0.25">
      <c r="A69">
        <v>31015</v>
      </c>
      <c r="B69" t="s">
        <v>76</v>
      </c>
      <c r="C69" s="7">
        <v>10603</v>
      </c>
      <c r="D69">
        <v>0</v>
      </c>
      <c r="E69">
        <v>0</v>
      </c>
      <c r="F69" s="7">
        <v>10603</v>
      </c>
      <c r="G69">
        <v>697</v>
      </c>
      <c r="H69">
        <v>0</v>
      </c>
      <c r="I69">
        <v>305</v>
      </c>
      <c r="J69">
        <v>125</v>
      </c>
      <c r="K69">
        <v>57</v>
      </c>
      <c r="L69" s="7">
        <v>1184</v>
      </c>
      <c r="N69">
        <v>31015</v>
      </c>
      <c r="O69" t="s">
        <v>76</v>
      </c>
      <c r="P69" s="7">
        <v>10580</v>
      </c>
      <c r="Q69">
        <v>0</v>
      </c>
      <c r="R69">
        <v>0</v>
      </c>
      <c r="S69" s="7">
        <v>10580</v>
      </c>
      <c r="T69">
        <v>707</v>
      </c>
      <c r="U69">
        <v>0</v>
      </c>
      <c r="V69">
        <v>411</v>
      </c>
      <c r="W69">
        <v>154</v>
      </c>
      <c r="X69">
        <v>74</v>
      </c>
      <c r="Y69" s="7">
        <v>1346</v>
      </c>
      <c r="AA69">
        <v>31015</v>
      </c>
      <c r="AB69" t="s">
        <v>76</v>
      </c>
      <c r="AC69" s="7">
        <v>10317</v>
      </c>
      <c r="AD69">
        <v>0</v>
      </c>
      <c r="AE69">
        <v>0</v>
      </c>
      <c r="AF69" s="7">
        <v>10317</v>
      </c>
      <c r="AG69">
        <v>717</v>
      </c>
      <c r="AH69">
        <v>0</v>
      </c>
      <c r="AI69">
        <v>353</v>
      </c>
      <c r="AJ69">
        <v>179</v>
      </c>
      <c r="AK69">
        <v>63</v>
      </c>
      <c r="AL69" s="7">
        <v>1312</v>
      </c>
    </row>
    <row r="70" spans="1:38" x14ac:dyDescent="0.25">
      <c r="A70">
        <v>19401</v>
      </c>
      <c r="B70" t="s">
        <v>79</v>
      </c>
      <c r="C70" s="7">
        <v>1481</v>
      </c>
      <c r="D70">
        <v>0</v>
      </c>
      <c r="E70">
        <v>0</v>
      </c>
      <c r="F70" s="7">
        <v>1481</v>
      </c>
      <c r="G70">
        <v>67</v>
      </c>
      <c r="H70">
        <v>0</v>
      </c>
      <c r="I70">
        <v>0</v>
      </c>
      <c r="J70">
        <v>0</v>
      </c>
      <c r="K70">
        <v>24</v>
      </c>
      <c r="L70">
        <v>91</v>
      </c>
      <c r="N70">
        <v>19401</v>
      </c>
      <c r="O70" t="s">
        <v>79</v>
      </c>
      <c r="P70" s="7">
        <v>1457</v>
      </c>
      <c r="Q70">
        <v>0</v>
      </c>
      <c r="R70">
        <v>0</v>
      </c>
      <c r="S70" s="7">
        <v>1457</v>
      </c>
      <c r="T70">
        <v>53</v>
      </c>
      <c r="U70">
        <v>0</v>
      </c>
      <c r="V70">
        <v>0</v>
      </c>
      <c r="W70">
        <v>0</v>
      </c>
      <c r="X70">
        <v>25</v>
      </c>
      <c r="Y70">
        <v>78</v>
      </c>
      <c r="AA70">
        <v>19401</v>
      </c>
      <c r="AB70" t="s">
        <v>79</v>
      </c>
      <c r="AC70" s="7">
        <v>1570</v>
      </c>
      <c r="AD70">
        <v>0</v>
      </c>
      <c r="AE70">
        <v>0</v>
      </c>
      <c r="AF70" s="7">
        <v>1570</v>
      </c>
      <c r="AG70">
        <v>64</v>
      </c>
      <c r="AH70">
        <v>0</v>
      </c>
      <c r="AI70">
        <v>0</v>
      </c>
      <c r="AJ70">
        <v>0</v>
      </c>
      <c r="AK70">
        <v>34</v>
      </c>
      <c r="AL70">
        <v>98</v>
      </c>
    </row>
    <row r="71" spans="1:38" x14ac:dyDescent="0.25">
      <c r="A71">
        <v>14068</v>
      </c>
      <c r="B71" t="s">
        <v>80</v>
      </c>
      <c r="C71" s="7">
        <v>1130</v>
      </c>
      <c r="D71">
        <v>0</v>
      </c>
      <c r="E71">
        <v>0</v>
      </c>
      <c r="F71" s="7">
        <v>1130</v>
      </c>
      <c r="G71">
        <v>75</v>
      </c>
      <c r="H71">
        <v>0</v>
      </c>
      <c r="I71">
        <v>0</v>
      </c>
      <c r="J71">
        <v>0</v>
      </c>
      <c r="K71">
        <v>8</v>
      </c>
      <c r="L71">
        <v>83</v>
      </c>
      <c r="N71">
        <v>14068</v>
      </c>
      <c r="O71" t="s">
        <v>80</v>
      </c>
      <c r="P71" s="7">
        <v>1205</v>
      </c>
      <c r="Q71">
        <v>0</v>
      </c>
      <c r="R71">
        <v>0</v>
      </c>
      <c r="S71" s="7">
        <v>1205</v>
      </c>
      <c r="T71">
        <v>80</v>
      </c>
      <c r="U71">
        <v>0</v>
      </c>
      <c r="V71">
        <v>0</v>
      </c>
      <c r="W71">
        <v>0</v>
      </c>
      <c r="X71">
        <v>0</v>
      </c>
      <c r="Y71">
        <v>80</v>
      </c>
      <c r="AA71">
        <v>14068</v>
      </c>
      <c r="AB71" t="s">
        <v>80</v>
      </c>
      <c r="AC71" s="7">
        <v>1250</v>
      </c>
      <c r="AD71">
        <v>0</v>
      </c>
      <c r="AE71">
        <v>0</v>
      </c>
      <c r="AF71" s="7">
        <v>1250</v>
      </c>
      <c r="AG71">
        <v>95</v>
      </c>
      <c r="AH71">
        <v>0</v>
      </c>
      <c r="AI71">
        <v>0</v>
      </c>
      <c r="AJ71">
        <v>0</v>
      </c>
      <c r="AK71">
        <v>0</v>
      </c>
      <c r="AL71">
        <v>95</v>
      </c>
    </row>
    <row r="72" spans="1:38" x14ac:dyDescent="0.25">
      <c r="A72">
        <v>38308</v>
      </c>
      <c r="B72" t="s">
        <v>81</v>
      </c>
      <c r="C72">
        <v>98</v>
      </c>
      <c r="D72">
        <v>0</v>
      </c>
      <c r="E72">
        <v>0</v>
      </c>
      <c r="F72">
        <v>98</v>
      </c>
      <c r="G72">
        <v>1</v>
      </c>
      <c r="H72">
        <v>0</v>
      </c>
      <c r="I72">
        <v>0</v>
      </c>
      <c r="J72">
        <v>0</v>
      </c>
      <c r="K72">
        <v>0</v>
      </c>
      <c r="L72">
        <v>1</v>
      </c>
      <c r="N72">
        <v>38308</v>
      </c>
      <c r="O72" t="s">
        <v>81</v>
      </c>
      <c r="P72">
        <v>102</v>
      </c>
      <c r="Q72">
        <v>0</v>
      </c>
      <c r="R72">
        <v>0</v>
      </c>
      <c r="S72">
        <v>102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AA72">
        <v>38308</v>
      </c>
      <c r="AB72" t="s">
        <v>81</v>
      </c>
      <c r="AC72">
        <v>101</v>
      </c>
      <c r="AD72">
        <v>0</v>
      </c>
      <c r="AE72">
        <v>0</v>
      </c>
      <c r="AF72">
        <v>101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 x14ac:dyDescent="0.25">
      <c r="A73">
        <v>4127</v>
      </c>
      <c r="B73" t="s">
        <v>82</v>
      </c>
      <c r="C73">
        <v>307</v>
      </c>
      <c r="D73">
        <v>0</v>
      </c>
      <c r="E73">
        <v>0</v>
      </c>
      <c r="F73">
        <v>307</v>
      </c>
      <c r="G73">
        <v>2</v>
      </c>
      <c r="H73">
        <v>0</v>
      </c>
      <c r="I73">
        <v>0</v>
      </c>
      <c r="J73">
        <v>0</v>
      </c>
      <c r="K73">
        <v>0</v>
      </c>
      <c r="L73">
        <v>2</v>
      </c>
      <c r="N73">
        <v>4127</v>
      </c>
      <c r="O73" t="s">
        <v>82</v>
      </c>
      <c r="P73">
        <v>319</v>
      </c>
      <c r="Q73">
        <v>0</v>
      </c>
      <c r="R73">
        <v>0</v>
      </c>
      <c r="S73">
        <v>319</v>
      </c>
      <c r="T73">
        <v>2</v>
      </c>
      <c r="U73">
        <v>0</v>
      </c>
      <c r="V73">
        <v>0</v>
      </c>
      <c r="W73">
        <v>0</v>
      </c>
      <c r="X73">
        <v>0</v>
      </c>
      <c r="Y73">
        <v>2</v>
      </c>
      <c r="AA73">
        <v>4127</v>
      </c>
      <c r="AB73" t="s">
        <v>82</v>
      </c>
      <c r="AC73">
        <v>314</v>
      </c>
      <c r="AD73">
        <v>0</v>
      </c>
      <c r="AE73">
        <v>0</v>
      </c>
      <c r="AF73">
        <v>314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</row>
    <row r="74" spans="1:38" x14ac:dyDescent="0.25">
      <c r="A74">
        <v>17216</v>
      </c>
      <c r="B74" t="s">
        <v>83</v>
      </c>
      <c r="C74" s="7">
        <v>2971</v>
      </c>
      <c r="D74">
        <v>108</v>
      </c>
      <c r="E74">
        <v>0</v>
      </c>
      <c r="F74" s="7">
        <v>2863</v>
      </c>
      <c r="G74">
        <v>138</v>
      </c>
      <c r="H74">
        <v>0</v>
      </c>
      <c r="I74">
        <v>0</v>
      </c>
      <c r="J74">
        <v>2</v>
      </c>
      <c r="K74">
        <v>0</v>
      </c>
      <c r="L74">
        <v>140</v>
      </c>
      <c r="N74">
        <v>17216</v>
      </c>
      <c r="O74" t="s">
        <v>83</v>
      </c>
      <c r="P74" s="7">
        <v>2735</v>
      </c>
      <c r="Q74">
        <v>92</v>
      </c>
      <c r="R74">
        <v>0</v>
      </c>
      <c r="S74" s="7">
        <v>2643</v>
      </c>
      <c r="T74">
        <v>100</v>
      </c>
      <c r="U74">
        <v>0</v>
      </c>
      <c r="V74">
        <v>0</v>
      </c>
      <c r="W74">
        <v>0</v>
      </c>
      <c r="X74">
        <v>0</v>
      </c>
      <c r="Y74">
        <v>100</v>
      </c>
      <c r="AA74">
        <v>17216</v>
      </c>
      <c r="AB74" t="s">
        <v>83</v>
      </c>
      <c r="AC74" s="7">
        <v>2960</v>
      </c>
      <c r="AD74">
        <v>101</v>
      </c>
      <c r="AE74">
        <v>0</v>
      </c>
      <c r="AF74" s="7">
        <v>2859</v>
      </c>
      <c r="AG74">
        <v>125</v>
      </c>
      <c r="AH74">
        <v>0</v>
      </c>
      <c r="AI74">
        <v>0</v>
      </c>
      <c r="AJ74">
        <v>1</v>
      </c>
      <c r="AK74">
        <v>0</v>
      </c>
      <c r="AL74">
        <v>126</v>
      </c>
    </row>
    <row r="75" spans="1:38" x14ac:dyDescent="0.25">
      <c r="A75">
        <v>13165</v>
      </c>
      <c r="B75" t="s">
        <v>84</v>
      </c>
      <c r="C75" s="7">
        <v>1570</v>
      </c>
      <c r="D75">
        <v>79</v>
      </c>
      <c r="E75">
        <v>0</v>
      </c>
      <c r="F75" s="7">
        <v>1491</v>
      </c>
      <c r="G75">
        <v>60</v>
      </c>
      <c r="H75">
        <v>0</v>
      </c>
      <c r="I75">
        <v>0</v>
      </c>
      <c r="J75">
        <v>0</v>
      </c>
      <c r="K75">
        <v>0</v>
      </c>
      <c r="L75">
        <v>60</v>
      </c>
      <c r="N75">
        <v>13165</v>
      </c>
      <c r="O75" t="s">
        <v>84</v>
      </c>
      <c r="P75" s="7">
        <v>1774</v>
      </c>
      <c r="Q75">
        <v>57</v>
      </c>
      <c r="R75">
        <v>0</v>
      </c>
      <c r="S75" s="7">
        <v>1717</v>
      </c>
      <c r="T75">
        <v>48</v>
      </c>
      <c r="U75">
        <v>0</v>
      </c>
      <c r="V75">
        <v>0</v>
      </c>
      <c r="W75">
        <v>0</v>
      </c>
      <c r="X75">
        <v>58</v>
      </c>
      <c r="Y75">
        <v>106</v>
      </c>
      <c r="AA75">
        <v>13165</v>
      </c>
      <c r="AB75" t="s">
        <v>84</v>
      </c>
      <c r="AC75" s="7">
        <v>1784</v>
      </c>
      <c r="AD75">
        <v>49</v>
      </c>
      <c r="AE75">
        <v>0</v>
      </c>
      <c r="AF75" s="7">
        <v>1735</v>
      </c>
      <c r="AG75">
        <v>64</v>
      </c>
      <c r="AH75">
        <v>0</v>
      </c>
      <c r="AI75">
        <v>0</v>
      </c>
      <c r="AJ75">
        <v>0</v>
      </c>
      <c r="AK75">
        <v>69</v>
      </c>
      <c r="AL75">
        <v>133</v>
      </c>
    </row>
    <row r="76" spans="1:38" x14ac:dyDescent="0.25">
      <c r="A76">
        <v>39801</v>
      </c>
      <c r="B76" t="s">
        <v>331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59</v>
      </c>
      <c r="K76">
        <v>133</v>
      </c>
      <c r="L76">
        <v>192</v>
      </c>
      <c r="N76">
        <v>39801</v>
      </c>
      <c r="O76" t="s">
        <v>331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58</v>
      </c>
      <c r="X76">
        <v>143</v>
      </c>
      <c r="Y76">
        <v>201</v>
      </c>
      <c r="AA76">
        <v>39801</v>
      </c>
      <c r="AB76" t="s">
        <v>331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90</v>
      </c>
      <c r="AK76">
        <v>244</v>
      </c>
      <c r="AL76">
        <v>334</v>
      </c>
    </row>
    <row r="77" spans="1:38" x14ac:dyDescent="0.25">
      <c r="A77">
        <v>6801</v>
      </c>
      <c r="B77" t="s">
        <v>77</v>
      </c>
      <c r="C77">
        <v>0</v>
      </c>
      <c r="D77">
        <v>0</v>
      </c>
      <c r="E77">
        <v>0</v>
      </c>
      <c r="F77">
        <v>0</v>
      </c>
      <c r="G77">
        <v>80</v>
      </c>
      <c r="H77">
        <v>0</v>
      </c>
      <c r="I77">
        <v>0</v>
      </c>
      <c r="J77">
        <v>289</v>
      </c>
      <c r="K77">
        <v>32</v>
      </c>
      <c r="L77">
        <v>401</v>
      </c>
      <c r="N77">
        <v>6801</v>
      </c>
      <c r="O77" t="s">
        <v>77</v>
      </c>
      <c r="P77">
        <v>0</v>
      </c>
      <c r="Q77">
        <v>0</v>
      </c>
      <c r="R77">
        <v>0</v>
      </c>
      <c r="S77">
        <v>0</v>
      </c>
      <c r="T77">
        <v>83</v>
      </c>
      <c r="U77">
        <v>0</v>
      </c>
      <c r="V77">
        <v>0</v>
      </c>
      <c r="W77">
        <v>305</v>
      </c>
      <c r="X77">
        <v>54</v>
      </c>
      <c r="Y77">
        <v>442</v>
      </c>
      <c r="AA77">
        <v>6801</v>
      </c>
      <c r="AB77" t="s">
        <v>77</v>
      </c>
      <c r="AC77">
        <v>0</v>
      </c>
      <c r="AD77">
        <v>0</v>
      </c>
      <c r="AE77">
        <v>0</v>
      </c>
      <c r="AF77">
        <v>0</v>
      </c>
      <c r="AG77">
        <v>84</v>
      </c>
      <c r="AH77">
        <v>0</v>
      </c>
      <c r="AI77">
        <v>0</v>
      </c>
      <c r="AJ77">
        <v>415</v>
      </c>
      <c r="AK77">
        <v>75</v>
      </c>
      <c r="AL77">
        <v>574</v>
      </c>
    </row>
    <row r="78" spans="1:38" x14ac:dyDescent="0.25">
      <c r="A78">
        <v>34801</v>
      </c>
      <c r="B78" t="s">
        <v>78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119</v>
      </c>
      <c r="L78">
        <v>119</v>
      </c>
      <c r="N78">
        <v>34801</v>
      </c>
      <c r="O78" t="s">
        <v>78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225</v>
      </c>
      <c r="Y78">
        <v>225</v>
      </c>
      <c r="AA78">
        <v>34801</v>
      </c>
      <c r="AB78" t="s">
        <v>78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126</v>
      </c>
      <c r="AL78">
        <v>126</v>
      </c>
    </row>
    <row r="79" spans="1:38" x14ac:dyDescent="0.25">
      <c r="A79">
        <v>21036</v>
      </c>
      <c r="B79" t="s">
        <v>85</v>
      </c>
      <c r="C79">
        <v>38</v>
      </c>
      <c r="D79">
        <v>0</v>
      </c>
      <c r="E79">
        <v>0</v>
      </c>
      <c r="F79">
        <v>38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>
        <v>21036</v>
      </c>
      <c r="O79" t="s">
        <v>85</v>
      </c>
      <c r="P79">
        <v>37</v>
      </c>
      <c r="Q79">
        <v>0</v>
      </c>
      <c r="R79">
        <v>0</v>
      </c>
      <c r="S79">
        <v>37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AA79">
        <v>21036</v>
      </c>
      <c r="AB79" t="s">
        <v>85</v>
      </c>
      <c r="AC79">
        <v>40</v>
      </c>
      <c r="AD79">
        <v>0</v>
      </c>
      <c r="AE79">
        <v>0</v>
      </c>
      <c r="AF79">
        <v>40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 x14ac:dyDescent="0.25">
      <c r="A80">
        <v>31002</v>
      </c>
      <c r="B80" t="s">
        <v>86</v>
      </c>
      <c r="C80" s="7">
        <v>12860</v>
      </c>
      <c r="D80">
        <v>46</v>
      </c>
      <c r="E80">
        <v>119</v>
      </c>
      <c r="F80" s="7">
        <v>12933</v>
      </c>
      <c r="G80">
        <v>761</v>
      </c>
      <c r="H80">
        <v>0</v>
      </c>
      <c r="I80">
        <v>0</v>
      </c>
      <c r="J80">
        <v>48</v>
      </c>
      <c r="K80">
        <v>0</v>
      </c>
      <c r="L80">
        <v>809</v>
      </c>
      <c r="N80">
        <v>31002</v>
      </c>
      <c r="O80" t="s">
        <v>86</v>
      </c>
      <c r="P80" s="7">
        <v>12283</v>
      </c>
      <c r="Q80">
        <v>46</v>
      </c>
      <c r="R80">
        <v>150</v>
      </c>
      <c r="S80" s="7">
        <v>12387</v>
      </c>
      <c r="T80">
        <v>985</v>
      </c>
      <c r="U80">
        <v>0</v>
      </c>
      <c r="V80">
        <v>3</v>
      </c>
      <c r="W80">
        <v>96</v>
      </c>
      <c r="X80">
        <v>69</v>
      </c>
      <c r="Y80" s="7">
        <v>1153</v>
      </c>
      <c r="AA80">
        <v>31002</v>
      </c>
      <c r="AB80" t="s">
        <v>86</v>
      </c>
      <c r="AC80" s="7">
        <v>12288</v>
      </c>
      <c r="AD80">
        <v>46</v>
      </c>
      <c r="AE80">
        <v>161</v>
      </c>
      <c r="AF80" s="7">
        <v>12403</v>
      </c>
      <c r="AG80" s="7">
        <v>1122</v>
      </c>
      <c r="AH80">
        <v>0</v>
      </c>
      <c r="AI80">
        <v>33</v>
      </c>
      <c r="AJ80">
        <v>102</v>
      </c>
      <c r="AK80">
        <v>159</v>
      </c>
      <c r="AL80" s="7">
        <v>1416</v>
      </c>
    </row>
    <row r="81" spans="1:38" x14ac:dyDescent="0.25">
      <c r="A81">
        <v>6114</v>
      </c>
      <c r="B81" t="s">
        <v>340</v>
      </c>
      <c r="C81" s="7">
        <v>16722</v>
      </c>
      <c r="D81">
        <v>732</v>
      </c>
      <c r="E81">
        <v>0</v>
      </c>
      <c r="F81" s="7">
        <v>15990</v>
      </c>
      <c r="G81" s="7">
        <v>1176</v>
      </c>
      <c r="H81">
        <v>99</v>
      </c>
      <c r="I81">
        <v>76</v>
      </c>
      <c r="J81">
        <v>37</v>
      </c>
      <c r="K81">
        <v>0</v>
      </c>
      <c r="L81" s="7">
        <v>1388</v>
      </c>
      <c r="N81">
        <v>6114</v>
      </c>
      <c r="O81" t="s">
        <v>340</v>
      </c>
      <c r="P81" s="7">
        <v>16962</v>
      </c>
      <c r="Q81">
        <v>851</v>
      </c>
      <c r="R81">
        <v>0</v>
      </c>
      <c r="S81" s="7">
        <v>16111</v>
      </c>
      <c r="T81" s="7">
        <v>1257</v>
      </c>
      <c r="U81">
        <v>157</v>
      </c>
      <c r="V81">
        <v>123</v>
      </c>
      <c r="W81">
        <v>63</v>
      </c>
      <c r="X81">
        <v>70</v>
      </c>
      <c r="Y81" s="7">
        <v>1670</v>
      </c>
      <c r="AA81">
        <v>6114</v>
      </c>
      <c r="AB81" t="s">
        <v>340</v>
      </c>
      <c r="AC81" s="7">
        <v>16224</v>
      </c>
      <c r="AD81">
        <v>762</v>
      </c>
      <c r="AE81">
        <v>0</v>
      </c>
      <c r="AF81" s="7">
        <v>15462</v>
      </c>
      <c r="AG81" s="7">
        <v>1291</v>
      </c>
      <c r="AH81">
        <v>269</v>
      </c>
      <c r="AI81">
        <v>106</v>
      </c>
      <c r="AJ81">
        <v>105</v>
      </c>
      <c r="AK81">
        <v>149</v>
      </c>
      <c r="AL81" s="7">
        <v>1920</v>
      </c>
    </row>
    <row r="82" spans="1:38" x14ac:dyDescent="0.25">
      <c r="A82">
        <v>17210</v>
      </c>
      <c r="B82" t="s">
        <v>89</v>
      </c>
      <c r="C82" s="7">
        <v>11815</v>
      </c>
      <c r="D82">
        <v>0</v>
      </c>
      <c r="E82">
        <v>0</v>
      </c>
      <c r="F82" s="7">
        <v>11815</v>
      </c>
      <c r="G82">
        <v>698</v>
      </c>
      <c r="H82">
        <v>0</v>
      </c>
      <c r="I82">
        <v>0</v>
      </c>
      <c r="J82">
        <v>41</v>
      </c>
      <c r="K82">
        <v>0</v>
      </c>
      <c r="L82">
        <v>739</v>
      </c>
      <c r="N82">
        <v>17210</v>
      </c>
      <c r="O82" t="s">
        <v>89</v>
      </c>
      <c r="P82" s="7">
        <v>12297</v>
      </c>
      <c r="Q82">
        <v>0</v>
      </c>
      <c r="R82">
        <v>8</v>
      </c>
      <c r="S82" s="7">
        <v>12305</v>
      </c>
      <c r="T82">
        <v>736</v>
      </c>
      <c r="U82">
        <v>0</v>
      </c>
      <c r="V82">
        <v>0</v>
      </c>
      <c r="W82">
        <v>51</v>
      </c>
      <c r="X82">
        <v>0</v>
      </c>
      <c r="Y82">
        <v>787</v>
      </c>
      <c r="AA82">
        <v>17210</v>
      </c>
      <c r="AB82" t="s">
        <v>89</v>
      </c>
      <c r="AC82" s="7">
        <v>12289</v>
      </c>
      <c r="AD82">
        <v>0</v>
      </c>
      <c r="AE82">
        <v>0</v>
      </c>
      <c r="AF82" s="7">
        <v>12289</v>
      </c>
      <c r="AG82">
        <v>859</v>
      </c>
      <c r="AH82">
        <v>0</v>
      </c>
      <c r="AI82">
        <v>0</v>
      </c>
      <c r="AJ82">
        <v>88</v>
      </c>
      <c r="AK82">
        <v>0</v>
      </c>
      <c r="AL82">
        <v>947</v>
      </c>
    </row>
    <row r="83" spans="1:38" x14ac:dyDescent="0.25">
      <c r="A83">
        <v>37502</v>
      </c>
      <c r="B83" t="s">
        <v>90</v>
      </c>
      <c r="C83" s="7">
        <v>2875</v>
      </c>
      <c r="D83">
        <v>0</v>
      </c>
      <c r="E83">
        <v>0</v>
      </c>
      <c r="F83" s="7">
        <v>2875</v>
      </c>
      <c r="G83">
        <v>127</v>
      </c>
      <c r="H83">
        <v>0</v>
      </c>
      <c r="I83">
        <v>0</v>
      </c>
      <c r="J83">
        <v>6</v>
      </c>
      <c r="K83">
        <v>34</v>
      </c>
      <c r="L83">
        <v>167</v>
      </c>
      <c r="N83">
        <v>37502</v>
      </c>
      <c r="O83" t="s">
        <v>90</v>
      </c>
      <c r="P83" s="7">
        <v>2847</v>
      </c>
      <c r="Q83">
        <v>0</v>
      </c>
      <c r="R83">
        <v>0</v>
      </c>
      <c r="S83" s="7">
        <v>2847</v>
      </c>
      <c r="T83">
        <v>137</v>
      </c>
      <c r="U83">
        <v>0</v>
      </c>
      <c r="V83">
        <v>0</v>
      </c>
      <c r="W83">
        <v>7</v>
      </c>
      <c r="X83">
        <v>26</v>
      </c>
      <c r="Y83">
        <v>170</v>
      </c>
      <c r="AA83">
        <v>37502</v>
      </c>
      <c r="AB83" t="s">
        <v>90</v>
      </c>
      <c r="AC83" s="7">
        <v>2803</v>
      </c>
      <c r="AD83">
        <v>0</v>
      </c>
      <c r="AE83">
        <v>0</v>
      </c>
      <c r="AF83" s="7">
        <v>2803</v>
      </c>
      <c r="AG83">
        <v>134</v>
      </c>
      <c r="AH83">
        <v>0</v>
      </c>
      <c r="AI83">
        <v>0</v>
      </c>
      <c r="AJ83">
        <v>35</v>
      </c>
      <c r="AK83">
        <v>37</v>
      </c>
      <c r="AL83">
        <v>206</v>
      </c>
    </row>
    <row r="84" spans="1:38" x14ac:dyDescent="0.25">
      <c r="A84">
        <v>27417</v>
      </c>
      <c r="B84" t="s">
        <v>91</v>
      </c>
      <c r="C84" s="7">
        <v>3468</v>
      </c>
      <c r="D84">
        <v>0</v>
      </c>
      <c r="E84">
        <v>0</v>
      </c>
      <c r="F84" s="7">
        <v>3468</v>
      </c>
      <c r="G84">
        <v>137</v>
      </c>
      <c r="H84">
        <v>0</v>
      </c>
      <c r="I84">
        <v>0</v>
      </c>
      <c r="J84">
        <v>0</v>
      </c>
      <c r="K84">
        <v>0</v>
      </c>
      <c r="L84">
        <v>137</v>
      </c>
      <c r="N84">
        <v>27417</v>
      </c>
      <c r="O84" t="s">
        <v>91</v>
      </c>
      <c r="P84" s="7">
        <v>3332</v>
      </c>
      <c r="Q84">
        <v>0</v>
      </c>
      <c r="R84">
        <v>0</v>
      </c>
      <c r="S84" s="7">
        <v>3332</v>
      </c>
      <c r="T84">
        <v>115</v>
      </c>
      <c r="U84">
        <v>0</v>
      </c>
      <c r="V84">
        <v>0</v>
      </c>
      <c r="W84">
        <v>0</v>
      </c>
      <c r="X84">
        <v>0</v>
      </c>
      <c r="Y84">
        <v>115</v>
      </c>
      <c r="AA84">
        <v>27417</v>
      </c>
      <c r="AB84" t="s">
        <v>91</v>
      </c>
      <c r="AC84" s="7">
        <v>3372</v>
      </c>
      <c r="AD84">
        <v>0</v>
      </c>
      <c r="AE84">
        <v>0</v>
      </c>
      <c r="AF84" s="7">
        <v>3372</v>
      </c>
      <c r="AG84">
        <v>136</v>
      </c>
      <c r="AH84">
        <v>0</v>
      </c>
      <c r="AI84">
        <v>0</v>
      </c>
      <c r="AJ84">
        <v>2</v>
      </c>
      <c r="AK84">
        <v>0</v>
      </c>
      <c r="AL84">
        <v>138</v>
      </c>
    </row>
    <row r="85" spans="1:38" x14ac:dyDescent="0.25">
      <c r="A85">
        <v>3053</v>
      </c>
      <c r="B85" t="s">
        <v>92</v>
      </c>
      <c r="C85">
        <v>799</v>
      </c>
      <c r="D85">
        <v>0</v>
      </c>
      <c r="E85">
        <v>0</v>
      </c>
      <c r="F85">
        <v>799</v>
      </c>
      <c r="G85">
        <v>12</v>
      </c>
      <c r="H85">
        <v>0</v>
      </c>
      <c r="I85">
        <v>0</v>
      </c>
      <c r="J85">
        <v>0</v>
      </c>
      <c r="K85">
        <v>0</v>
      </c>
      <c r="L85">
        <v>12</v>
      </c>
      <c r="N85">
        <v>3053</v>
      </c>
      <c r="O85" t="s">
        <v>92</v>
      </c>
      <c r="P85">
        <v>685</v>
      </c>
      <c r="Q85">
        <v>0</v>
      </c>
      <c r="R85">
        <v>0</v>
      </c>
      <c r="S85">
        <v>685</v>
      </c>
      <c r="T85">
        <v>9</v>
      </c>
      <c r="U85">
        <v>0</v>
      </c>
      <c r="V85">
        <v>0</v>
      </c>
      <c r="W85">
        <v>0</v>
      </c>
      <c r="X85">
        <v>12</v>
      </c>
      <c r="Y85">
        <v>21</v>
      </c>
      <c r="AA85">
        <v>3053</v>
      </c>
      <c r="AB85" t="s">
        <v>92</v>
      </c>
      <c r="AC85">
        <v>751</v>
      </c>
      <c r="AD85">
        <v>0</v>
      </c>
      <c r="AE85">
        <v>0</v>
      </c>
      <c r="AF85">
        <v>751</v>
      </c>
      <c r="AG85">
        <v>20</v>
      </c>
      <c r="AH85">
        <v>0</v>
      </c>
      <c r="AI85">
        <v>0</v>
      </c>
      <c r="AJ85">
        <v>0</v>
      </c>
      <c r="AK85">
        <v>0</v>
      </c>
      <c r="AL85">
        <v>20</v>
      </c>
    </row>
    <row r="86" spans="1:38" x14ac:dyDescent="0.25">
      <c r="A86">
        <v>27402</v>
      </c>
      <c r="B86" t="s">
        <v>93</v>
      </c>
      <c r="C86" s="7">
        <v>6764</v>
      </c>
      <c r="D86">
        <v>0</v>
      </c>
      <c r="E86">
        <v>38</v>
      </c>
      <c r="F86" s="7">
        <v>6802</v>
      </c>
      <c r="G86">
        <v>315</v>
      </c>
      <c r="H86">
        <v>0</v>
      </c>
      <c r="I86">
        <v>24</v>
      </c>
      <c r="J86">
        <v>32</v>
      </c>
      <c r="K86">
        <v>67</v>
      </c>
      <c r="L86">
        <v>438</v>
      </c>
      <c r="N86">
        <v>27402</v>
      </c>
      <c r="O86" t="s">
        <v>93</v>
      </c>
      <c r="P86" s="7">
        <v>5680</v>
      </c>
      <c r="Q86">
        <v>0</v>
      </c>
      <c r="R86">
        <v>33</v>
      </c>
      <c r="S86" s="7">
        <v>5713</v>
      </c>
      <c r="T86">
        <v>263</v>
      </c>
      <c r="U86">
        <v>0</v>
      </c>
      <c r="V86">
        <v>29</v>
      </c>
      <c r="W86">
        <v>21</v>
      </c>
      <c r="X86">
        <v>28</v>
      </c>
      <c r="Y86">
        <v>341</v>
      </c>
      <c r="AA86">
        <v>27402</v>
      </c>
      <c r="AB86" t="s">
        <v>93</v>
      </c>
      <c r="AC86" s="7">
        <v>6306</v>
      </c>
      <c r="AD86">
        <v>0</v>
      </c>
      <c r="AE86">
        <v>16</v>
      </c>
      <c r="AF86" s="7">
        <v>6322</v>
      </c>
      <c r="AG86">
        <v>305</v>
      </c>
      <c r="AH86">
        <v>0</v>
      </c>
      <c r="AI86">
        <v>27</v>
      </c>
      <c r="AJ86">
        <v>266</v>
      </c>
      <c r="AK86">
        <v>72</v>
      </c>
      <c r="AL86">
        <v>670</v>
      </c>
    </row>
    <row r="87" spans="1:38" x14ac:dyDescent="0.25">
      <c r="A87">
        <v>32358</v>
      </c>
      <c r="B87" t="s">
        <v>94</v>
      </c>
      <c r="C87">
        <v>825</v>
      </c>
      <c r="D87">
        <v>0</v>
      </c>
      <c r="E87">
        <v>0</v>
      </c>
      <c r="F87">
        <v>825</v>
      </c>
      <c r="G87">
        <v>34</v>
      </c>
      <c r="H87">
        <v>0</v>
      </c>
      <c r="I87">
        <v>0</v>
      </c>
      <c r="J87">
        <v>0</v>
      </c>
      <c r="K87">
        <v>0</v>
      </c>
      <c r="L87">
        <v>34</v>
      </c>
      <c r="N87">
        <v>32358</v>
      </c>
      <c r="O87" t="s">
        <v>94</v>
      </c>
      <c r="P87">
        <v>811</v>
      </c>
      <c r="Q87">
        <v>0</v>
      </c>
      <c r="R87">
        <v>0</v>
      </c>
      <c r="S87">
        <v>811</v>
      </c>
      <c r="T87">
        <v>31</v>
      </c>
      <c r="U87">
        <v>0</v>
      </c>
      <c r="V87">
        <v>0</v>
      </c>
      <c r="W87">
        <v>0</v>
      </c>
      <c r="X87">
        <v>0</v>
      </c>
      <c r="Y87">
        <v>31</v>
      </c>
      <c r="AA87">
        <v>32358</v>
      </c>
      <c r="AB87" t="s">
        <v>94</v>
      </c>
      <c r="AC87">
        <v>806</v>
      </c>
      <c r="AD87">
        <v>0</v>
      </c>
      <c r="AE87">
        <v>0</v>
      </c>
      <c r="AF87">
        <v>806</v>
      </c>
      <c r="AG87">
        <v>32</v>
      </c>
      <c r="AH87">
        <v>0</v>
      </c>
      <c r="AI87">
        <v>0</v>
      </c>
      <c r="AJ87">
        <v>0</v>
      </c>
      <c r="AK87">
        <v>0</v>
      </c>
      <c r="AL87">
        <v>32</v>
      </c>
    </row>
    <row r="88" spans="1:38" x14ac:dyDescent="0.25">
      <c r="A88">
        <v>38302</v>
      </c>
      <c r="B88" t="s">
        <v>95</v>
      </c>
      <c r="C88">
        <v>250</v>
      </c>
      <c r="D88">
        <v>0</v>
      </c>
      <c r="E88">
        <v>0</v>
      </c>
      <c r="F88">
        <v>250</v>
      </c>
      <c r="G88">
        <v>2</v>
      </c>
      <c r="H88">
        <v>0</v>
      </c>
      <c r="I88">
        <v>0</v>
      </c>
      <c r="J88">
        <v>0</v>
      </c>
      <c r="K88">
        <v>0</v>
      </c>
      <c r="L88">
        <v>2</v>
      </c>
      <c r="N88">
        <v>38302</v>
      </c>
      <c r="O88" t="s">
        <v>95</v>
      </c>
      <c r="P88">
        <v>253</v>
      </c>
      <c r="Q88">
        <v>0</v>
      </c>
      <c r="R88">
        <v>0</v>
      </c>
      <c r="S88">
        <v>253</v>
      </c>
      <c r="T88">
        <v>2</v>
      </c>
      <c r="U88">
        <v>0</v>
      </c>
      <c r="V88">
        <v>0</v>
      </c>
      <c r="W88">
        <v>0</v>
      </c>
      <c r="X88">
        <v>0</v>
      </c>
      <c r="Y88">
        <v>2</v>
      </c>
      <c r="AA88">
        <v>38302</v>
      </c>
      <c r="AB88" t="s">
        <v>95</v>
      </c>
      <c r="AC88">
        <v>312</v>
      </c>
      <c r="AD88">
        <v>0</v>
      </c>
      <c r="AE88">
        <v>0</v>
      </c>
      <c r="AF88">
        <v>312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2</v>
      </c>
    </row>
    <row r="89" spans="1:38" x14ac:dyDescent="0.25">
      <c r="A89">
        <v>20401</v>
      </c>
      <c r="B89" t="s">
        <v>96</v>
      </c>
      <c r="C89">
        <v>54</v>
      </c>
      <c r="D89">
        <v>0</v>
      </c>
      <c r="E89">
        <v>0</v>
      </c>
      <c r="F89">
        <v>54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N89">
        <v>20401</v>
      </c>
      <c r="O89" t="s">
        <v>96</v>
      </c>
      <c r="P89">
        <v>46</v>
      </c>
      <c r="Q89">
        <v>0</v>
      </c>
      <c r="R89">
        <v>0</v>
      </c>
      <c r="S89">
        <v>46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AA89">
        <v>20401</v>
      </c>
      <c r="AB89" t="s">
        <v>96</v>
      </c>
      <c r="AC89">
        <v>47</v>
      </c>
      <c r="AD89">
        <v>0</v>
      </c>
      <c r="AE89">
        <v>0</v>
      </c>
      <c r="AF89">
        <v>47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38" x14ac:dyDescent="0.25">
      <c r="A90">
        <v>20404</v>
      </c>
      <c r="B90" t="s">
        <v>97</v>
      </c>
      <c r="C90">
        <v>411</v>
      </c>
      <c r="D90">
        <v>0</v>
      </c>
      <c r="E90">
        <v>0</v>
      </c>
      <c r="F90">
        <v>411</v>
      </c>
      <c r="G90">
        <v>22</v>
      </c>
      <c r="H90">
        <v>0</v>
      </c>
      <c r="I90">
        <v>0</v>
      </c>
      <c r="J90">
        <v>0</v>
      </c>
      <c r="K90">
        <v>0</v>
      </c>
      <c r="L90">
        <v>22</v>
      </c>
      <c r="N90">
        <v>20404</v>
      </c>
      <c r="O90" t="s">
        <v>97</v>
      </c>
      <c r="P90">
        <v>399</v>
      </c>
      <c r="Q90">
        <v>0</v>
      </c>
      <c r="R90">
        <v>0</v>
      </c>
      <c r="S90">
        <v>399</v>
      </c>
      <c r="T90">
        <v>13</v>
      </c>
      <c r="U90">
        <v>0</v>
      </c>
      <c r="V90">
        <v>0</v>
      </c>
      <c r="W90">
        <v>0</v>
      </c>
      <c r="X90">
        <v>0</v>
      </c>
      <c r="Y90">
        <v>13</v>
      </c>
      <c r="AA90">
        <v>20404</v>
      </c>
      <c r="AB90" t="s">
        <v>97</v>
      </c>
      <c r="AC90">
        <v>393</v>
      </c>
      <c r="AD90">
        <v>0</v>
      </c>
      <c r="AE90">
        <v>0</v>
      </c>
      <c r="AF90">
        <v>393</v>
      </c>
      <c r="AG90">
        <v>22</v>
      </c>
      <c r="AH90">
        <v>0</v>
      </c>
      <c r="AI90">
        <v>0</v>
      </c>
      <c r="AJ90">
        <v>0</v>
      </c>
      <c r="AK90">
        <v>2</v>
      </c>
      <c r="AL90">
        <v>24</v>
      </c>
    </row>
    <row r="91" spans="1:38" x14ac:dyDescent="0.25">
      <c r="A91">
        <v>13301</v>
      </c>
      <c r="B91" t="s">
        <v>98</v>
      </c>
      <c r="C91">
        <v>480</v>
      </c>
      <c r="D91">
        <v>0</v>
      </c>
      <c r="E91">
        <v>0</v>
      </c>
      <c r="F91">
        <v>480</v>
      </c>
      <c r="G91">
        <v>25</v>
      </c>
      <c r="H91">
        <v>0</v>
      </c>
      <c r="I91">
        <v>0</v>
      </c>
      <c r="J91">
        <v>0</v>
      </c>
      <c r="K91">
        <v>0</v>
      </c>
      <c r="L91">
        <v>25</v>
      </c>
      <c r="N91">
        <v>13301</v>
      </c>
      <c r="O91" t="s">
        <v>98</v>
      </c>
      <c r="P91">
        <v>551</v>
      </c>
      <c r="Q91">
        <v>0</v>
      </c>
      <c r="R91">
        <v>0</v>
      </c>
      <c r="S91">
        <v>551</v>
      </c>
      <c r="T91">
        <v>25</v>
      </c>
      <c r="U91">
        <v>0</v>
      </c>
      <c r="V91">
        <v>0</v>
      </c>
      <c r="W91">
        <v>0</v>
      </c>
      <c r="X91">
        <v>0</v>
      </c>
      <c r="Y91">
        <v>25</v>
      </c>
      <c r="AA91">
        <v>13301</v>
      </c>
      <c r="AB91" t="s">
        <v>98</v>
      </c>
      <c r="AC91">
        <v>545</v>
      </c>
      <c r="AD91">
        <v>0</v>
      </c>
      <c r="AE91">
        <v>0</v>
      </c>
      <c r="AF91">
        <v>545</v>
      </c>
      <c r="AG91">
        <v>36</v>
      </c>
      <c r="AH91">
        <v>0</v>
      </c>
      <c r="AI91">
        <v>0</v>
      </c>
      <c r="AJ91">
        <v>0</v>
      </c>
      <c r="AK91">
        <v>0</v>
      </c>
      <c r="AL91">
        <v>36</v>
      </c>
    </row>
    <row r="92" spans="1:38" x14ac:dyDescent="0.25">
      <c r="A92">
        <v>39200</v>
      </c>
      <c r="B92" t="s">
        <v>99</v>
      </c>
      <c r="C92" s="7">
        <v>1343</v>
      </c>
      <c r="D92">
        <v>12</v>
      </c>
      <c r="E92">
        <v>0</v>
      </c>
      <c r="F92" s="7">
        <v>1331</v>
      </c>
      <c r="G92">
        <v>118</v>
      </c>
      <c r="H92">
        <v>0</v>
      </c>
      <c r="I92">
        <v>0</v>
      </c>
      <c r="J92">
        <v>2</v>
      </c>
      <c r="K92">
        <v>0</v>
      </c>
      <c r="L92">
        <v>120</v>
      </c>
      <c r="N92">
        <v>39200</v>
      </c>
      <c r="O92" t="s">
        <v>99</v>
      </c>
      <c r="P92" s="7">
        <v>1155</v>
      </c>
      <c r="Q92">
        <v>12</v>
      </c>
      <c r="R92">
        <v>0</v>
      </c>
      <c r="S92" s="7">
        <v>1143</v>
      </c>
      <c r="T92">
        <v>104</v>
      </c>
      <c r="U92">
        <v>0</v>
      </c>
      <c r="V92">
        <v>0</v>
      </c>
      <c r="W92">
        <v>6</v>
      </c>
      <c r="X92">
        <v>0</v>
      </c>
      <c r="Y92">
        <v>110</v>
      </c>
      <c r="AA92">
        <v>39200</v>
      </c>
      <c r="AB92" t="s">
        <v>99</v>
      </c>
      <c r="AC92" s="7">
        <v>1394</v>
      </c>
      <c r="AD92">
        <v>17</v>
      </c>
      <c r="AE92">
        <v>0</v>
      </c>
      <c r="AF92" s="7">
        <v>1377</v>
      </c>
      <c r="AG92">
        <v>149</v>
      </c>
      <c r="AH92">
        <v>0</v>
      </c>
      <c r="AI92">
        <v>0</v>
      </c>
      <c r="AJ92">
        <v>9</v>
      </c>
      <c r="AK92">
        <v>0</v>
      </c>
      <c r="AL92">
        <v>158</v>
      </c>
    </row>
    <row r="93" spans="1:38" x14ac:dyDescent="0.25">
      <c r="A93">
        <v>39204</v>
      </c>
      <c r="B93" t="s">
        <v>100</v>
      </c>
      <c r="C93">
        <v>514</v>
      </c>
      <c r="D93">
        <v>0</v>
      </c>
      <c r="E93">
        <v>0</v>
      </c>
      <c r="F93">
        <v>514</v>
      </c>
      <c r="G93">
        <v>43</v>
      </c>
      <c r="H93">
        <v>0</v>
      </c>
      <c r="I93">
        <v>0</v>
      </c>
      <c r="J93">
        <v>0</v>
      </c>
      <c r="K93">
        <v>0</v>
      </c>
      <c r="L93">
        <v>43</v>
      </c>
      <c r="N93">
        <v>39204</v>
      </c>
      <c r="O93" t="s">
        <v>100</v>
      </c>
      <c r="P93">
        <v>535</v>
      </c>
      <c r="Q93">
        <v>0</v>
      </c>
      <c r="R93">
        <v>0</v>
      </c>
      <c r="S93">
        <v>535</v>
      </c>
      <c r="T93">
        <v>50</v>
      </c>
      <c r="U93">
        <v>0</v>
      </c>
      <c r="V93">
        <v>0</v>
      </c>
      <c r="W93">
        <v>0</v>
      </c>
      <c r="X93">
        <v>0</v>
      </c>
      <c r="Y93">
        <v>50</v>
      </c>
      <c r="AA93">
        <v>39204</v>
      </c>
      <c r="AB93" t="s">
        <v>100</v>
      </c>
      <c r="AC93">
        <v>529</v>
      </c>
      <c r="AD93">
        <v>0</v>
      </c>
      <c r="AE93">
        <v>0</v>
      </c>
      <c r="AF93">
        <v>529</v>
      </c>
      <c r="AG93">
        <v>43</v>
      </c>
      <c r="AH93">
        <v>0</v>
      </c>
      <c r="AI93">
        <v>0</v>
      </c>
      <c r="AJ93">
        <v>0</v>
      </c>
      <c r="AK93">
        <v>0</v>
      </c>
      <c r="AL93">
        <v>43</v>
      </c>
    </row>
    <row r="94" spans="1:38" x14ac:dyDescent="0.25">
      <c r="A94">
        <v>31332</v>
      </c>
      <c r="B94" t="s">
        <v>101</v>
      </c>
      <c r="C94" s="7">
        <v>1234</v>
      </c>
      <c r="D94">
        <v>16</v>
      </c>
      <c r="E94">
        <v>0</v>
      </c>
      <c r="F94" s="7">
        <v>1218</v>
      </c>
      <c r="G94">
        <v>70</v>
      </c>
      <c r="H94">
        <v>0</v>
      </c>
      <c r="I94">
        <v>0</v>
      </c>
      <c r="J94">
        <v>2</v>
      </c>
      <c r="K94">
        <v>3</v>
      </c>
      <c r="L94">
        <v>75</v>
      </c>
      <c r="N94">
        <v>31332</v>
      </c>
      <c r="O94" t="s">
        <v>101</v>
      </c>
      <c r="P94" s="7">
        <v>1144</v>
      </c>
      <c r="Q94">
        <v>0</v>
      </c>
      <c r="R94">
        <v>0</v>
      </c>
      <c r="S94" s="7">
        <v>1144</v>
      </c>
      <c r="T94">
        <v>80</v>
      </c>
      <c r="U94">
        <v>0</v>
      </c>
      <c r="V94">
        <v>0</v>
      </c>
      <c r="W94">
        <v>0</v>
      </c>
      <c r="X94">
        <v>0</v>
      </c>
      <c r="Y94">
        <v>80</v>
      </c>
      <c r="AA94">
        <v>31332</v>
      </c>
      <c r="AB94" t="s">
        <v>101</v>
      </c>
      <c r="AC94" s="7">
        <v>1257</v>
      </c>
      <c r="AD94">
        <v>0</v>
      </c>
      <c r="AE94">
        <v>0</v>
      </c>
      <c r="AF94" s="7">
        <v>1257</v>
      </c>
      <c r="AG94">
        <v>74</v>
      </c>
      <c r="AH94">
        <v>0</v>
      </c>
      <c r="AI94">
        <v>0</v>
      </c>
      <c r="AJ94">
        <v>18</v>
      </c>
      <c r="AK94">
        <v>21</v>
      </c>
      <c r="AL94">
        <v>113</v>
      </c>
    </row>
    <row r="95" spans="1:38" x14ac:dyDescent="0.25">
      <c r="A95">
        <v>23054</v>
      </c>
      <c r="B95" t="s">
        <v>102</v>
      </c>
      <c r="C95">
        <v>267</v>
      </c>
      <c r="D95">
        <v>0</v>
      </c>
      <c r="E95">
        <v>0</v>
      </c>
      <c r="F95">
        <v>267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N95">
        <v>23054</v>
      </c>
      <c r="O95" t="s">
        <v>102</v>
      </c>
      <c r="P95">
        <v>228</v>
      </c>
      <c r="Q95">
        <v>0</v>
      </c>
      <c r="R95">
        <v>0</v>
      </c>
      <c r="S95">
        <v>228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AA95">
        <v>23054</v>
      </c>
      <c r="AB95" t="s">
        <v>102</v>
      </c>
      <c r="AC95">
        <v>217</v>
      </c>
      <c r="AD95">
        <v>0</v>
      </c>
      <c r="AE95">
        <v>0</v>
      </c>
      <c r="AF95">
        <v>217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 x14ac:dyDescent="0.25">
      <c r="A96">
        <v>32312</v>
      </c>
      <c r="B96" t="s">
        <v>103</v>
      </c>
      <c r="C96">
        <v>33</v>
      </c>
      <c r="D96">
        <v>0</v>
      </c>
      <c r="E96">
        <v>0</v>
      </c>
      <c r="F96">
        <v>33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N96">
        <v>32312</v>
      </c>
      <c r="O96" t="s">
        <v>103</v>
      </c>
      <c r="P96">
        <v>74</v>
      </c>
      <c r="Q96">
        <v>0</v>
      </c>
      <c r="R96">
        <v>0</v>
      </c>
      <c r="S96">
        <v>74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AA96">
        <v>32312</v>
      </c>
      <c r="AB96" t="s">
        <v>103</v>
      </c>
      <c r="AC96">
        <v>76</v>
      </c>
      <c r="AD96">
        <v>0</v>
      </c>
      <c r="AE96">
        <v>0</v>
      </c>
      <c r="AF96">
        <v>76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 x14ac:dyDescent="0.25">
      <c r="A97">
        <v>17910</v>
      </c>
      <c r="B97" t="s">
        <v>341</v>
      </c>
      <c r="C97">
        <v>0</v>
      </c>
      <c r="D97">
        <v>0</v>
      </c>
      <c r="E97">
        <v>42</v>
      </c>
      <c r="F97">
        <v>42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N97">
        <v>17910</v>
      </c>
      <c r="O97" t="s">
        <v>341</v>
      </c>
      <c r="P97">
        <v>0</v>
      </c>
      <c r="Q97">
        <v>0</v>
      </c>
      <c r="R97">
        <v>47</v>
      </c>
      <c r="S97">
        <v>47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AA97">
        <v>17910</v>
      </c>
      <c r="AB97" t="s">
        <v>341</v>
      </c>
      <c r="AC97">
        <v>0</v>
      </c>
      <c r="AD97">
        <v>0</v>
      </c>
      <c r="AE97">
        <v>57</v>
      </c>
      <c r="AF97">
        <v>57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 x14ac:dyDescent="0.25">
      <c r="A98">
        <v>6103</v>
      </c>
      <c r="B98" t="s">
        <v>104</v>
      </c>
      <c r="C98">
        <v>111</v>
      </c>
      <c r="D98">
        <v>0</v>
      </c>
      <c r="E98">
        <v>0</v>
      </c>
      <c r="F98">
        <v>111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N98">
        <v>6103</v>
      </c>
      <c r="O98" t="s">
        <v>104</v>
      </c>
      <c r="P98">
        <v>122</v>
      </c>
      <c r="Q98">
        <v>0</v>
      </c>
      <c r="R98">
        <v>0</v>
      </c>
      <c r="S98">
        <v>122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AA98">
        <v>6103</v>
      </c>
      <c r="AB98" t="s">
        <v>104</v>
      </c>
      <c r="AC98">
        <v>114</v>
      </c>
      <c r="AD98">
        <v>0</v>
      </c>
      <c r="AE98">
        <v>0</v>
      </c>
      <c r="AF98">
        <v>114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</row>
    <row r="99" spans="1:38" x14ac:dyDescent="0.25">
      <c r="A99">
        <v>34324</v>
      </c>
      <c r="B99" t="s">
        <v>105</v>
      </c>
      <c r="C99">
        <v>644</v>
      </c>
      <c r="D99">
        <v>0</v>
      </c>
      <c r="E99">
        <v>0</v>
      </c>
      <c r="F99">
        <v>644</v>
      </c>
      <c r="G99">
        <v>4</v>
      </c>
      <c r="H99">
        <v>0</v>
      </c>
      <c r="I99">
        <v>0</v>
      </c>
      <c r="J99">
        <v>0</v>
      </c>
      <c r="K99">
        <v>0</v>
      </c>
      <c r="L99">
        <v>4</v>
      </c>
      <c r="N99">
        <v>34324</v>
      </c>
      <c r="O99" t="s">
        <v>105</v>
      </c>
      <c r="P99">
        <v>603</v>
      </c>
      <c r="Q99">
        <v>0</v>
      </c>
      <c r="R99">
        <v>0</v>
      </c>
      <c r="S99">
        <v>603</v>
      </c>
      <c r="T99">
        <v>9</v>
      </c>
      <c r="U99">
        <v>0</v>
      </c>
      <c r="V99">
        <v>0</v>
      </c>
      <c r="W99">
        <v>0</v>
      </c>
      <c r="X99">
        <v>0</v>
      </c>
      <c r="Y99">
        <v>9</v>
      </c>
      <c r="AA99">
        <v>34324</v>
      </c>
      <c r="AB99" t="s">
        <v>105</v>
      </c>
      <c r="AC99">
        <v>570</v>
      </c>
      <c r="AD99">
        <v>0</v>
      </c>
      <c r="AE99">
        <v>0</v>
      </c>
      <c r="AF99">
        <v>570</v>
      </c>
      <c r="AG99">
        <v>5</v>
      </c>
      <c r="AH99">
        <v>0</v>
      </c>
      <c r="AI99">
        <v>0</v>
      </c>
      <c r="AJ99">
        <v>0</v>
      </c>
      <c r="AK99">
        <v>0</v>
      </c>
      <c r="AL99">
        <v>5</v>
      </c>
    </row>
    <row r="100" spans="1:38" x14ac:dyDescent="0.25">
      <c r="A100">
        <v>22204</v>
      </c>
      <c r="B100" t="s">
        <v>106</v>
      </c>
      <c r="C100">
        <v>149</v>
      </c>
      <c r="D100">
        <v>0</v>
      </c>
      <c r="E100">
        <v>0</v>
      </c>
      <c r="F100">
        <v>149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N100">
        <v>22204</v>
      </c>
      <c r="O100" t="s">
        <v>106</v>
      </c>
      <c r="P100">
        <v>157</v>
      </c>
      <c r="Q100">
        <v>0</v>
      </c>
      <c r="R100">
        <v>0</v>
      </c>
      <c r="S100">
        <v>157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AA100">
        <v>22204</v>
      </c>
      <c r="AB100" t="s">
        <v>106</v>
      </c>
      <c r="AC100">
        <v>153</v>
      </c>
      <c r="AD100">
        <v>0</v>
      </c>
      <c r="AE100">
        <v>0</v>
      </c>
      <c r="AF100">
        <v>153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</row>
    <row r="101" spans="1:38" x14ac:dyDescent="0.25">
      <c r="A101">
        <v>39203</v>
      </c>
      <c r="B101" t="s">
        <v>107</v>
      </c>
      <c r="C101">
        <v>962</v>
      </c>
      <c r="D101">
        <v>0</v>
      </c>
      <c r="E101">
        <v>0</v>
      </c>
      <c r="F101">
        <v>962</v>
      </c>
      <c r="G101">
        <v>24</v>
      </c>
      <c r="H101">
        <v>0</v>
      </c>
      <c r="I101">
        <v>0</v>
      </c>
      <c r="J101">
        <v>0</v>
      </c>
      <c r="K101">
        <v>0</v>
      </c>
      <c r="L101">
        <v>24</v>
      </c>
      <c r="N101">
        <v>39203</v>
      </c>
      <c r="O101" t="s">
        <v>107</v>
      </c>
      <c r="P101">
        <v>888</v>
      </c>
      <c r="Q101">
        <v>0</v>
      </c>
      <c r="R101">
        <v>0</v>
      </c>
      <c r="S101">
        <v>888</v>
      </c>
      <c r="T101">
        <v>31</v>
      </c>
      <c r="U101">
        <v>0</v>
      </c>
      <c r="V101">
        <v>0</v>
      </c>
      <c r="W101">
        <v>0</v>
      </c>
      <c r="X101">
        <v>0</v>
      </c>
      <c r="Y101">
        <v>31</v>
      </c>
      <c r="AA101">
        <v>39203</v>
      </c>
      <c r="AB101" t="s">
        <v>107</v>
      </c>
      <c r="AC101">
        <v>925</v>
      </c>
      <c r="AD101">
        <v>0</v>
      </c>
      <c r="AE101">
        <v>0</v>
      </c>
      <c r="AF101">
        <v>925</v>
      </c>
      <c r="AG101">
        <v>31</v>
      </c>
      <c r="AH101">
        <v>0</v>
      </c>
      <c r="AI101">
        <v>0</v>
      </c>
      <c r="AJ101">
        <v>0</v>
      </c>
      <c r="AK101">
        <v>0</v>
      </c>
      <c r="AL101">
        <v>31</v>
      </c>
    </row>
    <row r="102" spans="1:38" x14ac:dyDescent="0.25">
      <c r="A102">
        <v>17401</v>
      </c>
      <c r="B102" t="s">
        <v>108</v>
      </c>
      <c r="C102" s="7">
        <v>6947</v>
      </c>
      <c r="D102">
        <v>41</v>
      </c>
      <c r="E102">
        <v>287</v>
      </c>
      <c r="F102" s="7">
        <v>7193</v>
      </c>
      <c r="G102">
        <v>548</v>
      </c>
      <c r="H102">
        <v>144</v>
      </c>
      <c r="I102">
        <v>190</v>
      </c>
      <c r="J102">
        <v>56</v>
      </c>
      <c r="K102">
        <v>55</v>
      </c>
      <c r="L102">
        <v>993</v>
      </c>
      <c r="N102">
        <v>17401</v>
      </c>
      <c r="O102" t="s">
        <v>108</v>
      </c>
      <c r="P102" s="7">
        <v>5784</v>
      </c>
      <c r="Q102">
        <v>29</v>
      </c>
      <c r="R102">
        <v>244</v>
      </c>
      <c r="S102" s="7">
        <v>5999</v>
      </c>
      <c r="T102">
        <v>492</v>
      </c>
      <c r="U102">
        <v>57</v>
      </c>
      <c r="V102">
        <v>147</v>
      </c>
      <c r="W102">
        <v>199</v>
      </c>
      <c r="X102">
        <v>60</v>
      </c>
      <c r="Y102">
        <v>955</v>
      </c>
      <c r="AA102">
        <v>17401</v>
      </c>
      <c r="AB102" t="s">
        <v>108</v>
      </c>
      <c r="AC102" s="7">
        <v>6590</v>
      </c>
      <c r="AD102">
        <v>19</v>
      </c>
      <c r="AE102">
        <v>288</v>
      </c>
      <c r="AF102" s="7">
        <v>6859</v>
      </c>
      <c r="AG102">
        <v>665</v>
      </c>
      <c r="AH102">
        <v>159</v>
      </c>
      <c r="AI102">
        <v>177</v>
      </c>
      <c r="AJ102">
        <v>74</v>
      </c>
      <c r="AK102">
        <v>65</v>
      </c>
      <c r="AL102" s="7">
        <v>1140</v>
      </c>
    </row>
    <row r="103" spans="1:38" x14ac:dyDescent="0.25">
      <c r="A103">
        <v>6098</v>
      </c>
      <c r="B103" t="s">
        <v>109</v>
      </c>
      <c r="C103" s="7">
        <v>1710</v>
      </c>
      <c r="D103">
        <v>0</v>
      </c>
      <c r="E103">
        <v>0</v>
      </c>
      <c r="F103" s="7">
        <v>1710</v>
      </c>
      <c r="G103">
        <v>41</v>
      </c>
      <c r="H103">
        <v>0</v>
      </c>
      <c r="I103">
        <v>0</v>
      </c>
      <c r="J103">
        <v>0</v>
      </c>
      <c r="K103">
        <v>7</v>
      </c>
      <c r="L103">
        <v>48</v>
      </c>
      <c r="N103">
        <v>6098</v>
      </c>
      <c r="O103" t="s">
        <v>109</v>
      </c>
      <c r="P103" s="7">
        <v>1707</v>
      </c>
      <c r="Q103">
        <v>0</v>
      </c>
      <c r="R103">
        <v>0</v>
      </c>
      <c r="S103" s="7">
        <v>1707</v>
      </c>
      <c r="T103">
        <v>27</v>
      </c>
      <c r="U103">
        <v>0</v>
      </c>
      <c r="V103">
        <v>0</v>
      </c>
      <c r="W103">
        <v>0</v>
      </c>
      <c r="X103">
        <v>5</v>
      </c>
      <c r="Y103">
        <v>32</v>
      </c>
      <c r="AA103">
        <v>6098</v>
      </c>
      <c r="AB103" t="s">
        <v>109</v>
      </c>
      <c r="AC103" s="7">
        <v>1644</v>
      </c>
      <c r="AD103">
        <v>0</v>
      </c>
      <c r="AE103">
        <v>0</v>
      </c>
      <c r="AF103" s="7">
        <v>1644</v>
      </c>
      <c r="AG103">
        <v>32</v>
      </c>
      <c r="AH103">
        <v>0</v>
      </c>
      <c r="AI103">
        <v>0</v>
      </c>
      <c r="AJ103">
        <v>0</v>
      </c>
      <c r="AK103">
        <v>7</v>
      </c>
      <c r="AL103">
        <v>39</v>
      </c>
    </row>
    <row r="104" spans="1:38" x14ac:dyDescent="0.25">
      <c r="A104">
        <v>23404</v>
      </c>
      <c r="B104" t="s">
        <v>110</v>
      </c>
      <c r="C104">
        <v>274</v>
      </c>
      <c r="D104">
        <v>0</v>
      </c>
      <c r="E104">
        <v>0</v>
      </c>
      <c r="F104">
        <v>274</v>
      </c>
      <c r="G104">
        <v>0</v>
      </c>
      <c r="H104">
        <v>0</v>
      </c>
      <c r="I104">
        <v>0</v>
      </c>
      <c r="J104">
        <v>4</v>
      </c>
      <c r="K104">
        <v>0</v>
      </c>
      <c r="L104">
        <v>4</v>
      </c>
      <c r="N104">
        <v>23404</v>
      </c>
      <c r="O104" t="s">
        <v>110</v>
      </c>
      <c r="P104">
        <v>299</v>
      </c>
      <c r="Q104">
        <v>0</v>
      </c>
      <c r="R104">
        <v>0</v>
      </c>
      <c r="S104">
        <v>299</v>
      </c>
      <c r="T104">
        <v>0</v>
      </c>
      <c r="U104">
        <v>0</v>
      </c>
      <c r="V104">
        <v>0</v>
      </c>
      <c r="W104">
        <v>6</v>
      </c>
      <c r="X104">
        <v>1</v>
      </c>
      <c r="Y104">
        <v>7</v>
      </c>
      <c r="AA104">
        <v>23404</v>
      </c>
      <c r="AB104" t="s">
        <v>110</v>
      </c>
      <c r="AC104">
        <v>317</v>
      </c>
      <c r="AD104">
        <v>0</v>
      </c>
      <c r="AE104">
        <v>0</v>
      </c>
      <c r="AF104">
        <v>317</v>
      </c>
      <c r="AG104">
        <v>4</v>
      </c>
      <c r="AH104">
        <v>0</v>
      </c>
      <c r="AI104">
        <v>0</v>
      </c>
      <c r="AJ104">
        <v>10</v>
      </c>
      <c r="AK104">
        <v>0</v>
      </c>
      <c r="AL104">
        <v>14</v>
      </c>
    </row>
    <row r="105" spans="1:38" x14ac:dyDescent="0.25">
      <c r="A105">
        <v>14028</v>
      </c>
      <c r="B105" t="s">
        <v>111</v>
      </c>
      <c r="C105">
        <v>853</v>
      </c>
      <c r="D105">
        <v>0</v>
      </c>
      <c r="E105">
        <v>0</v>
      </c>
      <c r="F105">
        <v>853</v>
      </c>
      <c r="G105">
        <v>17</v>
      </c>
      <c r="H105">
        <v>0</v>
      </c>
      <c r="I105">
        <v>0</v>
      </c>
      <c r="J105">
        <v>0</v>
      </c>
      <c r="K105">
        <v>16</v>
      </c>
      <c r="L105">
        <v>33</v>
      </c>
      <c r="N105">
        <v>14028</v>
      </c>
      <c r="O105" t="s">
        <v>111</v>
      </c>
      <c r="P105">
        <v>840</v>
      </c>
      <c r="Q105">
        <v>0</v>
      </c>
      <c r="R105">
        <v>0</v>
      </c>
      <c r="S105">
        <v>840</v>
      </c>
      <c r="T105">
        <v>19</v>
      </c>
      <c r="U105">
        <v>0</v>
      </c>
      <c r="V105">
        <v>0</v>
      </c>
      <c r="W105">
        <v>0</v>
      </c>
      <c r="X105">
        <v>12</v>
      </c>
      <c r="Y105">
        <v>31</v>
      </c>
      <c r="AA105">
        <v>14028</v>
      </c>
      <c r="AB105" t="s">
        <v>111</v>
      </c>
      <c r="AC105">
        <v>769</v>
      </c>
      <c r="AD105">
        <v>0</v>
      </c>
      <c r="AE105">
        <v>0</v>
      </c>
      <c r="AF105">
        <v>769</v>
      </c>
      <c r="AG105">
        <v>25</v>
      </c>
      <c r="AH105">
        <v>0</v>
      </c>
      <c r="AI105">
        <v>0</v>
      </c>
      <c r="AJ105">
        <v>0</v>
      </c>
      <c r="AK105">
        <v>15</v>
      </c>
      <c r="AL105">
        <v>40</v>
      </c>
    </row>
    <row r="106" spans="1:38" x14ac:dyDescent="0.25">
      <c r="A106">
        <v>17911</v>
      </c>
      <c r="B106" t="s">
        <v>342</v>
      </c>
      <c r="C106">
        <v>101</v>
      </c>
      <c r="D106">
        <v>0</v>
      </c>
      <c r="E106">
        <v>0</v>
      </c>
      <c r="F106">
        <v>101</v>
      </c>
      <c r="G106">
        <v>0</v>
      </c>
      <c r="H106">
        <v>56</v>
      </c>
      <c r="I106">
        <v>0</v>
      </c>
      <c r="J106">
        <v>0</v>
      </c>
      <c r="K106">
        <v>0</v>
      </c>
      <c r="L106">
        <v>56</v>
      </c>
      <c r="N106">
        <v>17911</v>
      </c>
      <c r="O106" t="s">
        <v>342</v>
      </c>
      <c r="P106">
        <v>111</v>
      </c>
      <c r="Q106">
        <v>0</v>
      </c>
      <c r="R106">
        <v>0</v>
      </c>
      <c r="S106">
        <v>111</v>
      </c>
      <c r="T106">
        <v>0</v>
      </c>
      <c r="U106">
        <v>50</v>
      </c>
      <c r="V106">
        <v>0</v>
      </c>
      <c r="W106">
        <v>0</v>
      </c>
      <c r="X106">
        <v>0</v>
      </c>
      <c r="Y106">
        <v>50</v>
      </c>
      <c r="AA106">
        <v>17911</v>
      </c>
      <c r="AB106" t="s">
        <v>342</v>
      </c>
      <c r="AC106">
        <v>104</v>
      </c>
      <c r="AD106">
        <v>0</v>
      </c>
      <c r="AE106">
        <v>0</v>
      </c>
      <c r="AF106">
        <v>104</v>
      </c>
      <c r="AG106">
        <v>0</v>
      </c>
      <c r="AH106">
        <v>51</v>
      </c>
      <c r="AI106">
        <v>0</v>
      </c>
      <c r="AJ106">
        <v>0</v>
      </c>
      <c r="AK106">
        <v>0</v>
      </c>
      <c r="AL106">
        <v>51</v>
      </c>
    </row>
    <row r="107" spans="1:38" x14ac:dyDescent="0.25">
      <c r="A107">
        <v>27902</v>
      </c>
      <c r="B107" t="s">
        <v>343</v>
      </c>
      <c r="C107">
        <v>106</v>
      </c>
      <c r="D107">
        <v>0</v>
      </c>
      <c r="E107">
        <v>0</v>
      </c>
      <c r="F107">
        <v>106</v>
      </c>
      <c r="G107">
        <v>0</v>
      </c>
      <c r="H107">
        <v>11</v>
      </c>
      <c r="I107">
        <v>0</v>
      </c>
      <c r="J107">
        <v>0</v>
      </c>
      <c r="K107">
        <v>0</v>
      </c>
      <c r="L107">
        <v>11</v>
      </c>
      <c r="N107">
        <v>27902</v>
      </c>
      <c r="O107" t="s">
        <v>343</v>
      </c>
      <c r="P107">
        <v>100</v>
      </c>
      <c r="Q107">
        <v>0</v>
      </c>
      <c r="R107">
        <v>0</v>
      </c>
      <c r="S107">
        <v>100</v>
      </c>
      <c r="T107">
        <v>0</v>
      </c>
      <c r="U107">
        <v>11</v>
      </c>
      <c r="V107">
        <v>0</v>
      </c>
      <c r="W107">
        <v>0</v>
      </c>
      <c r="X107">
        <v>0</v>
      </c>
      <c r="Y107">
        <v>11</v>
      </c>
      <c r="AA107">
        <v>27902</v>
      </c>
      <c r="AB107" t="s">
        <v>343</v>
      </c>
      <c r="AC107">
        <v>84</v>
      </c>
      <c r="AD107">
        <v>0</v>
      </c>
      <c r="AE107">
        <v>0</v>
      </c>
      <c r="AF107">
        <v>84</v>
      </c>
      <c r="AG107">
        <v>0</v>
      </c>
      <c r="AH107">
        <v>11</v>
      </c>
      <c r="AI107">
        <v>0</v>
      </c>
      <c r="AJ107">
        <v>0</v>
      </c>
      <c r="AK107">
        <v>0</v>
      </c>
      <c r="AL107">
        <v>11</v>
      </c>
    </row>
    <row r="108" spans="1:38" x14ac:dyDescent="0.25">
      <c r="A108">
        <v>17916</v>
      </c>
      <c r="B108" t="s">
        <v>335</v>
      </c>
      <c r="C108">
        <v>64</v>
      </c>
      <c r="D108">
        <v>0</v>
      </c>
      <c r="E108">
        <v>0</v>
      </c>
      <c r="F108">
        <v>64</v>
      </c>
      <c r="G108">
        <v>0</v>
      </c>
      <c r="H108">
        <v>14</v>
      </c>
      <c r="I108">
        <v>0</v>
      </c>
      <c r="J108">
        <v>0</v>
      </c>
      <c r="K108">
        <v>0</v>
      </c>
      <c r="L108">
        <v>14</v>
      </c>
      <c r="N108">
        <v>17916</v>
      </c>
      <c r="O108" t="s">
        <v>335</v>
      </c>
      <c r="P108">
        <v>64</v>
      </c>
      <c r="Q108">
        <v>0</v>
      </c>
      <c r="R108">
        <v>0</v>
      </c>
      <c r="S108">
        <v>64</v>
      </c>
      <c r="T108">
        <v>0</v>
      </c>
      <c r="U108">
        <v>14</v>
      </c>
      <c r="V108">
        <v>0</v>
      </c>
      <c r="W108">
        <v>0</v>
      </c>
      <c r="X108">
        <v>0</v>
      </c>
      <c r="Y108">
        <v>14</v>
      </c>
      <c r="AA108">
        <v>17916</v>
      </c>
      <c r="AB108" t="s">
        <v>335</v>
      </c>
      <c r="AC108">
        <v>62</v>
      </c>
      <c r="AD108">
        <v>0</v>
      </c>
      <c r="AE108">
        <v>0</v>
      </c>
      <c r="AF108">
        <v>62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 x14ac:dyDescent="0.25">
      <c r="A109">
        <v>31063</v>
      </c>
      <c r="B109" t="s">
        <v>113</v>
      </c>
      <c r="C109">
        <v>43</v>
      </c>
      <c r="D109">
        <v>0</v>
      </c>
      <c r="E109">
        <v>0</v>
      </c>
      <c r="F109">
        <v>43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N109">
        <v>31063</v>
      </c>
      <c r="O109" t="s">
        <v>113</v>
      </c>
      <c r="P109">
        <v>43</v>
      </c>
      <c r="Q109">
        <v>0</v>
      </c>
      <c r="R109">
        <v>0</v>
      </c>
      <c r="S109">
        <v>43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AA109">
        <v>31063</v>
      </c>
      <c r="AB109" t="s">
        <v>113</v>
      </c>
      <c r="AC109">
        <v>45</v>
      </c>
      <c r="AD109">
        <v>0</v>
      </c>
      <c r="AE109">
        <v>0</v>
      </c>
      <c r="AF109">
        <v>45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</row>
    <row r="110" spans="1:38" x14ac:dyDescent="0.25">
      <c r="A110">
        <v>17411</v>
      </c>
      <c r="B110" t="s">
        <v>114</v>
      </c>
      <c r="C110" s="7">
        <v>13895</v>
      </c>
      <c r="D110">
        <v>0</v>
      </c>
      <c r="E110">
        <v>0</v>
      </c>
      <c r="F110" s="7">
        <v>13895</v>
      </c>
      <c r="G110">
        <v>240</v>
      </c>
      <c r="H110">
        <v>0</v>
      </c>
      <c r="I110">
        <v>0</v>
      </c>
      <c r="J110">
        <v>0</v>
      </c>
      <c r="K110">
        <v>0</v>
      </c>
      <c r="L110">
        <v>240</v>
      </c>
      <c r="N110">
        <v>17411</v>
      </c>
      <c r="O110" t="s">
        <v>114</v>
      </c>
      <c r="P110" s="7">
        <v>14808</v>
      </c>
      <c r="Q110">
        <v>0</v>
      </c>
      <c r="R110">
        <v>0</v>
      </c>
      <c r="S110" s="7">
        <v>14808</v>
      </c>
      <c r="T110">
        <v>158</v>
      </c>
      <c r="U110">
        <v>0</v>
      </c>
      <c r="V110">
        <v>0</v>
      </c>
      <c r="W110">
        <v>0</v>
      </c>
      <c r="X110">
        <v>0</v>
      </c>
      <c r="Y110">
        <v>158</v>
      </c>
      <c r="AA110">
        <v>17411</v>
      </c>
      <c r="AB110" t="s">
        <v>114</v>
      </c>
      <c r="AC110" s="7">
        <v>12858</v>
      </c>
      <c r="AD110">
        <v>0</v>
      </c>
      <c r="AE110">
        <v>0</v>
      </c>
      <c r="AF110" s="7">
        <v>12858</v>
      </c>
      <c r="AG110">
        <v>353</v>
      </c>
      <c r="AH110">
        <v>0</v>
      </c>
      <c r="AI110">
        <v>0</v>
      </c>
      <c r="AJ110">
        <v>0</v>
      </c>
      <c r="AK110">
        <v>0</v>
      </c>
      <c r="AL110">
        <v>353</v>
      </c>
    </row>
    <row r="111" spans="1:38" x14ac:dyDescent="0.25">
      <c r="A111">
        <v>11056</v>
      </c>
      <c r="B111" t="s">
        <v>115</v>
      </c>
      <c r="C111">
        <v>37</v>
      </c>
      <c r="D111">
        <v>0</v>
      </c>
      <c r="E111">
        <v>0</v>
      </c>
      <c r="F111">
        <v>37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N111">
        <v>11056</v>
      </c>
      <c r="O111" t="s">
        <v>115</v>
      </c>
      <c r="P111">
        <v>40</v>
      </c>
      <c r="Q111">
        <v>0</v>
      </c>
      <c r="R111">
        <v>0</v>
      </c>
      <c r="S111">
        <v>40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AA111">
        <v>11056</v>
      </c>
      <c r="AB111" t="s">
        <v>115</v>
      </c>
      <c r="AC111">
        <v>37</v>
      </c>
      <c r="AD111">
        <v>0</v>
      </c>
      <c r="AE111">
        <v>0</v>
      </c>
      <c r="AF111">
        <v>37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 x14ac:dyDescent="0.25">
      <c r="A112">
        <v>10003</v>
      </c>
      <c r="B112" t="s">
        <v>116</v>
      </c>
      <c r="C112">
        <v>72</v>
      </c>
      <c r="D112">
        <v>0</v>
      </c>
      <c r="E112">
        <v>0</v>
      </c>
      <c r="F112">
        <v>72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N112">
        <v>10003</v>
      </c>
      <c r="O112" t="s">
        <v>116</v>
      </c>
      <c r="P112">
        <v>86</v>
      </c>
      <c r="Q112">
        <v>0</v>
      </c>
      <c r="R112">
        <v>0</v>
      </c>
      <c r="S112">
        <v>86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AA112">
        <v>10003</v>
      </c>
      <c r="AB112" t="s">
        <v>116</v>
      </c>
      <c r="AC112">
        <v>107</v>
      </c>
      <c r="AD112">
        <v>0</v>
      </c>
      <c r="AE112">
        <v>0</v>
      </c>
      <c r="AF112">
        <v>107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</row>
    <row r="113" spans="1:38" x14ac:dyDescent="0.25">
      <c r="A113">
        <v>8458</v>
      </c>
      <c r="B113" t="s">
        <v>117</v>
      </c>
      <c r="C113" s="7">
        <v>3047</v>
      </c>
      <c r="D113">
        <v>0</v>
      </c>
      <c r="E113">
        <v>0</v>
      </c>
      <c r="F113" s="7">
        <v>3047</v>
      </c>
      <c r="G113">
        <v>137</v>
      </c>
      <c r="H113">
        <v>0</v>
      </c>
      <c r="I113">
        <v>0</v>
      </c>
      <c r="J113">
        <v>2</v>
      </c>
      <c r="K113">
        <v>4</v>
      </c>
      <c r="L113">
        <v>143</v>
      </c>
      <c r="N113">
        <v>8458</v>
      </c>
      <c r="O113" t="s">
        <v>117</v>
      </c>
      <c r="P113" s="7">
        <v>3004</v>
      </c>
      <c r="Q113">
        <v>0</v>
      </c>
      <c r="R113">
        <v>0</v>
      </c>
      <c r="S113" s="7">
        <v>3004</v>
      </c>
      <c r="T113">
        <v>161</v>
      </c>
      <c r="U113">
        <v>0</v>
      </c>
      <c r="V113">
        <v>0</v>
      </c>
      <c r="W113">
        <v>8</v>
      </c>
      <c r="X113">
        <v>8</v>
      </c>
      <c r="Y113">
        <v>177</v>
      </c>
      <c r="AA113">
        <v>8458</v>
      </c>
      <c r="AB113" t="s">
        <v>117</v>
      </c>
      <c r="AC113" s="7">
        <v>3029</v>
      </c>
      <c r="AD113">
        <v>0</v>
      </c>
      <c r="AE113">
        <v>0</v>
      </c>
      <c r="AF113" s="7">
        <v>3029</v>
      </c>
      <c r="AG113">
        <v>172</v>
      </c>
      <c r="AH113">
        <v>0</v>
      </c>
      <c r="AI113">
        <v>0</v>
      </c>
      <c r="AJ113">
        <v>7</v>
      </c>
      <c r="AK113">
        <v>7</v>
      </c>
      <c r="AL113">
        <v>186</v>
      </c>
    </row>
    <row r="114" spans="1:38" x14ac:dyDescent="0.25">
      <c r="A114">
        <v>3017</v>
      </c>
      <c r="B114" t="s">
        <v>118</v>
      </c>
      <c r="C114" s="7">
        <v>8492</v>
      </c>
      <c r="D114">
        <v>0</v>
      </c>
      <c r="E114">
        <v>0</v>
      </c>
      <c r="F114" s="7">
        <v>8492</v>
      </c>
      <c r="G114">
        <v>505</v>
      </c>
      <c r="H114">
        <v>592</v>
      </c>
      <c r="I114">
        <v>0</v>
      </c>
      <c r="J114">
        <v>12</v>
      </c>
      <c r="K114">
        <v>138</v>
      </c>
      <c r="L114" s="7">
        <v>1247</v>
      </c>
      <c r="N114">
        <v>3017</v>
      </c>
      <c r="O114" t="s">
        <v>118</v>
      </c>
      <c r="P114" s="7">
        <v>8346</v>
      </c>
      <c r="Q114">
        <v>0</v>
      </c>
      <c r="R114">
        <v>0</v>
      </c>
      <c r="S114" s="7">
        <v>8346</v>
      </c>
      <c r="T114">
        <v>518</v>
      </c>
      <c r="U114">
        <v>722</v>
      </c>
      <c r="V114">
        <v>0</v>
      </c>
      <c r="W114">
        <v>22</v>
      </c>
      <c r="X114">
        <v>84</v>
      </c>
      <c r="Y114" s="7">
        <v>1346</v>
      </c>
      <c r="AA114">
        <v>3017</v>
      </c>
      <c r="AB114" t="s">
        <v>118</v>
      </c>
      <c r="AC114" s="7">
        <v>8462</v>
      </c>
      <c r="AD114">
        <v>0</v>
      </c>
      <c r="AE114">
        <v>9</v>
      </c>
      <c r="AF114" s="7">
        <v>8471</v>
      </c>
      <c r="AG114">
        <v>587</v>
      </c>
      <c r="AH114">
        <v>702</v>
      </c>
      <c r="AI114">
        <v>0</v>
      </c>
      <c r="AJ114">
        <v>40</v>
      </c>
      <c r="AK114">
        <v>202</v>
      </c>
      <c r="AL114" s="7">
        <v>1531</v>
      </c>
    </row>
    <row r="115" spans="1:38" x14ac:dyDescent="0.25">
      <c r="A115">
        <v>17415</v>
      </c>
      <c r="B115" t="s">
        <v>119</v>
      </c>
      <c r="C115" s="7">
        <v>15908</v>
      </c>
      <c r="D115">
        <v>0</v>
      </c>
      <c r="E115">
        <v>0</v>
      </c>
      <c r="F115" s="7">
        <v>15908</v>
      </c>
      <c r="G115">
        <v>655</v>
      </c>
      <c r="H115">
        <v>0</v>
      </c>
      <c r="I115">
        <v>159</v>
      </c>
      <c r="J115">
        <v>48</v>
      </c>
      <c r="K115">
        <v>0</v>
      </c>
      <c r="L115">
        <v>862</v>
      </c>
      <c r="N115">
        <v>17415</v>
      </c>
      <c r="O115" t="s">
        <v>119</v>
      </c>
      <c r="P115" s="7">
        <v>14046</v>
      </c>
      <c r="Q115">
        <v>0</v>
      </c>
      <c r="R115">
        <v>0</v>
      </c>
      <c r="S115" s="7">
        <v>14046</v>
      </c>
      <c r="T115">
        <v>687</v>
      </c>
      <c r="U115">
        <v>0</v>
      </c>
      <c r="V115">
        <v>187</v>
      </c>
      <c r="W115">
        <v>15</v>
      </c>
      <c r="X115">
        <v>0</v>
      </c>
      <c r="Y115">
        <v>889</v>
      </c>
      <c r="AA115">
        <v>17415</v>
      </c>
      <c r="AB115" t="s">
        <v>119</v>
      </c>
      <c r="AC115" s="7">
        <v>14838</v>
      </c>
      <c r="AD115">
        <v>0</v>
      </c>
      <c r="AE115">
        <v>0</v>
      </c>
      <c r="AF115" s="7">
        <v>14838</v>
      </c>
      <c r="AG115">
        <v>782</v>
      </c>
      <c r="AH115">
        <v>0</v>
      </c>
      <c r="AI115">
        <v>213</v>
      </c>
      <c r="AJ115">
        <v>21</v>
      </c>
      <c r="AK115">
        <v>0</v>
      </c>
      <c r="AL115" s="7">
        <v>1016</v>
      </c>
    </row>
    <row r="116" spans="1:38" x14ac:dyDescent="0.25">
      <c r="A116">
        <v>33212</v>
      </c>
      <c r="B116" t="s">
        <v>120</v>
      </c>
      <c r="C116">
        <v>471</v>
      </c>
      <c r="D116">
        <v>0</v>
      </c>
      <c r="E116">
        <v>0</v>
      </c>
      <c r="F116">
        <v>471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N116">
        <v>33212</v>
      </c>
      <c r="O116" t="s">
        <v>120</v>
      </c>
      <c r="P116">
        <v>506</v>
      </c>
      <c r="Q116">
        <v>0</v>
      </c>
      <c r="R116">
        <v>0</v>
      </c>
      <c r="S116">
        <v>506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AA116">
        <v>33212</v>
      </c>
      <c r="AB116" t="s">
        <v>120</v>
      </c>
      <c r="AC116">
        <v>490</v>
      </c>
      <c r="AD116">
        <v>0</v>
      </c>
      <c r="AE116">
        <v>0</v>
      </c>
      <c r="AF116">
        <v>490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</row>
    <row r="117" spans="1:38" x14ac:dyDescent="0.25">
      <c r="A117">
        <v>3052</v>
      </c>
      <c r="B117" t="s">
        <v>121</v>
      </c>
      <c r="C117">
        <v>897</v>
      </c>
      <c r="D117">
        <v>0</v>
      </c>
      <c r="E117">
        <v>0</v>
      </c>
      <c r="F117">
        <v>897</v>
      </c>
      <c r="G117">
        <v>18</v>
      </c>
      <c r="H117">
        <v>0</v>
      </c>
      <c r="I117">
        <v>0</v>
      </c>
      <c r="J117">
        <v>0</v>
      </c>
      <c r="K117">
        <v>0</v>
      </c>
      <c r="L117">
        <v>18</v>
      </c>
      <c r="N117">
        <v>3052</v>
      </c>
      <c r="O117" t="s">
        <v>121</v>
      </c>
      <c r="P117">
        <v>920</v>
      </c>
      <c r="Q117">
        <v>0</v>
      </c>
      <c r="R117">
        <v>0</v>
      </c>
      <c r="S117">
        <v>920</v>
      </c>
      <c r="T117">
        <v>21</v>
      </c>
      <c r="U117">
        <v>0</v>
      </c>
      <c r="V117">
        <v>0</v>
      </c>
      <c r="W117">
        <v>0</v>
      </c>
      <c r="X117">
        <v>0</v>
      </c>
      <c r="Y117">
        <v>21</v>
      </c>
      <c r="AA117">
        <v>3052</v>
      </c>
      <c r="AB117" t="s">
        <v>121</v>
      </c>
      <c r="AC117">
        <v>891</v>
      </c>
      <c r="AD117">
        <v>0</v>
      </c>
      <c r="AE117">
        <v>0</v>
      </c>
      <c r="AF117">
        <v>891</v>
      </c>
      <c r="AG117">
        <v>16</v>
      </c>
      <c r="AH117">
        <v>0</v>
      </c>
      <c r="AI117">
        <v>0</v>
      </c>
      <c r="AJ117">
        <v>0</v>
      </c>
      <c r="AK117">
        <v>0</v>
      </c>
      <c r="AL117">
        <v>16</v>
      </c>
    </row>
    <row r="118" spans="1:38" x14ac:dyDescent="0.25">
      <c r="A118">
        <v>19403</v>
      </c>
      <c r="B118" t="s">
        <v>122</v>
      </c>
      <c r="C118">
        <v>303</v>
      </c>
      <c r="D118">
        <v>0</v>
      </c>
      <c r="E118">
        <v>0</v>
      </c>
      <c r="F118">
        <v>303</v>
      </c>
      <c r="G118">
        <v>22</v>
      </c>
      <c r="H118">
        <v>0</v>
      </c>
      <c r="I118">
        <v>0</v>
      </c>
      <c r="J118">
        <v>0</v>
      </c>
      <c r="K118">
        <v>0</v>
      </c>
      <c r="L118">
        <v>22</v>
      </c>
      <c r="N118">
        <v>19403</v>
      </c>
      <c r="O118" t="s">
        <v>122</v>
      </c>
      <c r="P118">
        <v>280</v>
      </c>
      <c r="Q118">
        <v>0</v>
      </c>
      <c r="R118">
        <v>0</v>
      </c>
      <c r="S118">
        <v>280</v>
      </c>
      <c r="T118">
        <v>19</v>
      </c>
      <c r="U118">
        <v>0</v>
      </c>
      <c r="V118">
        <v>0</v>
      </c>
      <c r="W118">
        <v>0</v>
      </c>
      <c r="X118">
        <v>3</v>
      </c>
      <c r="Y118">
        <v>22</v>
      </c>
      <c r="AA118">
        <v>19403</v>
      </c>
      <c r="AB118" t="s">
        <v>122</v>
      </c>
      <c r="AC118">
        <v>297</v>
      </c>
      <c r="AD118">
        <v>0</v>
      </c>
      <c r="AE118">
        <v>0</v>
      </c>
      <c r="AF118">
        <v>297</v>
      </c>
      <c r="AG118">
        <v>21</v>
      </c>
      <c r="AH118">
        <v>0</v>
      </c>
      <c r="AI118">
        <v>0</v>
      </c>
      <c r="AJ118">
        <v>0</v>
      </c>
      <c r="AK118">
        <v>0</v>
      </c>
      <c r="AL118">
        <v>21</v>
      </c>
    </row>
    <row r="119" spans="1:38" x14ac:dyDescent="0.25">
      <c r="A119">
        <v>20402</v>
      </c>
      <c r="B119" t="s">
        <v>123</v>
      </c>
      <c r="C119">
        <v>45</v>
      </c>
      <c r="D119">
        <v>0</v>
      </c>
      <c r="E119">
        <v>0</v>
      </c>
      <c r="F119">
        <v>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N119">
        <v>20402</v>
      </c>
      <c r="O119" t="s">
        <v>123</v>
      </c>
      <c r="P119">
        <v>51</v>
      </c>
      <c r="Q119">
        <v>0</v>
      </c>
      <c r="R119">
        <v>0</v>
      </c>
      <c r="S119">
        <v>51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AA119">
        <v>20402</v>
      </c>
      <c r="AB119" t="s">
        <v>123</v>
      </c>
      <c r="AC119">
        <v>52</v>
      </c>
      <c r="AD119">
        <v>0</v>
      </c>
      <c r="AE119">
        <v>0</v>
      </c>
      <c r="AF119">
        <v>52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</row>
    <row r="120" spans="1:38" x14ac:dyDescent="0.25">
      <c r="A120">
        <v>29311</v>
      </c>
      <c r="B120" t="s">
        <v>124</v>
      </c>
      <c r="C120">
        <v>368</v>
      </c>
      <c r="D120">
        <v>0</v>
      </c>
      <c r="E120">
        <v>0</v>
      </c>
      <c r="F120">
        <v>368</v>
      </c>
      <c r="G120">
        <v>6</v>
      </c>
      <c r="H120">
        <v>0</v>
      </c>
      <c r="I120">
        <v>0</v>
      </c>
      <c r="J120">
        <v>15</v>
      </c>
      <c r="K120">
        <v>0</v>
      </c>
      <c r="L120">
        <v>21</v>
      </c>
      <c r="N120">
        <v>29311</v>
      </c>
      <c r="O120" t="s">
        <v>124</v>
      </c>
      <c r="P120">
        <v>362</v>
      </c>
      <c r="Q120">
        <v>0</v>
      </c>
      <c r="R120">
        <v>0</v>
      </c>
      <c r="S120">
        <v>362</v>
      </c>
      <c r="T120">
        <v>9</v>
      </c>
      <c r="U120">
        <v>0</v>
      </c>
      <c r="V120">
        <v>0</v>
      </c>
      <c r="W120">
        <v>22</v>
      </c>
      <c r="X120">
        <v>0</v>
      </c>
      <c r="Y120">
        <v>31</v>
      </c>
      <c r="AA120">
        <v>29311</v>
      </c>
      <c r="AB120" t="s">
        <v>124</v>
      </c>
      <c r="AC120">
        <v>368</v>
      </c>
      <c r="AD120">
        <v>0</v>
      </c>
      <c r="AE120">
        <v>0</v>
      </c>
      <c r="AF120">
        <v>368</v>
      </c>
      <c r="AG120">
        <v>8</v>
      </c>
      <c r="AH120">
        <v>0</v>
      </c>
      <c r="AI120">
        <v>0</v>
      </c>
      <c r="AJ120">
        <v>23</v>
      </c>
      <c r="AK120">
        <v>2</v>
      </c>
      <c r="AL120">
        <v>33</v>
      </c>
    </row>
    <row r="121" spans="1:38" x14ac:dyDescent="0.25">
      <c r="A121">
        <v>38126</v>
      </c>
      <c r="B121" t="s">
        <v>125</v>
      </c>
      <c r="C121">
        <v>65</v>
      </c>
      <c r="D121">
        <v>0</v>
      </c>
      <c r="E121">
        <v>0</v>
      </c>
      <c r="F121">
        <v>65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N121">
        <v>38126</v>
      </c>
      <c r="O121" t="s">
        <v>125</v>
      </c>
      <c r="P121">
        <v>62</v>
      </c>
      <c r="Q121">
        <v>0</v>
      </c>
      <c r="R121">
        <v>0</v>
      </c>
      <c r="S121">
        <v>62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AA121">
        <v>38126</v>
      </c>
      <c r="AB121" t="s">
        <v>125</v>
      </c>
      <c r="AC121">
        <v>68</v>
      </c>
      <c r="AD121">
        <v>0</v>
      </c>
      <c r="AE121">
        <v>0</v>
      </c>
      <c r="AF121">
        <v>68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</row>
    <row r="122" spans="1:38" x14ac:dyDescent="0.25">
      <c r="A122">
        <v>4129</v>
      </c>
      <c r="B122" t="s">
        <v>126</v>
      </c>
      <c r="C122">
        <v>863</v>
      </c>
      <c r="D122">
        <v>0</v>
      </c>
      <c r="E122">
        <v>0</v>
      </c>
      <c r="F122">
        <v>863</v>
      </c>
      <c r="G122">
        <v>20</v>
      </c>
      <c r="H122">
        <v>0</v>
      </c>
      <c r="I122">
        <v>0</v>
      </c>
      <c r="J122">
        <v>0</v>
      </c>
      <c r="K122">
        <v>17</v>
      </c>
      <c r="L122">
        <v>37</v>
      </c>
      <c r="N122">
        <v>4129</v>
      </c>
      <c r="O122" t="s">
        <v>126</v>
      </c>
      <c r="P122">
        <v>770</v>
      </c>
      <c r="Q122">
        <v>0</v>
      </c>
      <c r="R122">
        <v>0</v>
      </c>
      <c r="S122">
        <v>770</v>
      </c>
      <c r="T122">
        <v>23</v>
      </c>
      <c r="U122">
        <v>0</v>
      </c>
      <c r="V122">
        <v>0</v>
      </c>
      <c r="W122">
        <v>0</v>
      </c>
      <c r="X122">
        <v>15</v>
      </c>
      <c r="Y122">
        <v>38</v>
      </c>
      <c r="AA122">
        <v>4129</v>
      </c>
      <c r="AB122" t="s">
        <v>126</v>
      </c>
      <c r="AC122">
        <v>851</v>
      </c>
      <c r="AD122">
        <v>0</v>
      </c>
      <c r="AE122">
        <v>0</v>
      </c>
      <c r="AF122">
        <v>851</v>
      </c>
      <c r="AG122">
        <v>24</v>
      </c>
      <c r="AH122">
        <v>0</v>
      </c>
      <c r="AI122">
        <v>0</v>
      </c>
      <c r="AJ122">
        <v>0</v>
      </c>
      <c r="AK122">
        <v>17</v>
      </c>
      <c r="AL122">
        <v>41</v>
      </c>
    </row>
    <row r="123" spans="1:38" x14ac:dyDescent="0.25">
      <c r="A123">
        <v>14097</v>
      </c>
      <c r="B123" t="s">
        <v>127</v>
      </c>
      <c r="C123">
        <v>219</v>
      </c>
      <c r="D123">
        <v>0</v>
      </c>
      <c r="E123">
        <v>0</v>
      </c>
      <c r="F123">
        <v>219</v>
      </c>
      <c r="G123">
        <v>0</v>
      </c>
      <c r="H123">
        <v>0</v>
      </c>
      <c r="I123">
        <v>0</v>
      </c>
      <c r="J123">
        <v>0</v>
      </c>
      <c r="K123">
        <v>14</v>
      </c>
      <c r="L123">
        <v>14</v>
      </c>
      <c r="N123">
        <v>14097</v>
      </c>
      <c r="O123" t="s">
        <v>127</v>
      </c>
      <c r="P123">
        <v>212</v>
      </c>
      <c r="Q123">
        <v>0</v>
      </c>
      <c r="R123">
        <v>0</v>
      </c>
      <c r="S123">
        <v>212</v>
      </c>
      <c r="T123">
        <v>0</v>
      </c>
      <c r="U123">
        <v>0</v>
      </c>
      <c r="V123">
        <v>0</v>
      </c>
      <c r="W123">
        <v>0</v>
      </c>
      <c r="X123">
        <v>15</v>
      </c>
      <c r="Y123">
        <v>15</v>
      </c>
      <c r="AA123">
        <v>14097</v>
      </c>
      <c r="AB123" t="s">
        <v>127</v>
      </c>
      <c r="AC123">
        <v>233</v>
      </c>
      <c r="AD123">
        <v>0</v>
      </c>
      <c r="AE123">
        <v>0</v>
      </c>
      <c r="AF123">
        <v>233</v>
      </c>
      <c r="AG123">
        <v>0</v>
      </c>
      <c r="AH123">
        <v>0</v>
      </c>
      <c r="AI123">
        <v>0</v>
      </c>
      <c r="AJ123">
        <v>0</v>
      </c>
      <c r="AK123">
        <v>17</v>
      </c>
      <c r="AL123">
        <v>17</v>
      </c>
    </row>
    <row r="124" spans="1:38" x14ac:dyDescent="0.25">
      <c r="A124">
        <v>31004</v>
      </c>
      <c r="B124" t="s">
        <v>128</v>
      </c>
      <c r="C124" s="7">
        <v>8245</v>
      </c>
      <c r="D124">
        <v>0</v>
      </c>
      <c r="E124">
        <v>0</v>
      </c>
      <c r="F124" s="7">
        <v>8245</v>
      </c>
      <c r="G124">
        <v>264</v>
      </c>
      <c r="H124">
        <v>0</v>
      </c>
      <c r="I124">
        <v>0</v>
      </c>
      <c r="J124">
        <v>11</v>
      </c>
      <c r="K124">
        <v>64</v>
      </c>
      <c r="L124">
        <v>339</v>
      </c>
      <c r="N124">
        <v>31004</v>
      </c>
      <c r="O124" t="s">
        <v>128</v>
      </c>
      <c r="P124" s="7">
        <v>7259</v>
      </c>
      <c r="Q124">
        <v>0</v>
      </c>
      <c r="R124">
        <v>0</v>
      </c>
      <c r="S124" s="7">
        <v>7259</v>
      </c>
      <c r="T124">
        <v>290</v>
      </c>
      <c r="U124">
        <v>0</v>
      </c>
      <c r="V124">
        <v>0</v>
      </c>
      <c r="W124">
        <v>0</v>
      </c>
      <c r="X124">
        <v>178</v>
      </c>
      <c r="Y124">
        <v>468</v>
      </c>
      <c r="AA124">
        <v>31004</v>
      </c>
      <c r="AB124" t="s">
        <v>128</v>
      </c>
      <c r="AC124" s="7">
        <v>7761</v>
      </c>
      <c r="AD124">
        <v>0</v>
      </c>
      <c r="AE124">
        <v>0</v>
      </c>
      <c r="AF124" s="7">
        <v>7761</v>
      </c>
      <c r="AG124">
        <v>283</v>
      </c>
      <c r="AH124">
        <v>0</v>
      </c>
      <c r="AI124">
        <v>0</v>
      </c>
      <c r="AJ124">
        <v>18</v>
      </c>
      <c r="AK124">
        <v>237</v>
      </c>
      <c r="AL124">
        <v>538</v>
      </c>
    </row>
    <row r="125" spans="1:38" x14ac:dyDescent="0.25">
      <c r="A125">
        <v>17414</v>
      </c>
      <c r="B125" t="s">
        <v>129</v>
      </c>
      <c r="C125" s="7">
        <v>12838</v>
      </c>
      <c r="D125">
        <v>87</v>
      </c>
      <c r="E125">
        <v>957</v>
      </c>
      <c r="F125" s="7">
        <v>13708</v>
      </c>
      <c r="G125">
        <v>548</v>
      </c>
      <c r="H125">
        <v>0</v>
      </c>
      <c r="I125">
        <v>624</v>
      </c>
      <c r="J125">
        <v>0</v>
      </c>
      <c r="K125">
        <v>0</v>
      </c>
      <c r="L125" s="7">
        <v>1172</v>
      </c>
      <c r="N125">
        <v>17414</v>
      </c>
      <c r="O125" t="s">
        <v>129</v>
      </c>
      <c r="P125" s="7">
        <v>12793</v>
      </c>
      <c r="Q125">
        <v>58</v>
      </c>
      <c r="R125" s="7">
        <v>1100</v>
      </c>
      <c r="S125" s="7">
        <v>13835</v>
      </c>
      <c r="T125">
        <v>552</v>
      </c>
      <c r="U125">
        <v>0</v>
      </c>
      <c r="V125">
        <v>622</v>
      </c>
      <c r="W125">
        <v>0</v>
      </c>
      <c r="X125">
        <v>0</v>
      </c>
      <c r="Y125" s="7">
        <v>1174</v>
      </c>
      <c r="AA125">
        <v>17414</v>
      </c>
      <c r="AB125" t="s">
        <v>129</v>
      </c>
      <c r="AC125" s="7">
        <v>13341</v>
      </c>
      <c r="AD125">
        <v>92</v>
      </c>
      <c r="AE125" s="7">
        <v>1077</v>
      </c>
      <c r="AF125" s="7">
        <v>14326</v>
      </c>
      <c r="AG125">
        <v>648</v>
      </c>
      <c r="AH125">
        <v>0</v>
      </c>
      <c r="AI125">
        <v>435</v>
      </c>
      <c r="AJ125">
        <v>4</v>
      </c>
      <c r="AK125">
        <v>0</v>
      </c>
      <c r="AL125" s="7">
        <v>1087</v>
      </c>
    </row>
    <row r="126" spans="1:38" x14ac:dyDescent="0.25">
      <c r="A126">
        <v>31306</v>
      </c>
      <c r="B126" t="s">
        <v>130</v>
      </c>
      <c r="C126" s="7">
        <v>2296</v>
      </c>
      <c r="D126">
        <v>0</v>
      </c>
      <c r="E126">
        <v>0</v>
      </c>
      <c r="F126" s="7">
        <v>2296</v>
      </c>
      <c r="G126">
        <v>82</v>
      </c>
      <c r="H126">
        <v>0</v>
      </c>
      <c r="I126">
        <v>0</v>
      </c>
      <c r="J126">
        <v>21</v>
      </c>
      <c r="K126">
        <v>4</v>
      </c>
      <c r="L126">
        <v>107</v>
      </c>
      <c r="N126">
        <v>31306</v>
      </c>
      <c r="O126" t="s">
        <v>130</v>
      </c>
      <c r="P126" s="7">
        <v>2361</v>
      </c>
      <c r="Q126">
        <v>0</v>
      </c>
      <c r="R126">
        <v>0</v>
      </c>
      <c r="S126" s="7">
        <v>2361</v>
      </c>
      <c r="T126">
        <v>73</v>
      </c>
      <c r="U126">
        <v>0</v>
      </c>
      <c r="V126">
        <v>0</v>
      </c>
      <c r="W126">
        <v>24</v>
      </c>
      <c r="X126">
        <v>0</v>
      </c>
      <c r="Y126">
        <v>97</v>
      </c>
      <c r="AA126">
        <v>31306</v>
      </c>
      <c r="AB126" t="s">
        <v>130</v>
      </c>
      <c r="AC126" s="7">
        <v>2295</v>
      </c>
      <c r="AD126">
        <v>0</v>
      </c>
      <c r="AE126">
        <v>0</v>
      </c>
      <c r="AF126" s="7">
        <v>2295</v>
      </c>
      <c r="AG126">
        <v>82</v>
      </c>
      <c r="AH126">
        <v>0</v>
      </c>
      <c r="AI126">
        <v>0</v>
      </c>
      <c r="AJ126">
        <v>34</v>
      </c>
      <c r="AK126">
        <v>25</v>
      </c>
      <c r="AL126">
        <v>141</v>
      </c>
    </row>
    <row r="127" spans="1:38" x14ac:dyDescent="0.25">
      <c r="A127">
        <v>38264</v>
      </c>
      <c r="B127" t="s">
        <v>131</v>
      </c>
      <c r="C127">
        <v>32</v>
      </c>
      <c r="D127">
        <v>0</v>
      </c>
      <c r="E127">
        <v>0</v>
      </c>
      <c r="F127">
        <v>32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N127">
        <v>38264</v>
      </c>
      <c r="O127" t="s">
        <v>131</v>
      </c>
      <c r="P127">
        <v>26</v>
      </c>
      <c r="Q127">
        <v>0</v>
      </c>
      <c r="R127">
        <v>0</v>
      </c>
      <c r="S127">
        <v>26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AA127">
        <v>38264</v>
      </c>
      <c r="AB127" t="s">
        <v>131</v>
      </c>
      <c r="AC127">
        <v>24</v>
      </c>
      <c r="AD127">
        <v>0</v>
      </c>
      <c r="AE127">
        <v>0</v>
      </c>
      <c r="AF127">
        <v>24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</row>
    <row r="128" spans="1:38" x14ac:dyDescent="0.25">
      <c r="A128">
        <v>32362</v>
      </c>
      <c r="B128" t="s">
        <v>132</v>
      </c>
      <c r="C128">
        <v>633</v>
      </c>
      <c r="D128">
        <v>0</v>
      </c>
      <c r="E128">
        <v>0</v>
      </c>
      <c r="F128">
        <v>633</v>
      </c>
      <c r="G128">
        <v>2</v>
      </c>
      <c r="H128">
        <v>0</v>
      </c>
      <c r="I128">
        <v>0</v>
      </c>
      <c r="J128">
        <v>0</v>
      </c>
      <c r="K128">
        <v>0</v>
      </c>
      <c r="L128">
        <v>2</v>
      </c>
      <c r="N128">
        <v>32362</v>
      </c>
      <c r="O128" t="s">
        <v>132</v>
      </c>
      <c r="P128">
        <v>638</v>
      </c>
      <c r="Q128">
        <v>0</v>
      </c>
      <c r="R128">
        <v>0</v>
      </c>
      <c r="S128">
        <v>638</v>
      </c>
      <c r="T128">
        <v>1</v>
      </c>
      <c r="U128">
        <v>0</v>
      </c>
      <c r="V128">
        <v>0</v>
      </c>
      <c r="W128">
        <v>0</v>
      </c>
      <c r="X128">
        <v>0</v>
      </c>
      <c r="Y128">
        <v>1</v>
      </c>
      <c r="AA128">
        <v>32362</v>
      </c>
      <c r="AB128" t="s">
        <v>132</v>
      </c>
      <c r="AC128">
        <v>616</v>
      </c>
      <c r="AD128">
        <v>0</v>
      </c>
      <c r="AE128">
        <v>0</v>
      </c>
      <c r="AF128">
        <v>616</v>
      </c>
      <c r="AG128">
        <v>1</v>
      </c>
      <c r="AH128">
        <v>0</v>
      </c>
      <c r="AI128">
        <v>0</v>
      </c>
      <c r="AJ128">
        <v>0</v>
      </c>
      <c r="AK128">
        <v>0</v>
      </c>
      <c r="AL128">
        <v>1</v>
      </c>
    </row>
    <row r="129" spans="1:38" x14ac:dyDescent="0.25">
      <c r="A129">
        <v>1158</v>
      </c>
      <c r="B129" t="s">
        <v>133</v>
      </c>
      <c r="C129">
        <v>431</v>
      </c>
      <c r="D129">
        <v>0</v>
      </c>
      <c r="E129">
        <v>0</v>
      </c>
      <c r="F129">
        <v>431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N129">
        <v>1158</v>
      </c>
      <c r="O129" t="s">
        <v>133</v>
      </c>
      <c r="P129">
        <v>472</v>
      </c>
      <c r="Q129">
        <v>0</v>
      </c>
      <c r="R129">
        <v>0</v>
      </c>
      <c r="S129">
        <v>472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AA129">
        <v>1158</v>
      </c>
      <c r="AB129" t="s">
        <v>133</v>
      </c>
      <c r="AC129">
        <v>466</v>
      </c>
      <c r="AD129">
        <v>0</v>
      </c>
      <c r="AE129">
        <v>0</v>
      </c>
      <c r="AF129">
        <v>466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</row>
    <row r="130" spans="1:38" x14ac:dyDescent="0.25">
      <c r="A130">
        <v>8122</v>
      </c>
      <c r="B130" t="s">
        <v>134</v>
      </c>
      <c r="C130" s="7">
        <v>2653</v>
      </c>
      <c r="D130">
        <v>0</v>
      </c>
      <c r="E130">
        <v>0</v>
      </c>
      <c r="F130" s="7">
        <v>2653</v>
      </c>
      <c r="G130">
        <v>323</v>
      </c>
      <c r="H130">
        <v>0</v>
      </c>
      <c r="I130">
        <v>0</v>
      </c>
      <c r="J130">
        <v>16</v>
      </c>
      <c r="K130">
        <v>69</v>
      </c>
      <c r="L130">
        <v>408</v>
      </c>
      <c r="N130">
        <v>8122</v>
      </c>
      <c r="O130" t="s">
        <v>134</v>
      </c>
      <c r="P130" s="7">
        <v>2763</v>
      </c>
      <c r="Q130">
        <v>0</v>
      </c>
      <c r="R130">
        <v>0</v>
      </c>
      <c r="S130" s="7">
        <v>2763</v>
      </c>
      <c r="T130">
        <v>304</v>
      </c>
      <c r="U130">
        <v>0</v>
      </c>
      <c r="V130">
        <v>0</v>
      </c>
      <c r="W130">
        <v>14</v>
      </c>
      <c r="X130">
        <v>68</v>
      </c>
      <c r="Y130">
        <v>386</v>
      </c>
      <c r="AA130">
        <v>8122</v>
      </c>
      <c r="AB130" t="s">
        <v>134</v>
      </c>
      <c r="AC130" s="7">
        <v>2667</v>
      </c>
      <c r="AD130">
        <v>0</v>
      </c>
      <c r="AE130">
        <v>0</v>
      </c>
      <c r="AF130" s="7">
        <v>2667</v>
      </c>
      <c r="AG130">
        <v>315</v>
      </c>
      <c r="AH130">
        <v>0</v>
      </c>
      <c r="AI130">
        <v>0</v>
      </c>
      <c r="AJ130">
        <v>27</v>
      </c>
      <c r="AK130">
        <v>77</v>
      </c>
      <c r="AL130">
        <v>419</v>
      </c>
    </row>
    <row r="131" spans="1:38" x14ac:dyDescent="0.25">
      <c r="A131">
        <v>28144</v>
      </c>
      <c r="B131" t="s">
        <v>135</v>
      </c>
      <c r="C131">
        <v>230</v>
      </c>
      <c r="D131">
        <v>0</v>
      </c>
      <c r="E131">
        <v>0</v>
      </c>
      <c r="F131">
        <v>230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N131">
        <v>28144</v>
      </c>
      <c r="O131" t="s">
        <v>135</v>
      </c>
      <c r="P131">
        <v>213</v>
      </c>
      <c r="Q131">
        <v>0</v>
      </c>
      <c r="R131">
        <v>0</v>
      </c>
      <c r="S131">
        <v>213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AA131">
        <v>28144</v>
      </c>
      <c r="AB131" t="s">
        <v>135</v>
      </c>
      <c r="AC131">
        <v>188</v>
      </c>
      <c r="AD131">
        <v>0</v>
      </c>
      <c r="AE131">
        <v>0</v>
      </c>
      <c r="AF131">
        <v>188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</row>
    <row r="132" spans="1:38" x14ac:dyDescent="0.25">
      <c r="A132">
        <v>32903</v>
      </c>
      <c r="B132" t="s">
        <v>334</v>
      </c>
      <c r="C132">
        <v>18</v>
      </c>
      <c r="D132">
        <v>0</v>
      </c>
      <c r="E132">
        <v>0</v>
      </c>
      <c r="F132">
        <v>18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N132">
        <v>32903</v>
      </c>
      <c r="O132" t="s">
        <v>334</v>
      </c>
      <c r="P132">
        <v>0</v>
      </c>
      <c r="Q132">
        <v>0</v>
      </c>
      <c r="R132">
        <v>18</v>
      </c>
      <c r="S132">
        <v>18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AA132">
        <v>32903</v>
      </c>
      <c r="AB132" t="s">
        <v>334</v>
      </c>
      <c r="AC132">
        <v>0</v>
      </c>
      <c r="AD132">
        <v>0</v>
      </c>
      <c r="AE132">
        <v>14</v>
      </c>
      <c r="AF132">
        <v>14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</row>
    <row r="133" spans="1:38" x14ac:dyDescent="0.25">
      <c r="A133">
        <v>37903</v>
      </c>
      <c r="B133" t="s">
        <v>344</v>
      </c>
      <c r="C133">
        <v>441</v>
      </c>
      <c r="D133">
        <v>7</v>
      </c>
      <c r="E133">
        <v>0</v>
      </c>
      <c r="F133">
        <v>434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N133">
        <v>37903</v>
      </c>
      <c r="O133" t="s">
        <v>344</v>
      </c>
      <c r="P133">
        <v>382</v>
      </c>
      <c r="Q133">
        <v>5</v>
      </c>
      <c r="R133">
        <v>0</v>
      </c>
      <c r="S133">
        <v>377</v>
      </c>
      <c r="T133">
        <v>12</v>
      </c>
      <c r="U133">
        <v>0</v>
      </c>
      <c r="V133">
        <v>0</v>
      </c>
      <c r="W133">
        <v>0</v>
      </c>
      <c r="X133">
        <v>0</v>
      </c>
      <c r="Y133">
        <v>12</v>
      </c>
      <c r="AA133">
        <v>37903</v>
      </c>
      <c r="AB133" t="s">
        <v>344</v>
      </c>
      <c r="AC133">
        <v>416</v>
      </c>
      <c r="AD133">
        <v>5</v>
      </c>
      <c r="AE133">
        <v>0</v>
      </c>
      <c r="AF133">
        <v>411</v>
      </c>
      <c r="AG133">
        <v>12</v>
      </c>
      <c r="AH133">
        <v>0</v>
      </c>
      <c r="AI133">
        <v>0</v>
      </c>
      <c r="AJ133">
        <v>0</v>
      </c>
      <c r="AK133">
        <v>0</v>
      </c>
      <c r="AL133">
        <v>12</v>
      </c>
    </row>
    <row r="134" spans="1:38" x14ac:dyDescent="0.25">
      <c r="A134">
        <v>20406</v>
      </c>
      <c r="B134" t="s">
        <v>136</v>
      </c>
      <c r="C134">
        <v>231</v>
      </c>
      <c r="D134">
        <v>0</v>
      </c>
      <c r="E134">
        <v>0</v>
      </c>
      <c r="F134">
        <v>231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N134">
        <v>20406</v>
      </c>
      <c r="O134" t="s">
        <v>136</v>
      </c>
      <c r="P134">
        <v>237</v>
      </c>
      <c r="Q134">
        <v>0</v>
      </c>
      <c r="R134">
        <v>0</v>
      </c>
      <c r="S134">
        <v>237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AA134">
        <v>20406</v>
      </c>
      <c r="AB134" t="s">
        <v>136</v>
      </c>
      <c r="AC134">
        <v>208</v>
      </c>
      <c r="AD134">
        <v>0</v>
      </c>
      <c r="AE134">
        <v>0</v>
      </c>
      <c r="AF134">
        <v>208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</row>
    <row r="135" spans="1:38" x14ac:dyDescent="0.25">
      <c r="A135">
        <v>37504</v>
      </c>
      <c r="B135" t="s">
        <v>137</v>
      </c>
      <c r="C135" s="7">
        <v>2151</v>
      </c>
      <c r="D135">
        <v>0</v>
      </c>
      <c r="E135">
        <v>0</v>
      </c>
      <c r="F135" s="7">
        <v>2151</v>
      </c>
      <c r="G135">
        <v>67</v>
      </c>
      <c r="H135">
        <v>0</v>
      </c>
      <c r="I135">
        <v>0</v>
      </c>
      <c r="J135">
        <v>5</v>
      </c>
      <c r="K135">
        <v>19</v>
      </c>
      <c r="L135">
        <v>91</v>
      </c>
      <c r="N135">
        <v>37504</v>
      </c>
      <c r="O135" t="s">
        <v>137</v>
      </c>
      <c r="P135" s="7">
        <v>1925</v>
      </c>
      <c r="Q135">
        <v>0</v>
      </c>
      <c r="R135">
        <v>0</v>
      </c>
      <c r="S135" s="7">
        <v>1925</v>
      </c>
      <c r="T135">
        <v>66</v>
      </c>
      <c r="U135">
        <v>0</v>
      </c>
      <c r="V135">
        <v>0</v>
      </c>
      <c r="W135">
        <v>14</v>
      </c>
      <c r="X135">
        <v>15</v>
      </c>
      <c r="Y135">
        <v>95</v>
      </c>
      <c r="AA135">
        <v>37504</v>
      </c>
      <c r="AB135" t="s">
        <v>137</v>
      </c>
      <c r="AC135" s="7">
        <v>2218</v>
      </c>
      <c r="AD135">
        <v>0</v>
      </c>
      <c r="AE135">
        <v>0</v>
      </c>
      <c r="AF135" s="7">
        <v>2218</v>
      </c>
      <c r="AG135">
        <v>64</v>
      </c>
      <c r="AH135">
        <v>0</v>
      </c>
      <c r="AI135">
        <v>0</v>
      </c>
      <c r="AJ135">
        <v>0</v>
      </c>
      <c r="AK135">
        <v>23</v>
      </c>
      <c r="AL135">
        <v>87</v>
      </c>
    </row>
    <row r="136" spans="1:38" x14ac:dyDescent="0.25">
      <c r="A136">
        <v>39120</v>
      </c>
      <c r="B136" t="s">
        <v>138</v>
      </c>
      <c r="C136">
        <v>349</v>
      </c>
      <c r="D136">
        <v>0</v>
      </c>
      <c r="E136">
        <v>0</v>
      </c>
      <c r="F136">
        <v>349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N136">
        <v>39120</v>
      </c>
      <c r="O136" t="s">
        <v>138</v>
      </c>
      <c r="P136">
        <v>351</v>
      </c>
      <c r="Q136">
        <v>0</v>
      </c>
      <c r="R136">
        <v>0</v>
      </c>
      <c r="S136">
        <v>351</v>
      </c>
      <c r="T136">
        <v>17</v>
      </c>
      <c r="U136">
        <v>0</v>
      </c>
      <c r="V136">
        <v>0</v>
      </c>
      <c r="W136">
        <v>0</v>
      </c>
      <c r="X136">
        <v>0</v>
      </c>
      <c r="Y136">
        <v>17</v>
      </c>
      <c r="AA136">
        <v>39120</v>
      </c>
      <c r="AB136" t="s">
        <v>138</v>
      </c>
      <c r="AC136">
        <v>380</v>
      </c>
      <c r="AD136">
        <v>0</v>
      </c>
      <c r="AE136">
        <v>0</v>
      </c>
      <c r="AF136">
        <v>380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</row>
    <row r="137" spans="1:38" x14ac:dyDescent="0.25">
      <c r="A137">
        <v>9207</v>
      </c>
      <c r="B137" t="s">
        <v>139</v>
      </c>
      <c r="C137">
        <v>44</v>
      </c>
      <c r="D137">
        <v>0</v>
      </c>
      <c r="E137">
        <v>0</v>
      </c>
      <c r="F137">
        <v>44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N137">
        <v>9207</v>
      </c>
      <c r="O137" t="s">
        <v>139</v>
      </c>
      <c r="P137">
        <v>43</v>
      </c>
      <c r="Q137">
        <v>0</v>
      </c>
      <c r="R137">
        <v>0</v>
      </c>
      <c r="S137">
        <v>43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AA137">
        <v>9207</v>
      </c>
      <c r="AB137" t="s">
        <v>139</v>
      </c>
      <c r="AC137">
        <v>50</v>
      </c>
      <c r="AD137">
        <v>0</v>
      </c>
      <c r="AE137">
        <v>0</v>
      </c>
      <c r="AF137">
        <v>50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 x14ac:dyDescent="0.25">
      <c r="A138">
        <v>4019</v>
      </c>
      <c r="B138" t="s">
        <v>140</v>
      </c>
      <c r="C138">
        <v>479</v>
      </c>
      <c r="D138">
        <v>0</v>
      </c>
      <c r="E138">
        <v>0</v>
      </c>
      <c r="F138">
        <v>479</v>
      </c>
      <c r="G138">
        <v>6</v>
      </c>
      <c r="H138">
        <v>0</v>
      </c>
      <c r="I138">
        <v>0</v>
      </c>
      <c r="J138">
        <v>0</v>
      </c>
      <c r="K138">
        <v>0</v>
      </c>
      <c r="L138">
        <v>6</v>
      </c>
      <c r="N138">
        <v>4019</v>
      </c>
      <c r="O138" t="s">
        <v>140</v>
      </c>
      <c r="P138">
        <v>489</v>
      </c>
      <c r="Q138">
        <v>0</v>
      </c>
      <c r="R138">
        <v>0</v>
      </c>
      <c r="S138">
        <v>489</v>
      </c>
      <c r="T138">
        <v>6</v>
      </c>
      <c r="U138">
        <v>0</v>
      </c>
      <c r="V138">
        <v>0</v>
      </c>
      <c r="W138">
        <v>0</v>
      </c>
      <c r="X138">
        <v>0</v>
      </c>
      <c r="Y138">
        <v>6</v>
      </c>
      <c r="AA138">
        <v>4019</v>
      </c>
      <c r="AB138" t="s">
        <v>140</v>
      </c>
      <c r="AC138">
        <v>497</v>
      </c>
      <c r="AD138">
        <v>0</v>
      </c>
      <c r="AE138">
        <v>0</v>
      </c>
      <c r="AF138">
        <v>497</v>
      </c>
      <c r="AG138">
        <v>8</v>
      </c>
      <c r="AH138">
        <v>0</v>
      </c>
      <c r="AI138">
        <v>0</v>
      </c>
      <c r="AJ138">
        <v>0</v>
      </c>
      <c r="AK138">
        <v>0</v>
      </c>
      <c r="AL138">
        <v>8</v>
      </c>
    </row>
    <row r="139" spans="1:38" x14ac:dyDescent="0.25">
      <c r="A139">
        <v>23311</v>
      </c>
      <c r="B139" t="s">
        <v>141</v>
      </c>
      <c r="C139">
        <v>205</v>
      </c>
      <c r="D139">
        <v>0</v>
      </c>
      <c r="E139">
        <v>0</v>
      </c>
      <c r="F139">
        <v>205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N139">
        <v>23311</v>
      </c>
      <c r="O139" t="s">
        <v>141</v>
      </c>
      <c r="P139">
        <v>204</v>
      </c>
      <c r="Q139">
        <v>0</v>
      </c>
      <c r="R139">
        <v>0</v>
      </c>
      <c r="S139">
        <v>204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AA139">
        <v>23311</v>
      </c>
      <c r="AB139" t="s">
        <v>141</v>
      </c>
      <c r="AC139">
        <v>230</v>
      </c>
      <c r="AD139">
        <v>0</v>
      </c>
      <c r="AE139">
        <v>0</v>
      </c>
      <c r="AF139">
        <v>230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</row>
    <row r="140" spans="1:38" x14ac:dyDescent="0.25">
      <c r="A140">
        <v>33207</v>
      </c>
      <c r="B140" t="s">
        <v>142</v>
      </c>
      <c r="C140">
        <v>394</v>
      </c>
      <c r="D140">
        <v>0</v>
      </c>
      <c r="E140">
        <v>0</v>
      </c>
      <c r="F140">
        <v>394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N140">
        <v>33207</v>
      </c>
      <c r="O140" t="s">
        <v>142</v>
      </c>
      <c r="P140">
        <v>490</v>
      </c>
      <c r="Q140">
        <v>0</v>
      </c>
      <c r="R140">
        <v>0</v>
      </c>
      <c r="S140">
        <v>490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AA140">
        <v>33207</v>
      </c>
      <c r="AB140" t="s">
        <v>142</v>
      </c>
      <c r="AC140">
        <v>471</v>
      </c>
      <c r="AD140">
        <v>0</v>
      </c>
      <c r="AE140">
        <v>0</v>
      </c>
      <c r="AF140">
        <v>471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</row>
    <row r="141" spans="1:38" x14ac:dyDescent="0.25">
      <c r="A141">
        <v>31025</v>
      </c>
      <c r="B141" t="s">
        <v>143</v>
      </c>
      <c r="C141" s="7">
        <v>6182</v>
      </c>
      <c r="D141">
        <v>0</v>
      </c>
      <c r="E141">
        <v>0</v>
      </c>
      <c r="F141" s="7">
        <v>6182</v>
      </c>
      <c r="G141">
        <v>381</v>
      </c>
      <c r="H141">
        <v>0</v>
      </c>
      <c r="I141">
        <v>162</v>
      </c>
      <c r="J141">
        <v>76</v>
      </c>
      <c r="K141">
        <v>64</v>
      </c>
      <c r="L141">
        <v>683</v>
      </c>
      <c r="N141">
        <v>31025</v>
      </c>
      <c r="O141" t="s">
        <v>143</v>
      </c>
      <c r="P141" s="7">
        <v>6190</v>
      </c>
      <c r="Q141">
        <v>0</v>
      </c>
      <c r="R141">
        <v>0</v>
      </c>
      <c r="S141" s="7">
        <v>6190</v>
      </c>
      <c r="T141">
        <v>371</v>
      </c>
      <c r="U141">
        <v>0</v>
      </c>
      <c r="V141">
        <v>172</v>
      </c>
      <c r="W141">
        <v>80</v>
      </c>
      <c r="X141">
        <v>27</v>
      </c>
      <c r="Y141">
        <v>650</v>
      </c>
      <c r="AA141">
        <v>31025</v>
      </c>
      <c r="AB141" t="s">
        <v>143</v>
      </c>
      <c r="AC141" s="7">
        <v>6129</v>
      </c>
      <c r="AD141">
        <v>0</v>
      </c>
      <c r="AE141">
        <v>0</v>
      </c>
      <c r="AF141" s="7">
        <v>6129</v>
      </c>
      <c r="AG141">
        <v>387</v>
      </c>
      <c r="AH141">
        <v>0</v>
      </c>
      <c r="AI141">
        <v>181</v>
      </c>
      <c r="AJ141">
        <v>95</v>
      </c>
      <c r="AK141">
        <v>54</v>
      </c>
      <c r="AL141">
        <v>717</v>
      </c>
    </row>
    <row r="142" spans="1:38" x14ac:dyDescent="0.25">
      <c r="A142">
        <v>14065</v>
      </c>
      <c r="B142" t="s">
        <v>144</v>
      </c>
      <c r="C142">
        <v>154</v>
      </c>
      <c r="D142">
        <v>0</v>
      </c>
      <c r="E142">
        <v>0</v>
      </c>
      <c r="F142">
        <v>154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N142">
        <v>14065</v>
      </c>
      <c r="O142" t="s">
        <v>144</v>
      </c>
      <c r="P142">
        <v>141</v>
      </c>
      <c r="Q142">
        <v>0</v>
      </c>
      <c r="R142">
        <v>0</v>
      </c>
      <c r="S142">
        <v>141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AA142">
        <v>14065</v>
      </c>
      <c r="AB142" t="s">
        <v>144</v>
      </c>
      <c r="AC142">
        <v>171</v>
      </c>
      <c r="AD142">
        <v>0</v>
      </c>
      <c r="AE142">
        <v>0</v>
      </c>
      <c r="AF142">
        <v>171</v>
      </c>
      <c r="AG142">
        <v>0</v>
      </c>
      <c r="AH142">
        <v>0</v>
      </c>
      <c r="AI142">
        <v>0</v>
      </c>
      <c r="AJ142">
        <v>0</v>
      </c>
      <c r="AK142">
        <v>3</v>
      </c>
      <c r="AL142">
        <v>3</v>
      </c>
    </row>
    <row r="143" spans="1:38" x14ac:dyDescent="0.25">
      <c r="A143">
        <v>32354</v>
      </c>
      <c r="B143" t="s">
        <v>145</v>
      </c>
      <c r="C143" s="7">
        <v>6416</v>
      </c>
      <c r="D143">
        <v>0</v>
      </c>
      <c r="E143">
        <v>0</v>
      </c>
      <c r="F143" s="7">
        <v>6416</v>
      </c>
      <c r="G143">
        <v>335</v>
      </c>
      <c r="H143">
        <v>34</v>
      </c>
      <c r="I143">
        <v>0</v>
      </c>
      <c r="J143">
        <v>25</v>
      </c>
      <c r="K143">
        <v>0</v>
      </c>
      <c r="L143">
        <v>394</v>
      </c>
      <c r="N143">
        <v>32354</v>
      </c>
      <c r="O143" t="s">
        <v>145</v>
      </c>
      <c r="P143" s="7">
        <v>6501</v>
      </c>
      <c r="Q143">
        <v>0</v>
      </c>
      <c r="R143">
        <v>0</v>
      </c>
      <c r="S143" s="7">
        <v>6501</v>
      </c>
      <c r="T143">
        <v>393</v>
      </c>
      <c r="U143">
        <v>42</v>
      </c>
      <c r="V143">
        <v>0</v>
      </c>
      <c r="W143">
        <v>28</v>
      </c>
      <c r="X143">
        <v>0</v>
      </c>
      <c r="Y143">
        <v>463</v>
      </c>
      <c r="AA143">
        <v>32354</v>
      </c>
      <c r="AB143" t="s">
        <v>145</v>
      </c>
      <c r="AC143" s="7">
        <v>6479</v>
      </c>
      <c r="AD143">
        <v>0</v>
      </c>
      <c r="AE143">
        <v>0</v>
      </c>
      <c r="AF143" s="7">
        <v>6479</v>
      </c>
      <c r="AG143">
        <v>423</v>
      </c>
      <c r="AH143">
        <v>47</v>
      </c>
      <c r="AI143">
        <v>0</v>
      </c>
      <c r="AJ143">
        <v>37</v>
      </c>
      <c r="AK143">
        <v>0</v>
      </c>
      <c r="AL143">
        <v>507</v>
      </c>
    </row>
    <row r="144" spans="1:38" x14ac:dyDescent="0.25">
      <c r="A144">
        <v>32326</v>
      </c>
      <c r="B144" t="s">
        <v>146</v>
      </c>
      <c r="C144" s="7">
        <v>1235</v>
      </c>
      <c r="D144">
        <v>0</v>
      </c>
      <c r="E144">
        <v>0</v>
      </c>
      <c r="F144" s="7">
        <v>1235</v>
      </c>
      <c r="G144">
        <v>74</v>
      </c>
      <c r="H144">
        <v>0</v>
      </c>
      <c r="I144">
        <v>0</v>
      </c>
      <c r="J144">
        <v>6</v>
      </c>
      <c r="K144">
        <v>16</v>
      </c>
      <c r="L144">
        <v>96</v>
      </c>
      <c r="N144">
        <v>32326</v>
      </c>
      <c r="O144" t="s">
        <v>146</v>
      </c>
      <c r="P144" s="7">
        <v>1194</v>
      </c>
      <c r="Q144">
        <v>0</v>
      </c>
      <c r="R144">
        <v>0</v>
      </c>
      <c r="S144" s="7">
        <v>1194</v>
      </c>
      <c r="T144">
        <v>79</v>
      </c>
      <c r="U144">
        <v>0</v>
      </c>
      <c r="V144">
        <v>0</v>
      </c>
      <c r="W144">
        <v>7</v>
      </c>
      <c r="X144">
        <v>15</v>
      </c>
      <c r="Y144">
        <v>101</v>
      </c>
      <c r="AA144">
        <v>32326</v>
      </c>
      <c r="AB144" t="s">
        <v>146</v>
      </c>
      <c r="AC144" s="7">
        <v>1217</v>
      </c>
      <c r="AD144">
        <v>0</v>
      </c>
      <c r="AE144">
        <v>0</v>
      </c>
      <c r="AF144" s="7">
        <v>1217</v>
      </c>
      <c r="AG144">
        <v>68</v>
      </c>
      <c r="AH144">
        <v>0</v>
      </c>
      <c r="AI144">
        <v>0</v>
      </c>
      <c r="AJ144">
        <v>3</v>
      </c>
      <c r="AK144">
        <v>15</v>
      </c>
      <c r="AL144">
        <v>86</v>
      </c>
    </row>
    <row r="145" spans="1:38" x14ac:dyDescent="0.25">
      <c r="A145">
        <v>17400</v>
      </c>
      <c r="B145" t="s">
        <v>147</v>
      </c>
      <c r="C145" s="7">
        <v>2377</v>
      </c>
      <c r="D145">
        <v>0</v>
      </c>
      <c r="E145">
        <v>0</v>
      </c>
      <c r="F145" s="7">
        <v>2377</v>
      </c>
      <c r="G145">
        <v>59</v>
      </c>
      <c r="H145">
        <v>0</v>
      </c>
      <c r="I145">
        <v>0</v>
      </c>
      <c r="J145">
        <v>0</v>
      </c>
      <c r="K145">
        <v>5</v>
      </c>
      <c r="L145">
        <v>64</v>
      </c>
      <c r="N145">
        <v>17400</v>
      </c>
      <c r="O145" t="s">
        <v>147</v>
      </c>
      <c r="P145" s="7">
        <v>2320</v>
      </c>
      <c r="Q145">
        <v>0</v>
      </c>
      <c r="R145">
        <v>0</v>
      </c>
      <c r="S145" s="7">
        <v>2320</v>
      </c>
      <c r="T145">
        <v>64</v>
      </c>
      <c r="U145">
        <v>0</v>
      </c>
      <c r="V145">
        <v>0</v>
      </c>
      <c r="W145">
        <v>6</v>
      </c>
      <c r="X145">
        <v>10</v>
      </c>
      <c r="Y145">
        <v>80</v>
      </c>
      <c r="AA145">
        <v>17400</v>
      </c>
      <c r="AB145" t="s">
        <v>147</v>
      </c>
      <c r="AC145" s="7">
        <v>2321</v>
      </c>
      <c r="AD145">
        <v>0</v>
      </c>
      <c r="AE145">
        <v>0</v>
      </c>
      <c r="AF145" s="7">
        <v>2321</v>
      </c>
      <c r="AG145">
        <v>55</v>
      </c>
      <c r="AH145">
        <v>0</v>
      </c>
      <c r="AI145">
        <v>0</v>
      </c>
      <c r="AJ145">
        <v>5</v>
      </c>
      <c r="AK145">
        <v>29</v>
      </c>
      <c r="AL145">
        <v>89</v>
      </c>
    </row>
    <row r="146" spans="1:38" x14ac:dyDescent="0.25">
      <c r="A146">
        <v>37505</v>
      </c>
      <c r="B146" t="s">
        <v>148</v>
      </c>
      <c r="C146" s="7">
        <v>1417</v>
      </c>
      <c r="D146">
        <v>0</v>
      </c>
      <c r="E146">
        <v>0</v>
      </c>
      <c r="F146" s="7">
        <v>1417</v>
      </c>
      <c r="G146">
        <v>40</v>
      </c>
      <c r="H146">
        <v>0</v>
      </c>
      <c r="I146">
        <v>0</v>
      </c>
      <c r="J146">
        <v>18</v>
      </c>
      <c r="K146">
        <v>0</v>
      </c>
      <c r="L146">
        <v>58</v>
      </c>
      <c r="N146">
        <v>37505</v>
      </c>
      <c r="O146" t="s">
        <v>148</v>
      </c>
      <c r="P146" s="7">
        <v>1396</v>
      </c>
      <c r="Q146">
        <v>0</v>
      </c>
      <c r="R146">
        <v>0</v>
      </c>
      <c r="S146" s="7">
        <v>1396</v>
      </c>
      <c r="T146">
        <v>33</v>
      </c>
      <c r="U146">
        <v>0</v>
      </c>
      <c r="V146">
        <v>1</v>
      </c>
      <c r="W146">
        <v>17</v>
      </c>
      <c r="X146">
        <v>5</v>
      </c>
      <c r="Y146">
        <v>56</v>
      </c>
      <c r="AA146">
        <v>37505</v>
      </c>
      <c r="AB146" t="s">
        <v>148</v>
      </c>
      <c r="AC146" s="7">
        <v>1370</v>
      </c>
      <c r="AD146">
        <v>0</v>
      </c>
      <c r="AE146">
        <v>0</v>
      </c>
      <c r="AF146" s="7">
        <v>1370</v>
      </c>
      <c r="AG146">
        <v>45</v>
      </c>
      <c r="AH146">
        <v>0</v>
      </c>
      <c r="AI146">
        <v>1</v>
      </c>
      <c r="AJ146">
        <v>15</v>
      </c>
      <c r="AK146">
        <v>8</v>
      </c>
      <c r="AL146">
        <v>69</v>
      </c>
    </row>
    <row r="147" spans="1:38" x14ac:dyDescent="0.25">
      <c r="A147">
        <v>24350</v>
      </c>
      <c r="B147" t="s">
        <v>149</v>
      </c>
      <c r="C147">
        <v>566</v>
      </c>
      <c r="D147">
        <v>0</v>
      </c>
      <c r="E147">
        <v>0</v>
      </c>
      <c r="F147">
        <v>566</v>
      </c>
      <c r="G147">
        <v>11</v>
      </c>
      <c r="H147">
        <v>0</v>
      </c>
      <c r="I147">
        <v>0</v>
      </c>
      <c r="J147">
        <v>0</v>
      </c>
      <c r="K147">
        <v>9</v>
      </c>
      <c r="L147">
        <v>20</v>
      </c>
      <c r="N147">
        <v>24350</v>
      </c>
      <c r="O147" t="s">
        <v>149</v>
      </c>
      <c r="P147">
        <v>543</v>
      </c>
      <c r="Q147">
        <v>0</v>
      </c>
      <c r="R147">
        <v>0</v>
      </c>
      <c r="S147">
        <v>543</v>
      </c>
      <c r="T147">
        <v>19</v>
      </c>
      <c r="U147">
        <v>0</v>
      </c>
      <c r="V147">
        <v>0</v>
      </c>
      <c r="W147">
        <v>0</v>
      </c>
      <c r="X147">
        <v>15</v>
      </c>
      <c r="Y147">
        <v>34</v>
      </c>
      <c r="AA147">
        <v>24350</v>
      </c>
      <c r="AB147" t="s">
        <v>149</v>
      </c>
      <c r="AC147">
        <v>566</v>
      </c>
      <c r="AD147">
        <v>0</v>
      </c>
      <c r="AE147">
        <v>0</v>
      </c>
      <c r="AF147">
        <v>566</v>
      </c>
      <c r="AG147">
        <v>12</v>
      </c>
      <c r="AH147">
        <v>0</v>
      </c>
      <c r="AI147">
        <v>0</v>
      </c>
      <c r="AJ147">
        <v>0</v>
      </c>
      <c r="AK147">
        <v>15</v>
      </c>
      <c r="AL147">
        <v>27</v>
      </c>
    </row>
    <row r="148" spans="1:38" x14ac:dyDescent="0.25">
      <c r="A148">
        <v>30031</v>
      </c>
      <c r="B148" t="s">
        <v>150</v>
      </c>
      <c r="C148">
        <v>80</v>
      </c>
      <c r="D148">
        <v>0</v>
      </c>
      <c r="E148">
        <v>0</v>
      </c>
      <c r="F148">
        <v>80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N148">
        <v>30031</v>
      </c>
      <c r="O148" t="s">
        <v>150</v>
      </c>
      <c r="P148">
        <v>79</v>
      </c>
      <c r="Q148">
        <v>0</v>
      </c>
      <c r="R148">
        <v>0</v>
      </c>
      <c r="S148">
        <v>79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AA148">
        <v>30031</v>
      </c>
      <c r="AB148" t="s">
        <v>150</v>
      </c>
      <c r="AC148">
        <v>83</v>
      </c>
      <c r="AD148">
        <v>0</v>
      </c>
      <c r="AE148">
        <v>0</v>
      </c>
      <c r="AF148">
        <v>83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</row>
    <row r="149" spans="1:38" x14ac:dyDescent="0.25">
      <c r="A149">
        <v>31103</v>
      </c>
      <c r="B149" t="s">
        <v>151</v>
      </c>
      <c r="C149" s="7">
        <v>3874</v>
      </c>
      <c r="D149">
        <v>0</v>
      </c>
      <c r="E149">
        <v>0</v>
      </c>
      <c r="F149" s="7">
        <v>3874</v>
      </c>
      <c r="G149">
        <v>199</v>
      </c>
      <c r="H149">
        <v>0</v>
      </c>
      <c r="I149">
        <v>0</v>
      </c>
      <c r="J149">
        <v>14</v>
      </c>
      <c r="K149">
        <v>50</v>
      </c>
      <c r="L149">
        <v>263</v>
      </c>
      <c r="N149">
        <v>31103</v>
      </c>
      <c r="O149" t="s">
        <v>151</v>
      </c>
      <c r="P149" s="7">
        <v>3773</v>
      </c>
      <c r="Q149">
        <v>0</v>
      </c>
      <c r="R149">
        <v>0</v>
      </c>
      <c r="S149" s="7">
        <v>3773</v>
      </c>
      <c r="T149">
        <v>200</v>
      </c>
      <c r="U149">
        <v>0</v>
      </c>
      <c r="V149">
        <v>29</v>
      </c>
      <c r="W149">
        <v>13</v>
      </c>
      <c r="X149">
        <v>54</v>
      </c>
      <c r="Y149">
        <v>296</v>
      </c>
      <c r="AA149">
        <v>31103</v>
      </c>
      <c r="AB149" t="s">
        <v>151</v>
      </c>
      <c r="AC149" s="7">
        <v>3694</v>
      </c>
      <c r="AD149">
        <v>0</v>
      </c>
      <c r="AE149">
        <v>0</v>
      </c>
      <c r="AF149" s="7">
        <v>3694</v>
      </c>
      <c r="AG149">
        <v>192</v>
      </c>
      <c r="AH149">
        <v>0</v>
      </c>
      <c r="AI149">
        <v>32</v>
      </c>
      <c r="AJ149">
        <v>11</v>
      </c>
      <c r="AK149">
        <v>62</v>
      </c>
      <c r="AL149">
        <v>297</v>
      </c>
    </row>
    <row r="150" spans="1:38" x14ac:dyDescent="0.25">
      <c r="A150">
        <v>14066</v>
      </c>
      <c r="B150" t="s">
        <v>152</v>
      </c>
      <c r="C150">
        <v>383</v>
      </c>
      <c r="D150">
        <v>0</v>
      </c>
      <c r="E150">
        <v>0</v>
      </c>
      <c r="F150">
        <v>383</v>
      </c>
      <c r="G150">
        <v>28</v>
      </c>
      <c r="H150">
        <v>0</v>
      </c>
      <c r="I150">
        <v>0</v>
      </c>
      <c r="J150">
        <v>4</v>
      </c>
      <c r="K150">
        <v>0</v>
      </c>
      <c r="L150">
        <v>32</v>
      </c>
      <c r="N150">
        <v>14066</v>
      </c>
      <c r="O150" t="s">
        <v>152</v>
      </c>
      <c r="P150">
        <v>404</v>
      </c>
      <c r="Q150">
        <v>0</v>
      </c>
      <c r="R150">
        <v>0</v>
      </c>
      <c r="S150">
        <v>404</v>
      </c>
      <c r="T150">
        <v>0</v>
      </c>
      <c r="U150">
        <v>0</v>
      </c>
      <c r="V150">
        <v>0</v>
      </c>
      <c r="W150">
        <v>4</v>
      </c>
      <c r="X150">
        <v>0</v>
      </c>
      <c r="Y150">
        <v>4</v>
      </c>
      <c r="AA150">
        <v>14066</v>
      </c>
      <c r="AB150" t="s">
        <v>152</v>
      </c>
      <c r="AC150">
        <v>485</v>
      </c>
      <c r="AD150">
        <v>0</v>
      </c>
      <c r="AE150">
        <v>0</v>
      </c>
      <c r="AF150">
        <v>485</v>
      </c>
      <c r="AG150">
        <v>8</v>
      </c>
      <c r="AH150">
        <v>0</v>
      </c>
      <c r="AI150">
        <v>0</v>
      </c>
      <c r="AJ150">
        <v>3</v>
      </c>
      <c r="AK150">
        <v>0</v>
      </c>
      <c r="AL150">
        <v>11</v>
      </c>
    </row>
    <row r="151" spans="1:38" x14ac:dyDescent="0.25">
      <c r="A151">
        <v>21214</v>
      </c>
      <c r="B151" t="s">
        <v>153</v>
      </c>
      <c r="C151">
        <v>266</v>
      </c>
      <c r="D151">
        <v>0</v>
      </c>
      <c r="E151">
        <v>0</v>
      </c>
      <c r="F151">
        <v>266</v>
      </c>
      <c r="G151">
        <v>7</v>
      </c>
      <c r="H151">
        <v>0</v>
      </c>
      <c r="I151">
        <v>0</v>
      </c>
      <c r="J151">
        <v>0</v>
      </c>
      <c r="K151">
        <v>0</v>
      </c>
      <c r="L151">
        <v>7</v>
      </c>
      <c r="N151">
        <v>21214</v>
      </c>
      <c r="O151" t="s">
        <v>153</v>
      </c>
      <c r="P151">
        <v>264</v>
      </c>
      <c r="Q151">
        <v>0</v>
      </c>
      <c r="R151">
        <v>0</v>
      </c>
      <c r="S151">
        <v>264</v>
      </c>
      <c r="T151">
        <v>6</v>
      </c>
      <c r="U151">
        <v>0</v>
      </c>
      <c r="V151">
        <v>0</v>
      </c>
      <c r="W151">
        <v>0</v>
      </c>
      <c r="X151">
        <v>0</v>
      </c>
      <c r="Y151">
        <v>6</v>
      </c>
      <c r="AA151">
        <v>21214</v>
      </c>
      <c r="AB151" t="s">
        <v>153</v>
      </c>
      <c r="AC151">
        <v>253</v>
      </c>
      <c r="AD151">
        <v>0</v>
      </c>
      <c r="AE151">
        <v>0</v>
      </c>
      <c r="AF151">
        <v>253</v>
      </c>
      <c r="AG151">
        <v>9</v>
      </c>
      <c r="AH151">
        <v>0</v>
      </c>
      <c r="AI151">
        <v>0</v>
      </c>
      <c r="AJ151">
        <v>0</v>
      </c>
      <c r="AK151">
        <v>0</v>
      </c>
      <c r="AL151">
        <v>9</v>
      </c>
    </row>
    <row r="152" spans="1:38" x14ac:dyDescent="0.25">
      <c r="A152">
        <v>13161</v>
      </c>
      <c r="B152" t="s">
        <v>154</v>
      </c>
      <c r="C152" s="7">
        <v>4933</v>
      </c>
      <c r="D152">
        <v>0</v>
      </c>
      <c r="E152">
        <v>0</v>
      </c>
      <c r="F152" s="7">
        <v>4933</v>
      </c>
      <c r="G152">
        <v>203</v>
      </c>
      <c r="H152">
        <v>0</v>
      </c>
      <c r="I152">
        <v>0</v>
      </c>
      <c r="J152">
        <v>3</v>
      </c>
      <c r="K152">
        <v>0</v>
      </c>
      <c r="L152">
        <v>206</v>
      </c>
      <c r="N152">
        <v>13161</v>
      </c>
      <c r="O152" t="s">
        <v>154</v>
      </c>
      <c r="P152" s="7">
        <v>4762</v>
      </c>
      <c r="Q152">
        <v>0</v>
      </c>
      <c r="R152">
        <v>0</v>
      </c>
      <c r="S152" s="7">
        <v>4762</v>
      </c>
      <c r="T152">
        <v>242</v>
      </c>
      <c r="U152">
        <v>0</v>
      </c>
      <c r="V152">
        <v>0</v>
      </c>
      <c r="W152">
        <v>10</v>
      </c>
      <c r="X152">
        <v>0</v>
      </c>
      <c r="Y152">
        <v>252</v>
      </c>
      <c r="AA152">
        <v>13161</v>
      </c>
      <c r="AB152" t="s">
        <v>154</v>
      </c>
      <c r="AC152" s="7">
        <v>4402</v>
      </c>
      <c r="AD152">
        <v>0</v>
      </c>
      <c r="AE152">
        <v>0</v>
      </c>
      <c r="AF152" s="7">
        <v>4402</v>
      </c>
      <c r="AG152">
        <v>358</v>
      </c>
      <c r="AH152">
        <v>0</v>
      </c>
      <c r="AI152">
        <v>0</v>
      </c>
      <c r="AJ152">
        <v>19</v>
      </c>
      <c r="AK152">
        <v>0</v>
      </c>
      <c r="AL152">
        <v>377</v>
      </c>
    </row>
    <row r="153" spans="1:38" x14ac:dyDescent="0.25">
      <c r="A153">
        <v>21206</v>
      </c>
      <c r="B153" t="s">
        <v>155</v>
      </c>
      <c r="C153">
        <v>477</v>
      </c>
      <c r="D153">
        <v>0</v>
      </c>
      <c r="E153">
        <v>0</v>
      </c>
      <c r="F153">
        <v>477</v>
      </c>
      <c r="G153">
        <v>10</v>
      </c>
      <c r="H153">
        <v>0</v>
      </c>
      <c r="I153">
        <v>0</v>
      </c>
      <c r="J153">
        <v>1</v>
      </c>
      <c r="K153">
        <v>0</v>
      </c>
      <c r="L153">
        <v>11</v>
      </c>
      <c r="N153">
        <v>21206</v>
      </c>
      <c r="O153" t="s">
        <v>155</v>
      </c>
      <c r="P153">
        <v>473</v>
      </c>
      <c r="Q153">
        <v>0</v>
      </c>
      <c r="R153">
        <v>0</v>
      </c>
      <c r="S153">
        <v>473</v>
      </c>
      <c r="T153">
        <v>17</v>
      </c>
      <c r="U153">
        <v>0</v>
      </c>
      <c r="V153">
        <v>0</v>
      </c>
      <c r="W153">
        <v>1</v>
      </c>
      <c r="X153">
        <v>0</v>
      </c>
      <c r="Y153">
        <v>18</v>
      </c>
      <c r="AA153">
        <v>21206</v>
      </c>
      <c r="AB153" t="s">
        <v>155</v>
      </c>
      <c r="AC153">
        <v>485</v>
      </c>
      <c r="AD153">
        <v>0</v>
      </c>
      <c r="AE153">
        <v>0</v>
      </c>
      <c r="AF153">
        <v>485</v>
      </c>
      <c r="AG153">
        <v>12</v>
      </c>
      <c r="AH153">
        <v>0</v>
      </c>
      <c r="AI153">
        <v>0</v>
      </c>
      <c r="AJ153">
        <v>1</v>
      </c>
      <c r="AK153">
        <v>0</v>
      </c>
      <c r="AL153">
        <v>13</v>
      </c>
    </row>
    <row r="154" spans="1:38" x14ac:dyDescent="0.25">
      <c r="A154">
        <v>39209</v>
      </c>
      <c r="B154" t="s">
        <v>156</v>
      </c>
      <c r="C154">
        <v>663</v>
      </c>
      <c r="D154">
        <v>0</v>
      </c>
      <c r="E154">
        <v>0</v>
      </c>
      <c r="F154">
        <v>663</v>
      </c>
      <c r="G154">
        <v>25</v>
      </c>
      <c r="H154">
        <v>0</v>
      </c>
      <c r="I154">
        <v>0</v>
      </c>
      <c r="J154">
        <v>0</v>
      </c>
      <c r="K154">
        <v>0</v>
      </c>
      <c r="L154">
        <v>25</v>
      </c>
      <c r="N154">
        <v>39209</v>
      </c>
      <c r="O154" t="s">
        <v>156</v>
      </c>
      <c r="P154">
        <v>645</v>
      </c>
      <c r="Q154">
        <v>0</v>
      </c>
      <c r="R154">
        <v>0</v>
      </c>
      <c r="S154">
        <v>645</v>
      </c>
      <c r="T154">
        <v>28</v>
      </c>
      <c r="U154">
        <v>0</v>
      </c>
      <c r="V154">
        <v>0</v>
      </c>
      <c r="W154">
        <v>0</v>
      </c>
      <c r="X154">
        <v>0</v>
      </c>
      <c r="Y154">
        <v>28</v>
      </c>
      <c r="AA154">
        <v>39209</v>
      </c>
      <c r="AB154" t="s">
        <v>156</v>
      </c>
      <c r="AC154">
        <v>681</v>
      </c>
      <c r="AD154">
        <v>0</v>
      </c>
      <c r="AE154">
        <v>0</v>
      </c>
      <c r="AF154">
        <v>681</v>
      </c>
      <c r="AG154">
        <v>22</v>
      </c>
      <c r="AH154">
        <v>0</v>
      </c>
      <c r="AI154">
        <v>0</v>
      </c>
      <c r="AJ154">
        <v>0</v>
      </c>
      <c r="AK154">
        <v>0</v>
      </c>
      <c r="AL154">
        <v>22</v>
      </c>
    </row>
    <row r="155" spans="1:38" x14ac:dyDescent="0.25">
      <c r="A155">
        <v>37507</v>
      </c>
      <c r="B155" t="s">
        <v>157</v>
      </c>
      <c r="C155" s="7">
        <v>1464</v>
      </c>
      <c r="D155">
        <v>0</v>
      </c>
      <c r="E155">
        <v>0</v>
      </c>
      <c r="F155" s="7">
        <v>1464</v>
      </c>
      <c r="G155">
        <v>22</v>
      </c>
      <c r="H155">
        <v>0</v>
      </c>
      <c r="I155">
        <v>0</v>
      </c>
      <c r="J155">
        <v>0</v>
      </c>
      <c r="K155">
        <v>11</v>
      </c>
      <c r="L155">
        <v>33</v>
      </c>
      <c r="N155">
        <v>37507</v>
      </c>
      <c r="O155" t="s">
        <v>157</v>
      </c>
      <c r="P155" s="7">
        <v>1405</v>
      </c>
      <c r="Q155">
        <v>0</v>
      </c>
      <c r="R155">
        <v>0</v>
      </c>
      <c r="S155" s="7">
        <v>1405</v>
      </c>
      <c r="T155">
        <v>35</v>
      </c>
      <c r="U155">
        <v>0</v>
      </c>
      <c r="V155">
        <v>0</v>
      </c>
      <c r="W155">
        <v>0</v>
      </c>
      <c r="X155">
        <v>13</v>
      </c>
      <c r="Y155">
        <v>48</v>
      </c>
      <c r="AA155">
        <v>37507</v>
      </c>
      <c r="AB155" t="s">
        <v>157</v>
      </c>
      <c r="AC155" s="7">
        <v>1512</v>
      </c>
      <c r="AD155">
        <v>0</v>
      </c>
      <c r="AE155">
        <v>0</v>
      </c>
      <c r="AF155" s="7">
        <v>1512</v>
      </c>
      <c r="AG155">
        <v>58</v>
      </c>
      <c r="AH155">
        <v>0</v>
      </c>
      <c r="AI155">
        <v>0</v>
      </c>
      <c r="AJ155">
        <v>0</v>
      </c>
      <c r="AK155">
        <v>13</v>
      </c>
      <c r="AL155">
        <v>71</v>
      </c>
    </row>
    <row r="156" spans="1:38" x14ac:dyDescent="0.25">
      <c r="A156">
        <v>30029</v>
      </c>
      <c r="B156" t="s">
        <v>158</v>
      </c>
      <c r="C156">
        <v>35</v>
      </c>
      <c r="D156">
        <v>0</v>
      </c>
      <c r="E156">
        <v>0</v>
      </c>
      <c r="F156">
        <v>35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N156">
        <v>30029</v>
      </c>
      <c r="O156" t="s">
        <v>158</v>
      </c>
      <c r="P156">
        <v>46</v>
      </c>
      <c r="Q156">
        <v>0</v>
      </c>
      <c r="R156">
        <v>0</v>
      </c>
      <c r="S156">
        <v>46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AA156">
        <v>30029</v>
      </c>
      <c r="AB156" t="s">
        <v>158</v>
      </c>
      <c r="AC156">
        <v>29</v>
      </c>
      <c r="AD156">
        <v>0</v>
      </c>
      <c r="AE156">
        <v>0</v>
      </c>
      <c r="AF156">
        <v>29</v>
      </c>
      <c r="AG156">
        <v>6</v>
      </c>
      <c r="AH156">
        <v>0</v>
      </c>
      <c r="AI156">
        <v>20</v>
      </c>
      <c r="AJ156">
        <v>0</v>
      </c>
      <c r="AK156">
        <v>0</v>
      </c>
      <c r="AL156">
        <v>26</v>
      </c>
    </row>
    <row r="157" spans="1:38" x14ac:dyDescent="0.25">
      <c r="A157">
        <v>29320</v>
      </c>
      <c r="B157" t="s">
        <v>159</v>
      </c>
      <c r="C157" s="7">
        <v>3828</v>
      </c>
      <c r="D157">
        <v>0</v>
      </c>
      <c r="E157">
        <v>0</v>
      </c>
      <c r="F157" s="7">
        <v>3828</v>
      </c>
      <c r="G157">
        <v>225</v>
      </c>
      <c r="H157">
        <v>0</v>
      </c>
      <c r="I157">
        <v>0</v>
      </c>
      <c r="J157">
        <v>36</v>
      </c>
      <c r="K157">
        <v>51</v>
      </c>
      <c r="L157">
        <v>312</v>
      </c>
      <c r="N157">
        <v>29320</v>
      </c>
      <c r="O157" t="s">
        <v>159</v>
      </c>
      <c r="P157" s="7">
        <v>3634</v>
      </c>
      <c r="Q157">
        <v>0</v>
      </c>
      <c r="R157">
        <v>0</v>
      </c>
      <c r="S157" s="7">
        <v>3634</v>
      </c>
      <c r="T157">
        <v>312</v>
      </c>
      <c r="U157">
        <v>0</v>
      </c>
      <c r="V157">
        <v>0</v>
      </c>
      <c r="W157">
        <v>50</v>
      </c>
      <c r="X157">
        <v>62</v>
      </c>
      <c r="Y157">
        <v>424</v>
      </c>
      <c r="AA157">
        <v>29320</v>
      </c>
      <c r="AB157" t="s">
        <v>159</v>
      </c>
      <c r="AC157" s="7">
        <v>3635</v>
      </c>
      <c r="AD157">
        <v>0</v>
      </c>
      <c r="AE157">
        <v>0</v>
      </c>
      <c r="AF157" s="7">
        <v>3635</v>
      </c>
      <c r="AG157">
        <v>292</v>
      </c>
      <c r="AH157">
        <v>0</v>
      </c>
      <c r="AI157">
        <v>0</v>
      </c>
      <c r="AJ157">
        <v>50</v>
      </c>
      <c r="AK157">
        <v>62</v>
      </c>
      <c r="AL157">
        <v>404</v>
      </c>
    </row>
    <row r="158" spans="1:38" x14ac:dyDescent="0.25">
      <c r="A158">
        <v>17903</v>
      </c>
      <c r="B158" t="s">
        <v>345</v>
      </c>
      <c r="C158">
        <v>451</v>
      </c>
      <c r="D158">
        <v>0</v>
      </c>
      <c r="E158">
        <v>0</v>
      </c>
      <c r="F158">
        <v>451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N158">
        <v>17903</v>
      </c>
      <c r="O158" t="s">
        <v>345</v>
      </c>
      <c r="P158">
        <v>465</v>
      </c>
      <c r="Q158">
        <v>0</v>
      </c>
      <c r="R158">
        <v>0</v>
      </c>
      <c r="S158">
        <v>465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AA158">
        <v>17903</v>
      </c>
      <c r="AB158" t="s">
        <v>345</v>
      </c>
      <c r="AC158">
        <v>470</v>
      </c>
      <c r="AD158">
        <v>0</v>
      </c>
      <c r="AE158">
        <v>0</v>
      </c>
      <c r="AF158">
        <v>470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</row>
    <row r="159" spans="1:38" x14ac:dyDescent="0.25">
      <c r="A159">
        <v>31006</v>
      </c>
      <c r="B159" t="s">
        <v>160</v>
      </c>
      <c r="C159" s="7">
        <v>10718</v>
      </c>
      <c r="D159">
        <v>76</v>
      </c>
      <c r="E159">
        <v>0</v>
      </c>
      <c r="F159" s="7">
        <v>10642</v>
      </c>
      <c r="G159">
        <v>556</v>
      </c>
      <c r="H159">
        <v>0</v>
      </c>
      <c r="I159">
        <v>2</v>
      </c>
      <c r="J159">
        <v>20</v>
      </c>
      <c r="K159">
        <v>43</v>
      </c>
      <c r="L159">
        <v>621</v>
      </c>
      <c r="N159">
        <v>31006</v>
      </c>
      <c r="O159" t="s">
        <v>160</v>
      </c>
      <c r="P159" s="7">
        <v>9873</v>
      </c>
      <c r="Q159">
        <v>110</v>
      </c>
      <c r="R159">
        <v>8</v>
      </c>
      <c r="S159" s="7">
        <v>9771</v>
      </c>
      <c r="T159">
        <v>660</v>
      </c>
      <c r="U159">
        <v>0</v>
      </c>
      <c r="V159">
        <v>3</v>
      </c>
      <c r="W159">
        <v>57</v>
      </c>
      <c r="X159">
        <v>63</v>
      </c>
      <c r="Y159">
        <v>783</v>
      </c>
      <c r="AA159">
        <v>31006</v>
      </c>
      <c r="AB159" t="s">
        <v>160</v>
      </c>
      <c r="AC159" s="7">
        <v>9813</v>
      </c>
      <c r="AD159">
        <v>97</v>
      </c>
      <c r="AE159">
        <v>0</v>
      </c>
      <c r="AF159" s="7">
        <v>9716</v>
      </c>
      <c r="AG159">
        <v>686</v>
      </c>
      <c r="AH159">
        <v>0</v>
      </c>
      <c r="AI159">
        <v>3</v>
      </c>
      <c r="AJ159">
        <v>78</v>
      </c>
      <c r="AK159">
        <v>71</v>
      </c>
      <c r="AL159">
        <v>838</v>
      </c>
    </row>
    <row r="160" spans="1:38" x14ac:dyDescent="0.25">
      <c r="A160">
        <v>39003</v>
      </c>
      <c r="B160" t="s">
        <v>161</v>
      </c>
      <c r="C160">
        <v>807</v>
      </c>
      <c r="D160">
        <v>0</v>
      </c>
      <c r="E160">
        <v>0</v>
      </c>
      <c r="F160">
        <v>807</v>
      </c>
      <c r="G160">
        <v>7</v>
      </c>
      <c r="H160">
        <v>0</v>
      </c>
      <c r="I160">
        <v>0</v>
      </c>
      <c r="J160">
        <v>0</v>
      </c>
      <c r="K160">
        <v>0</v>
      </c>
      <c r="L160">
        <v>7</v>
      </c>
      <c r="N160">
        <v>39003</v>
      </c>
      <c r="O160" t="s">
        <v>161</v>
      </c>
      <c r="P160">
        <v>965</v>
      </c>
      <c r="Q160">
        <v>0</v>
      </c>
      <c r="R160">
        <v>0</v>
      </c>
      <c r="S160">
        <v>965</v>
      </c>
      <c r="T160">
        <v>9</v>
      </c>
      <c r="U160">
        <v>0</v>
      </c>
      <c r="V160">
        <v>0</v>
      </c>
      <c r="W160">
        <v>0</v>
      </c>
      <c r="X160">
        <v>0</v>
      </c>
      <c r="Y160">
        <v>9</v>
      </c>
      <c r="AA160">
        <v>39003</v>
      </c>
      <c r="AB160" t="s">
        <v>161</v>
      </c>
      <c r="AC160">
        <v>943</v>
      </c>
      <c r="AD160">
        <v>0</v>
      </c>
      <c r="AE160">
        <v>0</v>
      </c>
      <c r="AF160">
        <v>943</v>
      </c>
      <c r="AG160">
        <v>10</v>
      </c>
      <c r="AH160">
        <v>0</v>
      </c>
      <c r="AI160">
        <v>0</v>
      </c>
      <c r="AJ160">
        <v>0</v>
      </c>
      <c r="AK160">
        <v>0</v>
      </c>
      <c r="AL160">
        <v>10</v>
      </c>
    </row>
    <row r="161" spans="1:38" x14ac:dyDescent="0.25">
      <c r="A161">
        <v>21014</v>
      </c>
      <c r="B161" t="s">
        <v>162</v>
      </c>
      <c r="C161">
        <v>391</v>
      </c>
      <c r="D161">
        <v>0</v>
      </c>
      <c r="E161">
        <v>0</v>
      </c>
      <c r="F161">
        <v>391</v>
      </c>
      <c r="G161">
        <v>11</v>
      </c>
      <c r="H161">
        <v>0</v>
      </c>
      <c r="I161">
        <v>0</v>
      </c>
      <c r="J161">
        <v>1</v>
      </c>
      <c r="K161">
        <v>5</v>
      </c>
      <c r="L161">
        <v>17</v>
      </c>
      <c r="N161">
        <v>21014</v>
      </c>
      <c r="O161" t="s">
        <v>162</v>
      </c>
      <c r="P161">
        <v>383</v>
      </c>
      <c r="Q161">
        <v>0</v>
      </c>
      <c r="R161">
        <v>0</v>
      </c>
      <c r="S161">
        <v>383</v>
      </c>
      <c r="T161">
        <v>12</v>
      </c>
      <c r="U161">
        <v>0</v>
      </c>
      <c r="V161">
        <v>0</v>
      </c>
      <c r="W161">
        <v>1</v>
      </c>
      <c r="X161">
        <v>4</v>
      </c>
      <c r="Y161">
        <v>17</v>
      </c>
      <c r="AA161">
        <v>21014</v>
      </c>
      <c r="AB161" t="s">
        <v>162</v>
      </c>
      <c r="AC161">
        <v>371</v>
      </c>
      <c r="AD161">
        <v>0</v>
      </c>
      <c r="AE161">
        <v>0</v>
      </c>
      <c r="AF161">
        <v>371</v>
      </c>
      <c r="AG161">
        <v>10</v>
      </c>
      <c r="AH161">
        <v>0</v>
      </c>
      <c r="AI161">
        <v>0</v>
      </c>
      <c r="AJ161">
        <v>0</v>
      </c>
      <c r="AK161">
        <v>4</v>
      </c>
      <c r="AL161">
        <v>14</v>
      </c>
    </row>
    <row r="162" spans="1:38" x14ac:dyDescent="0.25">
      <c r="A162">
        <v>25155</v>
      </c>
      <c r="B162" t="s">
        <v>163</v>
      </c>
      <c r="C162">
        <v>289</v>
      </c>
      <c r="D162">
        <v>0</v>
      </c>
      <c r="E162">
        <v>0</v>
      </c>
      <c r="F162">
        <v>289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N162">
        <v>25155</v>
      </c>
      <c r="O162" t="s">
        <v>163</v>
      </c>
      <c r="P162">
        <v>291</v>
      </c>
      <c r="Q162">
        <v>0</v>
      </c>
      <c r="R162">
        <v>0</v>
      </c>
      <c r="S162">
        <v>291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AA162">
        <v>25155</v>
      </c>
      <c r="AB162" t="s">
        <v>163</v>
      </c>
      <c r="AC162">
        <v>277</v>
      </c>
      <c r="AD162">
        <v>0</v>
      </c>
      <c r="AE162">
        <v>0</v>
      </c>
      <c r="AF162">
        <v>277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</row>
    <row r="163" spans="1:38" x14ac:dyDescent="0.25">
      <c r="A163">
        <v>24014</v>
      </c>
      <c r="B163" t="s">
        <v>164</v>
      </c>
      <c r="C163">
        <v>157</v>
      </c>
      <c r="D163">
        <v>0</v>
      </c>
      <c r="E163">
        <v>0</v>
      </c>
      <c r="F163">
        <v>157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N163">
        <v>24014</v>
      </c>
      <c r="O163" t="s">
        <v>164</v>
      </c>
      <c r="P163">
        <v>190</v>
      </c>
      <c r="Q163">
        <v>0</v>
      </c>
      <c r="R163">
        <v>0</v>
      </c>
      <c r="S163">
        <v>190</v>
      </c>
      <c r="T163">
        <v>0</v>
      </c>
      <c r="U163">
        <v>0</v>
      </c>
      <c r="V163">
        <v>0</v>
      </c>
      <c r="W163">
        <v>0</v>
      </c>
      <c r="X163">
        <v>2</v>
      </c>
      <c r="Y163">
        <v>2</v>
      </c>
      <c r="AA163">
        <v>24014</v>
      </c>
      <c r="AB163" t="s">
        <v>164</v>
      </c>
      <c r="AC163">
        <v>167</v>
      </c>
      <c r="AD163">
        <v>0</v>
      </c>
      <c r="AE163">
        <v>0</v>
      </c>
      <c r="AF163">
        <v>167</v>
      </c>
      <c r="AG163">
        <v>0</v>
      </c>
      <c r="AH163">
        <v>0</v>
      </c>
      <c r="AI163">
        <v>0</v>
      </c>
      <c r="AJ163">
        <v>0</v>
      </c>
      <c r="AK163">
        <v>1</v>
      </c>
      <c r="AL163">
        <v>1</v>
      </c>
    </row>
    <row r="164" spans="1:38" x14ac:dyDescent="0.25">
      <c r="A164">
        <v>26056</v>
      </c>
      <c r="B164" t="s">
        <v>165</v>
      </c>
      <c r="C164">
        <v>603</v>
      </c>
      <c r="D164">
        <v>0</v>
      </c>
      <c r="E164">
        <v>0</v>
      </c>
      <c r="F164">
        <v>603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N164">
        <v>26056</v>
      </c>
      <c r="O164" t="s">
        <v>165</v>
      </c>
      <c r="P164">
        <v>606</v>
      </c>
      <c r="Q164">
        <v>0</v>
      </c>
      <c r="R164">
        <v>0</v>
      </c>
      <c r="S164">
        <v>606</v>
      </c>
      <c r="T164">
        <v>8</v>
      </c>
      <c r="U164">
        <v>0</v>
      </c>
      <c r="V164">
        <v>0</v>
      </c>
      <c r="W164">
        <v>9</v>
      </c>
      <c r="X164">
        <v>0</v>
      </c>
      <c r="Y164">
        <v>17</v>
      </c>
      <c r="AA164">
        <v>26056</v>
      </c>
      <c r="AB164" t="s">
        <v>165</v>
      </c>
      <c r="AC164">
        <v>596</v>
      </c>
      <c r="AD164">
        <v>0</v>
      </c>
      <c r="AE164">
        <v>0</v>
      </c>
      <c r="AF164">
        <v>596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</row>
    <row r="165" spans="1:38" x14ac:dyDescent="0.25">
      <c r="A165">
        <v>32325</v>
      </c>
      <c r="B165" t="s">
        <v>166</v>
      </c>
      <c r="C165" s="7">
        <v>1085</v>
      </c>
      <c r="D165">
        <v>0</v>
      </c>
      <c r="E165">
        <v>0</v>
      </c>
      <c r="F165" s="7">
        <v>1085</v>
      </c>
      <c r="G165">
        <v>34</v>
      </c>
      <c r="H165">
        <v>0</v>
      </c>
      <c r="I165">
        <v>0</v>
      </c>
      <c r="J165">
        <v>7</v>
      </c>
      <c r="K165">
        <v>0</v>
      </c>
      <c r="L165">
        <v>41</v>
      </c>
      <c r="N165">
        <v>32325</v>
      </c>
      <c r="O165" t="s">
        <v>166</v>
      </c>
      <c r="P165" s="7">
        <v>1114</v>
      </c>
      <c r="Q165">
        <v>0</v>
      </c>
      <c r="R165">
        <v>0</v>
      </c>
      <c r="S165" s="7">
        <v>1114</v>
      </c>
      <c r="T165">
        <v>44</v>
      </c>
      <c r="U165">
        <v>0</v>
      </c>
      <c r="V165">
        <v>0</v>
      </c>
      <c r="W165">
        <v>2</v>
      </c>
      <c r="X165">
        <v>0</v>
      </c>
      <c r="Y165">
        <v>46</v>
      </c>
      <c r="AA165">
        <v>32325</v>
      </c>
      <c r="AB165" t="s">
        <v>166</v>
      </c>
      <c r="AC165" s="7">
        <v>1087</v>
      </c>
      <c r="AD165">
        <v>0</v>
      </c>
      <c r="AE165">
        <v>0</v>
      </c>
      <c r="AF165" s="7">
        <v>1087</v>
      </c>
      <c r="AG165">
        <v>38</v>
      </c>
      <c r="AH165">
        <v>0</v>
      </c>
      <c r="AI165">
        <v>0</v>
      </c>
      <c r="AJ165">
        <v>3</v>
      </c>
      <c r="AK165">
        <v>0</v>
      </c>
      <c r="AL165">
        <v>41</v>
      </c>
    </row>
    <row r="166" spans="1:38" x14ac:dyDescent="0.25">
      <c r="A166">
        <v>37506</v>
      </c>
      <c r="B166" t="s">
        <v>167</v>
      </c>
      <c r="C166" s="7">
        <v>1829</v>
      </c>
      <c r="D166">
        <v>27</v>
      </c>
      <c r="E166">
        <v>0</v>
      </c>
      <c r="F166" s="7">
        <v>1802</v>
      </c>
      <c r="G166">
        <v>64</v>
      </c>
      <c r="H166">
        <v>0</v>
      </c>
      <c r="I166">
        <v>0</v>
      </c>
      <c r="J166">
        <v>1</v>
      </c>
      <c r="K166">
        <v>65</v>
      </c>
      <c r="L166">
        <v>130</v>
      </c>
      <c r="N166">
        <v>37506</v>
      </c>
      <c r="O166" t="s">
        <v>167</v>
      </c>
      <c r="P166" s="7">
        <v>1800</v>
      </c>
      <c r="Q166">
        <v>5</v>
      </c>
      <c r="R166">
        <v>0</v>
      </c>
      <c r="S166" s="7">
        <v>1795</v>
      </c>
      <c r="T166">
        <v>63</v>
      </c>
      <c r="U166">
        <v>0</v>
      </c>
      <c r="V166">
        <v>0</v>
      </c>
      <c r="W166">
        <v>9</v>
      </c>
      <c r="X166">
        <v>55</v>
      </c>
      <c r="Y166">
        <v>127</v>
      </c>
      <c r="AA166">
        <v>37506</v>
      </c>
      <c r="AB166" t="s">
        <v>167</v>
      </c>
      <c r="AC166" s="7">
        <v>1796</v>
      </c>
      <c r="AD166">
        <v>7</v>
      </c>
      <c r="AE166">
        <v>0</v>
      </c>
      <c r="AF166" s="7">
        <v>1789</v>
      </c>
      <c r="AG166">
        <v>64</v>
      </c>
      <c r="AH166">
        <v>0</v>
      </c>
      <c r="AI166">
        <v>0</v>
      </c>
      <c r="AJ166">
        <v>31</v>
      </c>
      <c r="AK166">
        <v>90</v>
      </c>
      <c r="AL166">
        <v>185</v>
      </c>
    </row>
    <row r="167" spans="1:38" x14ac:dyDescent="0.25">
      <c r="A167">
        <v>14064</v>
      </c>
      <c r="B167" t="s">
        <v>168</v>
      </c>
      <c r="C167">
        <v>567</v>
      </c>
      <c r="D167">
        <v>4</v>
      </c>
      <c r="E167">
        <v>0</v>
      </c>
      <c r="F167">
        <v>563</v>
      </c>
      <c r="G167">
        <v>4</v>
      </c>
      <c r="H167">
        <v>0</v>
      </c>
      <c r="I167">
        <v>0</v>
      </c>
      <c r="J167">
        <v>0</v>
      </c>
      <c r="K167">
        <v>12</v>
      </c>
      <c r="L167">
        <v>16</v>
      </c>
      <c r="N167">
        <v>14064</v>
      </c>
      <c r="O167" t="s">
        <v>168</v>
      </c>
      <c r="P167">
        <v>541</v>
      </c>
      <c r="Q167">
        <v>1</v>
      </c>
      <c r="R167">
        <v>0</v>
      </c>
      <c r="S167">
        <v>540</v>
      </c>
      <c r="T167">
        <v>19</v>
      </c>
      <c r="U167">
        <v>0</v>
      </c>
      <c r="V167">
        <v>0</v>
      </c>
      <c r="W167">
        <v>0</v>
      </c>
      <c r="X167">
        <v>19</v>
      </c>
      <c r="Y167">
        <v>38</v>
      </c>
      <c r="AA167">
        <v>14064</v>
      </c>
      <c r="AB167" t="s">
        <v>168</v>
      </c>
      <c r="AC167">
        <v>530</v>
      </c>
      <c r="AD167">
        <v>0</v>
      </c>
      <c r="AE167">
        <v>0</v>
      </c>
      <c r="AF167">
        <v>530</v>
      </c>
      <c r="AG167">
        <v>16</v>
      </c>
      <c r="AH167">
        <v>0</v>
      </c>
      <c r="AI167">
        <v>0</v>
      </c>
      <c r="AJ167">
        <v>0</v>
      </c>
      <c r="AK167">
        <v>22</v>
      </c>
      <c r="AL167">
        <v>38</v>
      </c>
    </row>
    <row r="168" spans="1:38" x14ac:dyDescent="0.25">
      <c r="A168">
        <v>11051</v>
      </c>
      <c r="B168" t="s">
        <v>169</v>
      </c>
      <c r="C168" s="7">
        <v>1684</v>
      </c>
      <c r="D168">
        <v>0</v>
      </c>
      <c r="E168">
        <v>0</v>
      </c>
      <c r="F168" s="7">
        <v>1684</v>
      </c>
      <c r="G168">
        <v>40</v>
      </c>
      <c r="H168">
        <v>0</v>
      </c>
      <c r="I168">
        <v>0</v>
      </c>
      <c r="J168">
        <v>0</v>
      </c>
      <c r="K168">
        <v>8</v>
      </c>
      <c r="L168">
        <v>48</v>
      </c>
      <c r="N168">
        <v>11051</v>
      </c>
      <c r="O168" t="s">
        <v>169</v>
      </c>
      <c r="P168" s="7">
        <v>1610</v>
      </c>
      <c r="Q168">
        <v>0</v>
      </c>
      <c r="R168">
        <v>0</v>
      </c>
      <c r="S168" s="7">
        <v>1610</v>
      </c>
      <c r="T168">
        <v>37</v>
      </c>
      <c r="U168">
        <v>0</v>
      </c>
      <c r="V168">
        <v>0</v>
      </c>
      <c r="W168">
        <v>0</v>
      </c>
      <c r="X168">
        <v>12</v>
      </c>
      <c r="Y168">
        <v>49</v>
      </c>
      <c r="AA168">
        <v>11051</v>
      </c>
      <c r="AB168" t="s">
        <v>169</v>
      </c>
      <c r="AC168" s="7">
        <v>1669</v>
      </c>
      <c r="AD168">
        <v>0</v>
      </c>
      <c r="AE168">
        <v>0</v>
      </c>
      <c r="AF168" s="7">
        <v>1669</v>
      </c>
      <c r="AG168">
        <v>31</v>
      </c>
      <c r="AH168">
        <v>0</v>
      </c>
      <c r="AI168">
        <v>0</v>
      </c>
      <c r="AJ168">
        <v>0</v>
      </c>
      <c r="AK168">
        <v>11</v>
      </c>
      <c r="AL168">
        <v>42</v>
      </c>
    </row>
    <row r="169" spans="1:38" x14ac:dyDescent="0.25">
      <c r="A169">
        <v>18400</v>
      </c>
      <c r="B169" t="s">
        <v>170</v>
      </c>
      <c r="C169" s="7">
        <v>3687</v>
      </c>
      <c r="D169">
        <v>0</v>
      </c>
      <c r="E169">
        <v>0</v>
      </c>
      <c r="F169" s="7">
        <v>3687</v>
      </c>
      <c r="G169">
        <v>134</v>
      </c>
      <c r="H169">
        <v>0</v>
      </c>
      <c r="I169">
        <v>26</v>
      </c>
      <c r="J169">
        <v>1</v>
      </c>
      <c r="K169">
        <v>0</v>
      </c>
      <c r="L169">
        <v>161</v>
      </c>
      <c r="N169">
        <v>18400</v>
      </c>
      <c r="O169" t="s">
        <v>170</v>
      </c>
      <c r="P169" s="7">
        <v>3645</v>
      </c>
      <c r="Q169">
        <v>0</v>
      </c>
      <c r="R169">
        <v>0</v>
      </c>
      <c r="S169" s="7">
        <v>3645</v>
      </c>
      <c r="T169">
        <v>160</v>
      </c>
      <c r="U169">
        <v>10</v>
      </c>
      <c r="V169">
        <v>0</v>
      </c>
      <c r="W169">
        <v>2</v>
      </c>
      <c r="X169">
        <v>9</v>
      </c>
      <c r="Y169">
        <v>181</v>
      </c>
      <c r="AA169">
        <v>18400</v>
      </c>
      <c r="AB169" t="s">
        <v>170</v>
      </c>
      <c r="AC169" s="7">
        <v>3605</v>
      </c>
      <c r="AD169">
        <v>0</v>
      </c>
      <c r="AE169">
        <v>0</v>
      </c>
      <c r="AF169" s="7">
        <v>3605</v>
      </c>
      <c r="AG169">
        <v>203</v>
      </c>
      <c r="AH169">
        <v>0</v>
      </c>
      <c r="AI169">
        <v>0</v>
      </c>
      <c r="AJ169">
        <v>6</v>
      </c>
      <c r="AK169">
        <v>0</v>
      </c>
      <c r="AL169">
        <v>209</v>
      </c>
    </row>
    <row r="170" spans="1:38" x14ac:dyDescent="0.25">
      <c r="A170">
        <v>23403</v>
      </c>
      <c r="B170" t="s">
        <v>171</v>
      </c>
      <c r="C170" s="7">
        <v>2233</v>
      </c>
      <c r="D170">
        <v>0</v>
      </c>
      <c r="E170">
        <v>0</v>
      </c>
      <c r="F170" s="7">
        <v>2233</v>
      </c>
      <c r="G170">
        <v>69</v>
      </c>
      <c r="H170">
        <v>0</v>
      </c>
      <c r="I170">
        <v>0</v>
      </c>
      <c r="J170">
        <v>3</v>
      </c>
      <c r="K170">
        <v>8</v>
      </c>
      <c r="L170">
        <v>80</v>
      </c>
      <c r="N170">
        <v>23403</v>
      </c>
      <c r="O170" t="s">
        <v>171</v>
      </c>
      <c r="P170" s="7">
        <v>2179</v>
      </c>
      <c r="Q170">
        <v>0</v>
      </c>
      <c r="R170">
        <v>0</v>
      </c>
      <c r="S170" s="7">
        <v>2179</v>
      </c>
      <c r="T170">
        <v>72</v>
      </c>
      <c r="U170">
        <v>0</v>
      </c>
      <c r="V170">
        <v>0</v>
      </c>
      <c r="W170">
        <v>0</v>
      </c>
      <c r="X170">
        <v>0</v>
      </c>
      <c r="Y170">
        <v>72</v>
      </c>
      <c r="AA170">
        <v>23403</v>
      </c>
      <c r="AB170" t="s">
        <v>171</v>
      </c>
      <c r="AC170" s="7">
        <v>2160</v>
      </c>
      <c r="AD170">
        <v>0</v>
      </c>
      <c r="AE170">
        <v>0</v>
      </c>
      <c r="AF170" s="7">
        <v>2160</v>
      </c>
      <c r="AG170">
        <v>59</v>
      </c>
      <c r="AH170">
        <v>0</v>
      </c>
      <c r="AI170">
        <v>0</v>
      </c>
      <c r="AJ170">
        <v>11</v>
      </c>
      <c r="AK170">
        <v>0</v>
      </c>
      <c r="AL170">
        <v>70</v>
      </c>
    </row>
    <row r="171" spans="1:38" x14ac:dyDescent="0.25">
      <c r="A171">
        <v>25200</v>
      </c>
      <c r="B171" t="s">
        <v>172</v>
      </c>
      <c r="C171">
        <v>136</v>
      </c>
      <c r="D171">
        <v>0</v>
      </c>
      <c r="E171">
        <v>0</v>
      </c>
      <c r="F171">
        <v>136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N171">
        <v>25200</v>
      </c>
      <c r="O171" t="s">
        <v>172</v>
      </c>
      <c r="P171">
        <v>132</v>
      </c>
      <c r="Q171">
        <v>0</v>
      </c>
      <c r="R171">
        <v>0</v>
      </c>
      <c r="S171">
        <v>132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AA171">
        <v>25200</v>
      </c>
      <c r="AB171" t="s">
        <v>172</v>
      </c>
      <c r="AC171">
        <v>110</v>
      </c>
      <c r="AD171">
        <v>0</v>
      </c>
      <c r="AE171">
        <v>0</v>
      </c>
      <c r="AF171">
        <v>110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</row>
    <row r="172" spans="1:38" x14ac:dyDescent="0.25">
      <c r="A172">
        <v>34003</v>
      </c>
      <c r="B172" t="s">
        <v>346</v>
      </c>
      <c r="C172" s="7">
        <v>10041</v>
      </c>
      <c r="D172">
        <v>0</v>
      </c>
      <c r="E172">
        <v>0</v>
      </c>
      <c r="F172" s="7">
        <v>10041</v>
      </c>
      <c r="G172">
        <v>432</v>
      </c>
      <c r="H172">
        <v>15</v>
      </c>
      <c r="I172">
        <v>21</v>
      </c>
      <c r="J172">
        <v>18</v>
      </c>
      <c r="K172">
        <v>46</v>
      </c>
      <c r="L172">
        <v>532</v>
      </c>
      <c r="N172">
        <v>34003</v>
      </c>
      <c r="O172" t="s">
        <v>346</v>
      </c>
      <c r="P172" s="7">
        <v>10072</v>
      </c>
      <c r="Q172">
        <v>0</v>
      </c>
      <c r="R172">
        <v>0</v>
      </c>
      <c r="S172" s="7">
        <v>10072</v>
      </c>
      <c r="T172">
        <v>456</v>
      </c>
      <c r="U172">
        <v>14</v>
      </c>
      <c r="V172">
        <v>23</v>
      </c>
      <c r="W172">
        <v>51</v>
      </c>
      <c r="X172">
        <v>73</v>
      </c>
      <c r="Y172">
        <v>617</v>
      </c>
      <c r="AA172">
        <v>34003</v>
      </c>
      <c r="AB172" t="s">
        <v>346</v>
      </c>
      <c r="AC172" s="7">
        <v>9235</v>
      </c>
      <c r="AD172">
        <v>0</v>
      </c>
      <c r="AE172">
        <v>0</v>
      </c>
      <c r="AF172" s="7">
        <v>9235</v>
      </c>
      <c r="AG172">
        <v>496</v>
      </c>
      <c r="AH172">
        <v>17</v>
      </c>
      <c r="AI172">
        <v>27</v>
      </c>
      <c r="AJ172">
        <v>80</v>
      </c>
      <c r="AK172">
        <v>90</v>
      </c>
      <c r="AL172">
        <v>710</v>
      </c>
    </row>
    <row r="173" spans="1:38" x14ac:dyDescent="0.25">
      <c r="A173">
        <v>33211</v>
      </c>
      <c r="B173" t="s">
        <v>174</v>
      </c>
      <c r="C173">
        <v>154</v>
      </c>
      <c r="D173">
        <v>0</v>
      </c>
      <c r="E173">
        <v>0</v>
      </c>
      <c r="F173">
        <v>154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N173">
        <v>33211</v>
      </c>
      <c r="O173" t="s">
        <v>174</v>
      </c>
      <c r="P173">
        <v>148</v>
      </c>
      <c r="Q173">
        <v>0</v>
      </c>
      <c r="R173">
        <v>0</v>
      </c>
      <c r="S173">
        <v>148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AA173">
        <v>33211</v>
      </c>
      <c r="AB173" t="s">
        <v>174</v>
      </c>
      <c r="AC173">
        <v>152</v>
      </c>
      <c r="AD173">
        <v>0</v>
      </c>
      <c r="AE173">
        <v>0</v>
      </c>
      <c r="AF173">
        <v>152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</row>
    <row r="174" spans="1:38" x14ac:dyDescent="0.25">
      <c r="A174">
        <v>17417</v>
      </c>
      <c r="B174" t="s">
        <v>175</v>
      </c>
      <c r="C174" s="7">
        <v>15000</v>
      </c>
      <c r="D174">
        <v>0</v>
      </c>
      <c r="E174">
        <v>0</v>
      </c>
      <c r="F174" s="7">
        <v>15000</v>
      </c>
      <c r="G174">
        <v>580</v>
      </c>
      <c r="H174">
        <v>0</v>
      </c>
      <c r="I174">
        <v>417</v>
      </c>
      <c r="J174">
        <v>25</v>
      </c>
      <c r="K174">
        <v>88</v>
      </c>
      <c r="L174" s="7">
        <v>1110</v>
      </c>
      <c r="N174">
        <v>17417</v>
      </c>
      <c r="O174" t="s">
        <v>175</v>
      </c>
      <c r="P174" s="7">
        <v>15539</v>
      </c>
      <c r="Q174">
        <v>0</v>
      </c>
      <c r="R174">
        <v>0</v>
      </c>
      <c r="S174" s="7">
        <v>15539</v>
      </c>
      <c r="T174">
        <v>438</v>
      </c>
      <c r="U174">
        <v>0</v>
      </c>
      <c r="V174">
        <v>469</v>
      </c>
      <c r="W174">
        <v>30</v>
      </c>
      <c r="X174">
        <v>0</v>
      </c>
      <c r="Y174">
        <v>937</v>
      </c>
      <c r="AA174">
        <v>17417</v>
      </c>
      <c r="AB174" t="s">
        <v>175</v>
      </c>
      <c r="AC174" s="7">
        <v>15274</v>
      </c>
      <c r="AD174">
        <v>0</v>
      </c>
      <c r="AE174">
        <v>0</v>
      </c>
      <c r="AF174" s="7">
        <v>15274</v>
      </c>
      <c r="AG174">
        <v>447</v>
      </c>
      <c r="AH174">
        <v>0</v>
      </c>
      <c r="AI174">
        <v>464</v>
      </c>
      <c r="AJ174">
        <v>45</v>
      </c>
      <c r="AK174">
        <v>0</v>
      </c>
      <c r="AL174">
        <v>956</v>
      </c>
    </row>
    <row r="175" spans="1:38" x14ac:dyDescent="0.25">
      <c r="A175">
        <v>15201</v>
      </c>
      <c r="B175" t="s">
        <v>176</v>
      </c>
      <c r="C175" s="7">
        <v>3293</v>
      </c>
      <c r="D175">
        <v>0</v>
      </c>
      <c r="E175">
        <v>0</v>
      </c>
      <c r="F175" s="7">
        <v>3293</v>
      </c>
      <c r="G175">
        <v>116</v>
      </c>
      <c r="H175">
        <v>0</v>
      </c>
      <c r="I175">
        <v>26</v>
      </c>
      <c r="J175">
        <v>0</v>
      </c>
      <c r="K175">
        <v>91</v>
      </c>
      <c r="L175">
        <v>233</v>
      </c>
      <c r="N175">
        <v>15201</v>
      </c>
      <c r="O175" t="s">
        <v>176</v>
      </c>
      <c r="P175" s="7">
        <v>3313</v>
      </c>
      <c r="Q175">
        <v>0</v>
      </c>
      <c r="R175">
        <v>0</v>
      </c>
      <c r="S175" s="7">
        <v>3313</v>
      </c>
      <c r="T175">
        <v>130</v>
      </c>
      <c r="U175">
        <v>0</v>
      </c>
      <c r="V175">
        <v>17</v>
      </c>
      <c r="W175">
        <v>1</v>
      </c>
      <c r="X175">
        <v>104</v>
      </c>
      <c r="Y175">
        <v>252</v>
      </c>
      <c r="AA175">
        <v>15201</v>
      </c>
      <c r="AB175" t="s">
        <v>176</v>
      </c>
      <c r="AC175" s="7">
        <v>3402</v>
      </c>
      <c r="AD175">
        <v>0</v>
      </c>
      <c r="AE175">
        <v>0</v>
      </c>
      <c r="AF175" s="7">
        <v>3402</v>
      </c>
      <c r="AG175">
        <v>122</v>
      </c>
      <c r="AH175">
        <v>0</v>
      </c>
      <c r="AI175">
        <v>25</v>
      </c>
      <c r="AJ175">
        <v>0</v>
      </c>
      <c r="AK175">
        <v>0</v>
      </c>
      <c r="AL175">
        <v>147</v>
      </c>
    </row>
    <row r="176" spans="1:38" x14ac:dyDescent="0.25">
      <c r="A176">
        <v>38324</v>
      </c>
      <c r="B176" t="s">
        <v>177</v>
      </c>
      <c r="C176">
        <v>127</v>
      </c>
      <c r="D176">
        <v>0</v>
      </c>
      <c r="E176">
        <v>0</v>
      </c>
      <c r="F176">
        <v>127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N176">
        <v>38324</v>
      </c>
      <c r="O176" t="s">
        <v>177</v>
      </c>
      <c r="P176">
        <v>141</v>
      </c>
      <c r="Q176">
        <v>0</v>
      </c>
      <c r="R176">
        <v>0</v>
      </c>
      <c r="S176">
        <v>141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AA176">
        <v>38324</v>
      </c>
      <c r="AB176" t="s">
        <v>177</v>
      </c>
      <c r="AC176">
        <v>129</v>
      </c>
      <c r="AD176">
        <v>0</v>
      </c>
      <c r="AE176">
        <v>0</v>
      </c>
      <c r="AF176">
        <v>129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</row>
    <row r="177" spans="1:38" x14ac:dyDescent="0.25">
      <c r="A177">
        <v>14400</v>
      </c>
      <c r="B177" t="s">
        <v>178</v>
      </c>
      <c r="C177">
        <v>216</v>
      </c>
      <c r="D177">
        <v>0</v>
      </c>
      <c r="E177">
        <v>0</v>
      </c>
      <c r="F177">
        <v>216</v>
      </c>
      <c r="G177">
        <v>2</v>
      </c>
      <c r="H177">
        <v>0</v>
      </c>
      <c r="I177">
        <v>0</v>
      </c>
      <c r="J177">
        <v>0</v>
      </c>
      <c r="K177">
        <v>0</v>
      </c>
      <c r="L177">
        <v>2</v>
      </c>
      <c r="N177">
        <v>14400</v>
      </c>
      <c r="O177" t="s">
        <v>178</v>
      </c>
      <c r="P177">
        <v>172</v>
      </c>
      <c r="Q177">
        <v>0</v>
      </c>
      <c r="R177">
        <v>0</v>
      </c>
      <c r="S177">
        <v>172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AA177">
        <v>14400</v>
      </c>
      <c r="AB177" t="s">
        <v>178</v>
      </c>
      <c r="AC177">
        <v>208</v>
      </c>
      <c r="AD177">
        <v>0</v>
      </c>
      <c r="AE177">
        <v>0</v>
      </c>
      <c r="AF177">
        <v>208</v>
      </c>
      <c r="AG177">
        <v>2</v>
      </c>
      <c r="AH177">
        <v>0</v>
      </c>
      <c r="AI177">
        <v>0</v>
      </c>
      <c r="AJ177">
        <v>0</v>
      </c>
      <c r="AK177">
        <v>0</v>
      </c>
      <c r="AL177">
        <v>2</v>
      </c>
    </row>
    <row r="178" spans="1:38" x14ac:dyDescent="0.25">
      <c r="A178">
        <v>25101</v>
      </c>
      <c r="B178" t="s">
        <v>179</v>
      </c>
      <c r="C178">
        <v>987</v>
      </c>
      <c r="D178">
        <v>0</v>
      </c>
      <c r="E178">
        <v>0</v>
      </c>
      <c r="F178">
        <v>987</v>
      </c>
      <c r="G178">
        <v>33</v>
      </c>
      <c r="H178">
        <v>0</v>
      </c>
      <c r="I178">
        <v>0</v>
      </c>
      <c r="J178">
        <v>0</v>
      </c>
      <c r="K178">
        <v>22</v>
      </c>
      <c r="L178">
        <v>55</v>
      </c>
      <c r="N178">
        <v>25101</v>
      </c>
      <c r="O178" t="s">
        <v>179</v>
      </c>
      <c r="P178">
        <v>961</v>
      </c>
      <c r="Q178">
        <v>0</v>
      </c>
      <c r="R178">
        <v>0</v>
      </c>
      <c r="S178">
        <v>961</v>
      </c>
      <c r="T178">
        <v>47</v>
      </c>
      <c r="U178">
        <v>0</v>
      </c>
      <c r="V178">
        <v>0</v>
      </c>
      <c r="W178">
        <v>0</v>
      </c>
      <c r="X178">
        <v>34</v>
      </c>
      <c r="Y178">
        <v>81</v>
      </c>
      <c r="AA178">
        <v>25101</v>
      </c>
      <c r="AB178" t="s">
        <v>179</v>
      </c>
      <c r="AC178">
        <v>941</v>
      </c>
      <c r="AD178">
        <v>0</v>
      </c>
      <c r="AE178">
        <v>0</v>
      </c>
      <c r="AF178">
        <v>941</v>
      </c>
      <c r="AG178">
        <v>47</v>
      </c>
      <c r="AH178">
        <v>0</v>
      </c>
      <c r="AI178">
        <v>0</v>
      </c>
      <c r="AJ178">
        <v>0</v>
      </c>
      <c r="AK178">
        <v>46</v>
      </c>
      <c r="AL178">
        <v>93</v>
      </c>
    </row>
    <row r="179" spans="1:38" x14ac:dyDescent="0.25">
      <c r="A179">
        <v>14172</v>
      </c>
      <c r="B179" t="s">
        <v>180</v>
      </c>
      <c r="C179">
        <v>578</v>
      </c>
      <c r="D179">
        <v>0</v>
      </c>
      <c r="E179">
        <v>0</v>
      </c>
      <c r="F179">
        <v>578</v>
      </c>
      <c r="G179">
        <v>2</v>
      </c>
      <c r="H179">
        <v>0</v>
      </c>
      <c r="I179">
        <v>0</v>
      </c>
      <c r="J179">
        <v>0</v>
      </c>
      <c r="K179">
        <v>10</v>
      </c>
      <c r="L179">
        <v>12</v>
      </c>
      <c r="N179">
        <v>14172</v>
      </c>
      <c r="O179" t="s">
        <v>180</v>
      </c>
      <c r="P179">
        <v>442</v>
      </c>
      <c r="Q179">
        <v>0</v>
      </c>
      <c r="R179">
        <v>0</v>
      </c>
      <c r="S179">
        <v>442</v>
      </c>
      <c r="T179">
        <v>2</v>
      </c>
      <c r="U179">
        <v>0</v>
      </c>
      <c r="V179">
        <v>0</v>
      </c>
      <c r="W179">
        <v>0</v>
      </c>
      <c r="X179">
        <v>15</v>
      </c>
      <c r="Y179">
        <v>17</v>
      </c>
      <c r="AA179">
        <v>14172</v>
      </c>
      <c r="AB179" t="s">
        <v>180</v>
      </c>
      <c r="AC179">
        <v>501</v>
      </c>
      <c r="AD179">
        <v>0</v>
      </c>
      <c r="AE179">
        <v>0</v>
      </c>
      <c r="AF179">
        <v>501</v>
      </c>
      <c r="AG179">
        <v>6</v>
      </c>
      <c r="AH179">
        <v>0</v>
      </c>
      <c r="AI179">
        <v>0</v>
      </c>
      <c r="AJ179">
        <v>0</v>
      </c>
      <c r="AK179">
        <v>10</v>
      </c>
      <c r="AL179">
        <v>16</v>
      </c>
    </row>
    <row r="180" spans="1:38" x14ac:dyDescent="0.25">
      <c r="A180">
        <v>22105</v>
      </c>
      <c r="B180" t="s">
        <v>181</v>
      </c>
      <c r="C180">
        <v>98</v>
      </c>
      <c r="D180">
        <v>0</v>
      </c>
      <c r="E180">
        <v>0</v>
      </c>
      <c r="F180">
        <v>98</v>
      </c>
      <c r="G180">
        <v>6</v>
      </c>
      <c r="H180">
        <v>0</v>
      </c>
      <c r="I180">
        <v>0</v>
      </c>
      <c r="J180">
        <v>0</v>
      </c>
      <c r="K180">
        <v>0</v>
      </c>
      <c r="L180">
        <v>6</v>
      </c>
      <c r="N180">
        <v>22105</v>
      </c>
      <c r="O180" t="s">
        <v>181</v>
      </c>
      <c r="P180">
        <v>114</v>
      </c>
      <c r="Q180">
        <v>0</v>
      </c>
      <c r="R180">
        <v>0</v>
      </c>
      <c r="S180">
        <v>114</v>
      </c>
      <c r="T180">
        <v>6</v>
      </c>
      <c r="U180">
        <v>0</v>
      </c>
      <c r="V180">
        <v>0</v>
      </c>
      <c r="W180">
        <v>0</v>
      </c>
      <c r="X180">
        <v>0</v>
      </c>
      <c r="Y180">
        <v>6</v>
      </c>
      <c r="AA180">
        <v>22105</v>
      </c>
      <c r="AB180" t="s">
        <v>181</v>
      </c>
      <c r="AC180">
        <v>115</v>
      </c>
      <c r="AD180">
        <v>0</v>
      </c>
      <c r="AE180">
        <v>0</v>
      </c>
      <c r="AF180">
        <v>115</v>
      </c>
      <c r="AG180">
        <v>5</v>
      </c>
      <c r="AH180">
        <v>0</v>
      </c>
      <c r="AI180">
        <v>0</v>
      </c>
      <c r="AJ180">
        <v>0</v>
      </c>
      <c r="AK180">
        <v>0</v>
      </c>
      <c r="AL180">
        <v>5</v>
      </c>
    </row>
    <row r="181" spans="1:38" x14ac:dyDescent="0.25">
      <c r="A181">
        <v>24105</v>
      </c>
      <c r="B181" t="s">
        <v>182</v>
      </c>
      <c r="C181">
        <v>674</v>
      </c>
      <c r="D181">
        <v>0</v>
      </c>
      <c r="E181">
        <v>0</v>
      </c>
      <c r="F181">
        <v>674</v>
      </c>
      <c r="G181">
        <v>6</v>
      </c>
      <c r="H181">
        <v>0</v>
      </c>
      <c r="I181">
        <v>0</v>
      </c>
      <c r="J181">
        <v>0</v>
      </c>
      <c r="K181">
        <v>0</v>
      </c>
      <c r="L181">
        <v>6</v>
      </c>
      <c r="N181">
        <v>24105</v>
      </c>
      <c r="O181" t="s">
        <v>182</v>
      </c>
      <c r="P181">
        <v>729</v>
      </c>
      <c r="Q181">
        <v>0</v>
      </c>
      <c r="R181">
        <v>0</v>
      </c>
      <c r="S181">
        <v>729</v>
      </c>
      <c r="T181">
        <v>2</v>
      </c>
      <c r="U181">
        <v>0</v>
      </c>
      <c r="V181">
        <v>0</v>
      </c>
      <c r="W181">
        <v>0</v>
      </c>
      <c r="X181">
        <v>0</v>
      </c>
      <c r="Y181">
        <v>2</v>
      </c>
      <c r="AA181">
        <v>24105</v>
      </c>
      <c r="AB181" t="s">
        <v>182</v>
      </c>
      <c r="AC181">
        <v>701</v>
      </c>
      <c r="AD181">
        <v>0</v>
      </c>
      <c r="AE181">
        <v>0</v>
      </c>
      <c r="AF181">
        <v>701</v>
      </c>
      <c r="AG181">
        <v>8</v>
      </c>
      <c r="AH181">
        <v>0</v>
      </c>
      <c r="AI181">
        <v>0</v>
      </c>
      <c r="AJ181">
        <v>0</v>
      </c>
      <c r="AK181">
        <v>0</v>
      </c>
      <c r="AL181">
        <v>8</v>
      </c>
    </row>
    <row r="182" spans="1:38" x14ac:dyDescent="0.25">
      <c r="A182">
        <v>34111</v>
      </c>
      <c r="B182" t="s">
        <v>183</v>
      </c>
      <c r="C182" s="7">
        <v>4257</v>
      </c>
      <c r="D182">
        <v>30</v>
      </c>
      <c r="E182">
        <v>0</v>
      </c>
      <c r="F182" s="7">
        <v>4227</v>
      </c>
      <c r="G182">
        <v>310</v>
      </c>
      <c r="H182">
        <v>0</v>
      </c>
      <c r="I182">
        <v>0</v>
      </c>
      <c r="J182">
        <v>6</v>
      </c>
      <c r="K182">
        <v>0</v>
      </c>
      <c r="L182">
        <v>316</v>
      </c>
      <c r="N182">
        <v>34111</v>
      </c>
      <c r="O182" t="s">
        <v>183</v>
      </c>
      <c r="P182" s="7">
        <v>4057</v>
      </c>
      <c r="Q182">
        <v>32</v>
      </c>
      <c r="R182">
        <v>0</v>
      </c>
      <c r="S182" s="7">
        <v>4025</v>
      </c>
      <c r="T182">
        <v>285</v>
      </c>
      <c r="U182">
        <v>0</v>
      </c>
      <c r="V182">
        <v>22</v>
      </c>
      <c r="W182">
        <v>5</v>
      </c>
      <c r="X182">
        <v>0</v>
      </c>
      <c r="Y182">
        <v>312</v>
      </c>
      <c r="AA182">
        <v>34111</v>
      </c>
      <c r="AB182" t="s">
        <v>183</v>
      </c>
      <c r="AC182" s="7">
        <v>4528</v>
      </c>
      <c r="AD182">
        <v>0</v>
      </c>
      <c r="AE182">
        <v>0</v>
      </c>
      <c r="AF182" s="7">
        <v>4528</v>
      </c>
      <c r="AG182">
        <v>374</v>
      </c>
      <c r="AH182">
        <v>7</v>
      </c>
      <c r="AI182">
        <v>0</v>
      </c>
      <c r="AJ182">
        <v>10</v>
      </c>
      <c r="AK182">
        <v>0</v>
      </c>
      <c r="AL182">
        <v>391</v>
      </c>
    </row>
    <row r="183" spans="1:38" x14ac:dyDescent="0.25">
      <c r="A183">
        <v>24019</v>
      </c>
      <c r="B183" t="s">
        <v>184</v>
      </c>
      <c r="C183">
        <v>964</v>
      </c>
      <c r="D183">
        <v>0</v>
      </c>
      <c r="E183">
        <v>0</v>
      </c>
      <c r="F183">
        <v>964</v>
      </c>
      <c r="G183">
        <v>92</v>
      </c>
      <c r="H183">
        <v>0</v>
      </c>
      <c r="I183">
        <v>0</v>
      </c>
      <c r="J183">
        <v>0</v>
      </c>
      <c r="K183">
        <v>12</v>
      </c>
      <c r="L183">
        <v>104</v>
      </c>
      <c r="N183">
        <v>24019</v>
      </c>
      <c r="O183" t="s">
        <v>184</v>
      </c>
      <c r="P183">
        <v>829</v>
      </c>
      <c r="Q183">
        <v>0</v>
      </c>
      <c r="R183">
        <v>0</v>
      </c>
      <c r="S183">
        <v>829</v>
      </c>
      <c r="T183">
        <v>88</v>
      </c>
      <c r="U183">
        <v>0</v>
      </c>
      <c r="V183">
        <v>0</v>
      </c>
      <c r="W183">
        <v>0</v>
      </c>
      <c r="X183">
        <v>8</v>
      </c>
      <c r="Y183">
        <v>96</v>
      </c>
      <c r="AA183">
        <v>24019</v>
      </c>
      <c r="AB183" t="s">
        <v>184</v>
      </c>
      <c r="AC183">
        <v>968</v>
      </c>
      <c r="AD183">
        <v>0</v>
      </c>
      <c r="AE183">
        <v>0</v>
      </c>
      <c r="AF183">
        <v>968</v>
      </c>
      <c r="AG183">
        <v>82</v>
      </c>
      <c r="AH183">
        <v>0</v>
      </c>
      <c r="AI183">
        <v>0</v>
      </c>
      <c r="AJ183">
        <v>0</v>
      </c>
      <c r="AK183">
        <v>14</v>
      </c>
      <c r="AL183">
        <v>96</v>
      </c>
    </row>
    <row r="184" spans="1:38" x14ac:dyDescent="0.25">
      <c r="A184">
        <v>21300</v>
      </c>
      <c r="B184" t="s">
        <v>185</v>
      </c>
      <c r="C184">
        <v>576</v>
      </c>
      <c r="D184">
        <v>0</v>
      </c>
      <c r="E184">
        <v>0</v>
      </c>
      <c r="F184">
        <v>576</v>
      </c>
      <c r="G184">
        <v>42</v>
      </c>
      <c r="H184">
        <v>0</v>
      </c>
      <c r="I184">
        <v>0</v>
      </c>
      <c r="J184">
        <v>0</v>
      </c>
      <c r="K184">
        <v>0</v>
      </c>
      <c r="L184">
        <v>42</v>
      </c>
      <c r="N184">
        <v>21300</v>
      </c>
      <c r="O184" t="s">
        <v>185</v>
      </c>
      <c r="P184">
        <v>603</v>
      </c>
      <c r="Q184">
        <v>0</v>
      </c>
      <c r="R184">
        <v>0</v>
      </c>
      <c r="S184">
        <v>603</v>
      </c>
      <c r="T184">
        <v>35</v>
      </c>
      <c r="U184">
        <v>0</v>
      </c>
      <c r="V184">
        <v>0</v>
      </c>
      <c r="W184">
        <v>0</v>
      </c>
      <c r="X184">
        <v>0</v>
      </c>
      <c r="Y184">
        <v>35</v>
      </c>
      <c r="AA184">
        <v>21300</v>
      </c>
      <c r="AB184" t="s">
        <v>185</v>
      </c>
      <c r="AC184">
        <v>606</v>
      </c>
      <c r="AD184">
        <v>0</v>
      </c>
      <c r="AE184">
        <v>0</v>
      </c>
      <c r="AF184">
        <v>606</v>
      </c>
      <c r="AG184">
        <v>43</v>
      </c>
      <c r="AH184">
        <v>0</v>
      </c>
      <c r="AI184">
        <v>0</v>
      </c>
      <c r="AJ184">
        <v>0</v>
      </c>
      <c r="AK184">
        <v>12</v>
      </c>
      <c r="AL184">
        <v>55</v>
      </c>
    </row>
    <row r="185" spans="1:38" x14ac:dyDescent="0.25">
      <c r="A185">
        <v>33030</v>
      </c>
      <c r="B185" t="s">
        <v>186</v>
      </c>
      <c r="C185">
        <v>75</v>
      </c>
      <c r="D185">
        <v>0</v>
      </c>
      <c r="E185">
        <v>0</v>
      </c>
      <c r="F185">
        <v>75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N185">
        <v>33030</v>
      </c>
      <c r="O185" t="s">
        <v>186</v>
      </c>
      <c r="P185">
        <v>79</v>
      </c>
      <c r="Q185">
        <v>0</v>
      </c>
      <c r="R185">
        <v>0</v>
      </c>
      <c r="S185">
        <v>79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AA185">
        <v>33030</v>
      </c>
      <c r="AB185" t="s">
        <v>186</v>
      </c>
      <c r="AC185">
        <v>73</v>
      </c>
      <c r="AD185">
        <v>0</v>
      </c>
      <c r="AE185">
        <v>0</v>
      </c>
      <c r="AF185">
        <v>73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38" x14ac:dyDescent="0.25">
      <c r="A186">
        <v>28137</v>
      </c>
      <c r="B186" t="s">
        <v>187</v>
      </c>
      <c r="C186">
        <v>142</v>
      </c>
      <c r="D186">
        <v>0</v>
      </c>
      <c r="E186">
        <v>0</v>
      </c>
      <c r="F186">
        <v>142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N186">
        <v>28137</v>
      </c>
      <c r="O186" t="s">
        <v>187</v>
      </c>
      <c r="P186">
        <v>154</v>
      </c>
      <c r="Q186">
        <v>0</v>
      </c>
      <c r="R186">
        <v>0</v>
      </c>
      <c r="S186">
        <v>154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AA186">
        <v>28137</v>
      </c>
      <c r="AB186" t="s">
        <v>187</v>
      </c>
      <c r="AC186">
        <v>181</v>
      </c>
      <c r="AD186">
        <v>0</v>
      </c>
      <c r="AE186">
        <v>0</v>
      </c>
      <c r="AF186">
        <v>181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1:38" x14ac:dyDescent="0.25">
      <c r="A187">
        <v>32123</v>
      </c>
      <c r="B187" t="s">
        <v>188</v>
      </c>
      <c r="C187">
        <v>35</v>
      </c>
      <c r="D187">
        <v>0</v>
      </c>
      <c r="E187">
        <v>0</v>
      </c>
      <c r="F187">
        <v>35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N187">
        <v>32123</v>
      </c>
      <c r="O187" t="s">
        <v>188</v>
      </c>
      <c r="P187">
        <v>46</v>
      </c>
      <c r="Q187">
        <v>0</v>
      </c>
      <c r="R187">
        <v>0</v>
      </c>
      <c r="S187">
        <v>46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AA187">
        <v>32123</v>
      </c>
      <c r="AB187" t="s">
        <v>188</v>
      </c>
      <c r="AC187">
        <v>41</v>
      </c>
      <c r="AD187">
        <v>0</v>
      </c>
      <c r="AE187">
        <v>0</v>
      </c>
      <c r="AF187">
        <v>41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1:38" x14ac:dyDescent="0.25">
      <c r="A188">
        <v>10065</v>
      </c>
      <c r="B188" t="s">
        <v>189</v>
      </c>
      <c r="C188">
        <v>72</v>
      </c>
      <c r="D188">
        <v>0</v>
      </c>
      <c r="E188">
        <v>0</v>
      </c>
      <c r="F188">
        <v>72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N188">
        <v>10065</v>
      </c>
      <c r="O188" t="s">
        <v>189</v>
      </c>
      <c r="P188">
        <v>68</v>
      </c>
      <c r="Q188">
        <v>0</v>
      </c>
      <c r="R188">
        <v>0</v>
      </c>
      <c r="S188">
        <v>68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AA188">
        <v>10065</v>
      </c>
      <c r="AB188" t="s">
        <v>189</v>
      </c>
      <c r="AC188">
        <v>70</v>
      </c>
      <c r="AD188">
        <v>0</v>
      </c>
      <c r="AE188">
        <v>0</v>
      </c>
      <c r="AF188">
        <v>70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1:38" x14ac:dyDescent="0.25">
      <c r="A189">
        <v>9013</v>
      </c>
      <c r="B189" t="s">
        <v>190</v>
      </c>
      <c r="C189">
        <v>292</v>
      </c>
      <c r="D189">
        <v>0</v>
      </c>
      <c r="E189">
        <v>0</v>
      </c>
      <c r="F189">
        <v>292</v>
      </c>
      <c r="G189">
        <v>3</v>
      </c>
      <c r="H189">
        <v>0</v>
      </c>
      <c r="I189">
        <v>0</v>
      </c>
      <c r="J189">
        <v>0</v>
      </c>
      <c r="K189">
        <v>0</v>
      </c>
      <c r="L189">
        <v>3</v>
      </c>
      <c r="N189">
        <v>9013</v>
      </c>
      <c r="O189" t="s">
        <v>190</v>
      </c>
      <c r="P189">
        <v>288</v>
      </c>
      <c r="Q189">
        <v>0</v>
      </c>
      <c r="R189">
        <v>0</v>
      </c>
      <c r="S189">
        <v>288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AA189">
        <v>9013</v>
      </c>
      <c r="AB189" t="s">
        <v>190</v>
      </c>
      <c r="AC189">
        <v>299</v>
      </c>
      <c r="AD189">
        <v>0</v>
      </c>
      <c r="AE189">
        <v>0</v>
      </c>
      <c r="AF189">
        <v>299</v>
      </c>
      <c r="AG189">
        <v>3</v>
      </c>
      <c r="AH189">
        <v>0</v>
      </c>
      <c r="AI189">
        <v>0</v>
      </c>
      <c r="AJ189">
        <v>0</v>
      </c>
      <c r="AK189">
        <v>0</v>
      </c>
      <c r="AL189">
        <v>3</v>
      </c>
    </row>
    <row r="190" spans="1:38" x14ac:dyDescent="0.25">
      <c r="A190">
        <v>24410</v>
      </c>
      <c r="B190" t="s">
        <v>191</v>
      </c>
      <c r="C190">
        <v>225</v>
      </c>
      <c r="D190">
        <v>0</v>
      </c>
      <c r="E190">
        <v>0</v>
      </c>
      <c r="F190">
        <v>225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N190">
        <v>24410</v>
      </c>
      <c r="O190" t="s">
        <v>191</v>
      </c>
      <c r="P190">
        <v>211</v>
      </c>
      <c r="Q190">
        <v>0</v>
      </c>
      <c r="R190">
        <v>0</v>
      </c>
      <c r="S190">
        <v>211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AA190">
        <v>24410</v>
      </c>
      <c r="AB190" t="s">
        <v>191</v>
      </c>
      <c r="AC190">
        <v>217</v>
      </c>
      <c r="AD190">
        <v>0</v>
      </c>
      <c r="AE190">
        <v>0</v>
      </c>
      <c r="AF190">
        <v>217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</row>
    <row r="191" spans="1:38" x14ac:dyDescent="0.25">
      <c r="A191">
        <v>27344</v>
      </c>
      <c r="B191" t="s">
        <v>192</v>
      </c>
      <c r="C191" s="7">
        <v>2249</v>
      </c>
      <c r="D191">
        <v>0</v>
      </c>
      <c r="E191">
        <v>0</v>
      </c>
      <c r="F191" s="7">
        <v>2249</v>
      </c>
      <c r="G191">
        <v>83</v>
      </c>
      <c r="H191">
        <v>0</v>
      </c>
      <c r="I191">
        <v>0</v>
      </c>
      <c r="J191">
        <v>0</v>
      </c>
      <c r="K191">
        <v>0</v>
      </c>
      <c r="L191">
        <v>83</v>
      </c>
      <c r="N191">
        <v>27344</v>
      </c>
      <c r="O191" t="s">
        <v>192</v>
      </c>
      <c r="P191" s="7">
        <v>2184</v>
      </c>
      <c r="Q191">
        <v>0</v>
      </c>
      <c r="R191">
        <v>0</v>
      </c>
      <c r="S191" s="7">
        <v>2184</v>
      </c>
      <c r="T191">
        <v>109</v>
      </c>
      <c r="U191">
        <v>0</v>
      </c>
      <c r="V191">
        <v>0</v>
      </c>
      <c r="W191">
        <v>0</v>
      </c>
      <c r="X191">
        <v>0</v>
      </c>
      <c r="Y191">
        <v>109</v>
      </c>
      <c r="AA191">
        <v>27344</v>
      </c>
      <c r="AB191" t="s">
        <v>192</v>
      </c>
      <c r="AC191" s="7">
        <v>2159</v>
      </c>
      <c r="AD191">
        <v>0</v>
      </c>
      <c r="AE191">
        <v>0</v>
      </c>
      <c r="AF191" s="7">
        <v>2159</v>
      </c>
      <c r="AG191">
        <v>106</v>
      </c>
      <c r="AH191">
        <v>0</v>
      </c>
      <c r="AI191">
        <v>0</v>
      </c>
      <c r="AJ191">
        <v>0</v>
      </c>
      <c r="AK191">
        <v>0</v>
      </c>
      <c r="AL191">
        <v>106</v>
      </c>
    </row>
    <row r="192" spans="1:38" x14ac:dyDescent="0.25">
      <c r="A192">
        <v>1147</v>
      </c>
      <c r="B192" t="s">
        <v>193</v>
      </c>
      <c r="C192" s="7">
        <v>2416</v>
      </c>
      <c r="D192">
        <v>0</v>
      </c>
      <c r="E192">
        <v>0</v>
      </c>
      <c r="F192" s="7">
        <v>2416</v>
      </c>
      <c r="G192">
        <v>68</v>
      </c>
      <c r="H192">
        <v>0</v>
      </c>
      <c r="I192">
        <v>0</v>
      </c>
      <c r="J192">
        <v>0</v>
      </c>
      <c r="K192">
        <v>89</v>
      </c>
      <c r="L192">
        <v>157</v>
      </c>
      <c r="N192">
        <v>1147</v>
      </c>
      <c r="O192" t="s">
        <v>193</v>
      </c>
      <c r="P192" s="7">
        <v>2348</v>
      </c>
      <c r="Q192">
        <v>0</v>
      </c>
      <c r="R192">
        <v>0</v>
      </c>
      <c r="S192" s="7">
        <v>2348</v>
      </c>
      <c r="T192">
        <v>83</v>
      </c>
      <c r="U192">
        <v>0</v>
      </c>
      <c r="V192">
        <v>0</v>
      </c>
      <c r="W192">
        <v>0</v>
      </c>
      <c r="X192">
        <v>152</v>
      </c>
      <c r="Y192">
        <v>235</v>
      </c>
      <c r="AA192">
        <v>1147</v>
      </c>
      <c r="AB192" t="s">
        <v>193</v>
      </c>
      <c r="AC192" s="7">
        <v>2479</v>
      </c>
      <c r="AD192">
        <v>0</v>
      </c>
      <c r="AE192">
        <v>0</v>
      </c>
      <c r="AF192" s="7">
        <v>2479</v>
      </c>
      <c r="AG192">
        <v>82</v>
      </c>
      <c r="AH192">
        <v>0</v>
      </c>
      <c r="AI192">
        <v>0</v>
      </c>
      <c r="AJ192">
        <v>0</v>
      </c>
      <c r="AK192">
        <v>156</v>
      </c>
      <c r="AL192">
        <v>238</v>
      </c>
    </row>
    <row r="193" spans="1:38" x14ac:dyDescent="0.25">
      <c r="A193">
        <v>9102</v>
      </c>
      <c r="B193" t="s">
        <v>194</v>
      </c>
      <c r="C193">
        <v>56</v>
      </c>
      <c r="D193">
        <v>0</v>
      </c>
      <c r="E193">
        <v>0</v>
      </c>
      <c r="F193">
        <v>56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N193">
        <v>9102</v>
      </c>
      <c r="O193" t="s">
        <v>194</v>
      </c>
      <c r="P193">
        <v>43</v>
      </c>
      <c r="Q193">
        <v>0</v>
      </c>
      <c r="R193">
        <v>0</v>
      </c>
      <c r="S193">
        <v>43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AA193">
        <v>9102</v>
      </c>
      <c r="AB193" t="s">
        <v>194</v>
      </c>
      <c r="AC193">
        <v>63</v>
      </c>
      <c r="AD193">
        <v>0</v>
      </c>
      <c r="AE193">
        <v>0</v>
      </c>
      <c r="AF193">
        <v>63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>
        <v>11001</v>
      </c>
      <c r="B194" t="s">
        <v>195</v>
      </c>
      <c r="C194" s="7">
        <v>7324</v>
      </c>
      <c r="D194">
        <v>1</v>
      </c>
      <c r="E194">
        <v>0</v>
      </c>
      <c r="F194" s="7">
        <v>7323</v>
      </c>
      <c r="G194">
        <v>665</v>
      </c>
      <c r="H194">
        <v>229</v>
      </c>
      <c r="I194">
        <v>102</v>
      </c>
      <c r="J194">
        <v>23</v>
      </c>
      <c r="K194">
        <v>16</v>
      </c>
      <c r="L194" s="7">
        <v>1035</v>
      </c>
      <c r="N194">
        <v>11001</v>
      </c>
      <c r="O194" t="s">
        <v>195</v>
      </c>
      <c r="P194" s="7">
        <v>7974</v>
      </c>
      <c r="Q194">
        <v>1</v>
      </c>
      <c r="R194">
        <v>0</v>
      </c>
      <c r="S194" s="7">
        <v>7973</v>
      </c>
      <c r="T194">
        <v>774</v>
      </c>
      <c r="U194">
        <v>94</v>
      </c>
      <c r="V194">
        <v>33</v>
      </c>
      <c r="W194">
        <v>11</v>
      </c>
      <c r="X194">
        <v>46</v>
      </c>
      <c r="Y194">
        <v>958</v>
      </c>
      <c r="AA194">
        <v>11001</v>
      </c>
      <c r="AB194" t="s">
        <v>195</v>
      </c>
      <c r="AC194" s="7">
        <v>8067</v>
      </c>
      <c r="AD194">
        <v>0</v>
      </c>
      <c r="AE194">
        <v>0</v>
      </c>
      <c r="AF194" s="7">
        <v>8067</v>
      </c>
      <c r="AG194">
        <v>730</v>
      </c>
      <c r="AH194">
        <v>0</v>
      </c>
      <c r="AI194">
        <v>0</v>
      </c>
      <c r="AJ194">
        <v>4</v>
      </c>
      <c r="AK194">
        <v>108</v>
      </c>
      <c r="AL194">
        <v>842</v>
      </c>
    </row>
    <row r="195" spans="1:38" x14ac:dyDescent="0.25">
      <c r="A195">
        <v>24122</v>
      </c>
      <c r="B195" t="s">
        <v>196</v>
      </c>
      <c r="C195">
        <v>174</v>
      </c>
      <c r="D195">
        <v>0</v>
      </c>
      <c r="E195">
        <v>0</v>
      </c>
      <c r="F195">
        <v>174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N195">
        <v>24122</v>
      </c>
      <c r="O195" t="s">
        <v>196</v>
      </c>
      <c r="P195">
        <v>157</v>
      </c>
      <c r="Q195">
        <v>0</v>
      </c>
      <c r="R195">
        <v>0</v>
      </c>
      <c r="S195">
        <v>157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AA195">
        <v>24122</v>
      </c>
      <c r="AB195" t="s">
        <v>196</v>
      </c>
      <c r="AC195">
        <v>167</v>
      </c>
      <c r="AD195">
        <v>0</v>
      </c>
      <c r="AE195">
        <v>0</v>
      </c>
      <c r="AF195">
        <v>167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</row>
    <row r="196" spans="1:38" x14ac:dyDescent="0.25">
      <c r="A196">
        <v>3050</v>
      </c>
      <c r="B196" t="s">
        <v>197</v>
      </c>
      <c r="C196">
        <v>260</v>
      </c>
      <c r="D196">
        <v>0</v>
      </c>
      <c r="E196">
        <v>0</v>
      </c>
      <c r="F196">
        <v>260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N196">
        <v>3050</v>
      </c>
      <c r="O196" t="s">
        <v>197</v>
      </c>
      <c r="P196">
        <v>262</v>
      </c>
      <c r="Q196">
        <v>0</v>
      </c>
      <c r="R196">
        <v>0</v>
      </c>
      <c r="S196">
        <v>262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AA196">
        <v>3050</v>
      </c>
      <c r="AB196" t="s">
        <v>197</v>
      </c>
      <c r="AC196">
        <v>253</v>
      </c>
      <c r="AD196">
        <v>0</v>
      </c>
      <c r="AE196">
        <v>0</v>
      </c>
      <c r="AF196">
        <v>253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</row>
    <row r="197" spans="1:38" x14ac:dyDescent="0.25">
      <c r="A197">
        <v>21301</v>
      </c>
      <c r="B197" t="s">
        <v>198</v>
      </c>
      <c r="C197">
        <v>242</v>
      </c>
      <c r="D197">
        <v>0</v>
      </c>
      <c r="E197">
        <v>0</v>
      </c>
      <c r="F197">
        <v>242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N197">
        <v>21301</v>
      </c>
      <c r="O197" t="s">
        <v>198</v>
      </c>
      <c r="P197">
        <v>206</v>
      </c>
      <c r="Q197">
        <v>0</v>
      </c>
      <c r="R197">
        <v>0</v>
      </c>
      <c r="S197">
        <v>206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AA197">
        <v>21301</v>
      </c>
      <c r="AB197" t="s">
        <v>198</v>
      </c>
      <c r="AC197">
        <v>233</v>
      </c>
      <c r="AD197">
        <v>0</v>
      </c>
      <c r="AE197">
        <v>0</v>
      </c>
      <c r="AF197">
        <v>233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</row>
    <row r="198" spans="1:38" x14ac:dyDescent="0.25">
      <c r="A198">
        <v>27401</v>
      </c>
      <c r="B198" t="s">
        <v>199</v>
      </c>
      <c r="C198" s="7">
        <v>7357</v>
      </c>
      <c r="D198">
        <v>0</v>
      </c>
      <c r="E198">
        <v>0</v>
      </c>
      <c r="F198" s="7">
        <v>7357</v>
      </c>
      <c r="G198">
        <v>254</v>
      </c>
      <c r="H198">
        <v>0</v>
      </c>
      <c r="I198">
        <v>79</v>
      </c>
      <c r="J198">
        <v>14</v>
      </c>
      <c r="K198">
        <v>61</v>
      </c>
      <c r="L198">
        <v>408</v>
      </c>
      <c r="N198">
        <v>27401</v>
      </c>
      <c r="O198" t="s">
        <v>199</v>
      </c>
      <c r="P198" s="7">
        <v>6751</v>
      </c>
      <c r="Q198">
        <v>0</v>
      </c>
      <c r="R198">
        <v>0</v>
      </c>
      <c r="S198" s="7">
        <v>6751</v>
      </c>
      <c r="T198">
        <v>251</v>
      </c>
      <c r="U198">
        <v>0</v>
      </c>
      <c r="V198">
        <v>76</v>
      </c>
      <c r="W198">
        <v>13</v>
      </c>
      <c r="X198">
        <v>37</v>
      </c>
      <c r="Y198">
        <v>377</v>
      </c>
      <c r="AA198">
        <v>27401</v>
      </c>
      <c r="AB198" t="s">
        <v>199</v>
      </c>
      <c r="AC198" s="7">
        <v>6891</v>
      </c>
      <c r="AD198">
        <v>0</v>
      </c>
      <c r="AE198">
        <v>0</v>
      </c>
      <c r="AF198" s="7">
        <v>6891</v>
      </c>
      <c r="AG198">
        <v>237</v>
      </c>
      <c r="AH198">
        <v>0</v>
      </c>
      <c r="AI198">
        <v>94</v>
      </c>
      <c r="AJ198">
        <v>5</v>
      </c>
      <c r="AK198">
        <v>52</v>
      </c>
      <c r="AL198">
        <v>388</v>
      </c>
    </row>
    <row r="199" spans="1:38" x14ac:dyDescent="0.25">
      <c r="A199">
        <v>23402</v>
      </c>
      <c r="B199" t="s">
        <v>200</v>
      </c>
      <c r="C199">
        <v>542</v>
      </c>
      <c r="D199">
        <v>0</v>
      </c>
      <c r="E199">
        <v>0</v>
      </c>
      <c r="F199">
        <v>542</v>
      </c>
      <c r="G199">
        <v>53</v>
      </c>
      <c r="H199">
        <v>0</v>
      </c>
      <c r="I199">
        <v>0</v>
      </c>
      <c r="J199">
        <v>0</v>
      </c>
      <c r="K199">
        <v>0</v>
      </c>
      <c r="L199">
        <v>53</v>
      </c>
      <c r="N199">
        <v>23402</v>
      </c>
      <c r="O199" t="s">
        <v>200</v>
      </c>
      <c r="P199">
        <v>489</v>
      </c>
      <c r="Q199">
        <v>0</v>
      </c>
      <c r="R199">
        <v>0</v>
      </c>
      <c r="S199">
        <v>489</v>
      </c>
      <c r="T199">
        <v>36</v>
      </c>
      <c r="U199">
        <v>0</v>
      </c>
      <c r="V199">
        <v>0</v>
      </c>
      <c r="W199">
        <v>0</v>
      </c>
      <c r="X199">
        <v>0</v>
      </c>
      <c r="Y199">
        <v>36</v>
      </c>
      <c r="AA199">
        <v>23402</v>
      </c>
      <c r="AB199" t="s">
        <v>200</v>
      </c>
      <c r="AC199">
        <v>668</v>
      </c>
      <c r="AD199">
        <v>0</v>
      </c>
      <c r="AE199">
        <v>0</v>
      </c>
      <c r="AF199">
        <v>668</v>
      </c>
      <c r="AG199">
        <v>60</v>
      </c>
      <c r="AH199">
        <v>0</v>
      </c>
      <c r="AI199">
        <v>0</v>
      </c>
      <c r="AJ199">
        <v>0</v>
      </c>
      <c r="AK199">
        <v>0</v>
      </c>
      <c r="AL199">
        <v>60</v>
      </c>
    </row>
    <row r="200" spans="1:38" x14ac:dyDescent="0.25">
      <c r="A200">
        <v>12110</v>
      </c>
      <c r="B200" t="s">
        <v>201</v>
      </c>
      <c r="C200">
        <v>139</v>
      </c>
      <c r="D200">
        <v>0</v>
      </c>
      <c r="E200">
        <v>0</v>
      </c>
      <c r="F200">
        <v>139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N200">
        <v>12110</v>
      </c>
      <c r="O200" t="s">
        <v>201</v>
      </c>
      <c r="P200">
        <v>143</v>
      </c>
      <c r="Q200">
        <v>0</v>
      </c>
      <c r="R200">
        <v>0</v>
      </c>
      <c r="S200">
        <v>143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AA200">
        <v>12110</v>
      </c>
      <c r="AB200" t="s">
        <v>201</v>
      </c>
      <c r="AC200">
        <v>132</v>
      </c>
      <c r="AD200">
        <v>0</v>
      </c>
      <c r="AE200">
        <v>0</v>
      </c>
      <c r="AF200">
        <v>132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</row>
    <row r="201" spans="1:38" x14ac:dyDescent="0.25">
      <c r="A201">
        <v>5121</v>
      </c>
      <c r="B201" t="s">
        <v>202</v>
      </c>
      <c r="C201" s="7">
        <v>1743</v>
      </c>
      <c r="D201">
        <v>13</v>
      </c>
      <c r="E201">
        <v>0</v>
      </c>
      <c r="F201" s="7">
        <v>1730</v>
      </c>
      <c r="G201">
        <v>113</v>
      </c>
      <c r="H201">
        <v>0</v>
      </c>
      <c r="I201">
        <v>0</v>
      </c>
      <c r="J201">
        <v>0</v>
      </c>
      <c r="K201">
        <v>0</v>
      </c>
      <c r="L201">
        <v>113</v>
      </c>
      <c r="N201">
        <v>5121</v>
      </c>
      <c r="O201" t="s">
        <v>202</v>
      </c>
      <c r="P201" s="7">
        <v>1706</v>
      </c>
      <c r="Q201">
        <v>8</v>
      </c>
      <c r="R201">
        <v>0</v>
      </c>
      <c r="S201" s="7">
        <v>1698</v>
      </c>
      <c r="T201">
        <v>112</v>
      </c>
      <c r="U201">
        <v>0</v>
      </c>
      <c r="V201">
        <v>0</v>
      </c>
      <c r="W201">
        <v>0</v>
      </c>
      <c r="X201">
        <v>0</v>
      </c>
      <c r="Y201">
        <v>112</v>
      </c>
      <c r="AA201">
        <v>5121</v>
      </c>
      <c r="AB201" t="s">
        <v>202</v>
      </c>
      <c r="AC201" s="7">
        <v>1691</v>
      </c>
      <c r="AD201">
        <v>23</v>
      </c>
      <c r="AE201">
        <v>0</v>
      </c>
      <c r="AF201" s="7">
        <v>1668</v>
      </c>
      <c r="AG201">
        <v>117</v>
      </c>
      <c r="AH201">
        <v>0</v>
      </c>
      <c r="AI201">
        <v>0</v>
      </c>
      <c r="AJ201">
        <v>0</v>
      </c>
      <c r="AK201">
        <v>0</v>
      </c>
      <c r="AL201">
        <v>117</v>
      </c>
    </row>
    <row r="202" spans="1:38" x14ac:dyDescent="0.25">
      <c r="A202">
        <v>16050</v>
      </c>
      <c r="B202" t="s">
        <v>203</v>
      </c>
      <c r="C202">
        <v>391</v>
      </c>
      <c r="D202">
        <v>0</v>
      </c>
      <c r="E202">
        <v>0</v>
      </c>
      <c r="F202">
        <v>391</v>
      </c>
      <c r="G202">
        <v>24</v>
      </c>
      <c r="H202">
        <v>0</v>
      </c>
      <c r="I202">
        <v>0</v>
      </c>
      <c r="J202">
        <v>0</v>
      </c>
      <c r="K202">
        <v>1</v>
      </c>
      <c r="L202">
        <v>25</v>
      </c>
      <c r="N202">
        <v>16050</v>
      </c>
      <c r="O202" t="s">
        <v>203</v>
      </c>
      <c r="P202">
        <v>374</v>
      </c>
      <c r="Q202">
        <v>0</v>
      </c>
      <c r="R202">
        <v>0</v>
      </c>
      <c r="S202">
        <v>374</v>
      </c>
      <c r="T202">
        <v>31</v>
      </c>
      <c r="U202">
        <v>0</v>
      </c>
      <c r="V202">
        <v>0</v>
      </c>
      <c r="W202">
        <v>0</v>
      </c>
      <c r="X202">
        <v>0</v>
      </c>
      <c r="Y202">
        <v>31</v>
      </c>
      <c r="AA202">
        <v>16050</v>
      </c>
      <c r="AB202" t="s">
        <v>203</v>
      </c>
      <c r="AC202">
        <v>371</v>
      </c>
      <c r="AD202">
        <v>0</v>
      </c>
      <c r="AE202">
        <v>0</v>
      </c>
      <c r="AF202">
        <v>371</v>
      </c>
      <c r="AG202">
        <v>25</v>
      </c>
      <c r="AH202">
        <v>0</v>
      </c>
      <c r="AI202">
        <v>0</v>
      </c>
      <c r="AJ202">
        <v>1</v>
      </c>
      <c r="AK202">
        <v>2</v>
      </c>
      <c r="AL202">
        <v>28</v>
      </c>
    </row>
    <row r="203" spans="1:38" x14ac:dyDescent="0.25">
      <c r="A203">
        <v>36402</v>
      </c>
      <c r="B203" t="s">
        <v>204</v>
      </c>
      <c r="C203">
        <v>314</v>
      </c>
      <c r="D203">
        <v>9</v>
      </c>
      <c r="E203">
        <v>0</v>
      </c>
      <c r="F203">
        <v>305</v>
      </c>
      <c r="G203">
        <v>0</v>
      </c>
      <c r="H203">
        <v>0</v>
      </c>
      <c r="I203">
        <v>0</v>
      </c>
      <c r="J203">
        <v>0</v>
      </c>
      <c r="K203">
        <v>15</v>
      </c>
      <c r="L203">
        <v>15</v>
      </c>
      <c r="N203">
        <v>36402</v>
      </c>
      <c r="O203" t="s">
        <v>204</v>
      </c>
      <c r="P203">
        <v>348</v>
      </c>
      <c r="Q203">
        <v>13</v>
      </c>
      <c r="R203">
        <v>0</v>
      </c>
      <c r="S203">
        <v>335</v>
      </c>
      <c r="T203">
        <v>0</v>
      </c>
      <c r="U203">
        <v>0</v>
      </c>
      <c r="V203">
        <v>0</v>
      </c>
      <c r="W203">
        <v>0</v>
      </c>
      <c r="X203">
        <v>16</v>
      </c>
      <c r="Y203">
        <v>16</v>
      </c>
      <c r="AA203">
        <v>36402</v>
      </c>
      <c r="AB203" t="s">
        <v>204</v>
      </c>
      <c r="AC203">
        <v>363</v>
      </c>
      <c r="AD203">
        <v>8</v>
      </c>
      <c r="AE203">
        <v>0</v>
      </c>
      <c r="AF203">
        <v>355</v>
      </c>
      <c r="AG203">
        <v>0</v>
      </c>
      <c r="AH203">
        <v>0</v>
      </c>
      <c r="AI203">
        <v>0</v>
      </c>
      <c r="AJ203">
        <v>0</v>
      </c>
      <c r="AK203">
        <v>22</v>
      </c>
      <c r="AL203">
        <v>22</v>
      </c>
    </row>
    <row r="204" spans="1:38" x14ac:dyDescent="0.25">
      <c r="A204">
        <v>32907</v>
      </c>
      <c r="B204" t="s">
        <v>329</v>
      </c>
      <c r="C204">
        <v>602</v>
      </c>
      <c r="D204">
        <v>0</v>
      </c>
      <c r="E204">
        <v>17</v>
      </c>
      <c r="F204">
        <v>619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N204">
        <v>32907</v>
      </c>
      <c r="O204" t="s">
        <v>329</v>
      </c>
      <c r="P204">
        <v>505</v>
      </c>
      <c r="Q204">
        <v>0</v>
      </c>
      <c r="R204">
        <v>24</v>
      </c>
      <c r="S204">
        <v>529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AA204">
        <v>32907</v>
      </c>
      <c r="AB204" t="s">
        <v>329</v>
      </c>
      <c r="AC204">
        <v>455</v>
      </c>
      <c r="AD204">
        <v>0</v>
      </c>
      <c r="AE204">
        <v>32</v>
      </c>
      <c r="AF204">
        <v>487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</row>
    <row r="205" spans="1:38" x14ac:dyDescent="0.25">
      <c r="A205">
        <v>3116</v>
      </c>
      <c r="B205" t="s">
        <v>205</v>
      </c>
      <c r="C205" s="7">
        <v>1741</v>
      </c>
      <c r="D205">
        <v>10</v>
      </c>
      <c r="E205">
        <v>0</v>
      </c>
      <c r="F205" s="7">
        <v>1731</v>
      </c>
      <c r="G205">
        <v>61</v>
      </c>
      <c r="H205">
        <v>0</v>
      </c>
      <c r="I205">
        <v>0</v>
      </c>
      <c r="J205">
        <v>0</v>
      </c>
      <c r="K205">
        <v>12</v>
      </c>
      <c r="L205">
        <v>73</v>
      </c>
      <c r="N205">
        <v>3116</v>
      </c>
      <c r="O205" t="s">
        <v>205</v>
      </c>
      <c r="P205" s="7">
        <v>1725</v>
      </c>
      <c r="Q205">
        <v>15</v>
      </c>
      <c r="R205">
        <v>0</v>
      </c>
      <c r="S205" s="7">
        <v>1710</v>
      </c>
      <c r="T205">
        <v>68</v>
      </c>
      <c r="U205">
        <v>0</v>
      </c>
      <c r="V205">
        <v>0</v>
      </c>
      <c r="W205">
        <v>0</v>
      </c>
      <c r="X205">
        <v>10</v>
      </c>
      <c r="Y205">
        <v>78</v>
      </c>
      <c r="AA205">
        <v>3116</v>
      </c>
      <c r="AB205" t="s">
        <v>205</v>
      </c>
      <c r="AC205" s="7">
        <v>1729</v>
      </c>
      <c r="AD205">
        <v>19</v>
      </c>
      <c r="AE205">
        <v>0</v>
      </c>
      <c r="AF205" s="7">
        <v>1710</v>
      </c>
      <c r="AG205">
        <v>77</v>
      </c>
      <c r="AH205">
        <v>0</v>
      </c>
      <c r="AI205">
        <v>0</v>
      </c>
      <c r="AJ205">
        <v>0</v>
      </c>
      <c r="AK205">
        <v>10</v>
      </c>
      <c r="AL205">
        <v>87</v>
      </c>
    </row>
    <row r="206" spans="1:38" x14ac:dyDescent="0.25">
      <c r="A206">
        <v>17801</v>
      </c>
      <c r="B206" t="s">
        <v>206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14</v>
      </c>
      <c r="K206">
        <v>188</v>
      </c>
      <c r="L206">
        <v>202</v>
      </c>
      <c r="N206">
        <v>17801</v>
      </c>
      <c r="O206" t="s">
        <v>206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22</v>
      </c>
      <c r="X206">
        <v>187</v>
      </c>
      <c r="Y206">
        <v>209</v>
      </c>
      <c r="AA206">
        <v>17801</v>
      </c>
      <c r="AB206" t="s">
        <v>206</v>
      </c>
      <c r="AC206">
        <v>0</v>
      </c>
      <c r="AD206">
        <v>0</v>
      </c>
      <c r="AE206">
        <v>0</v>
      </c>
      <c r="AF206">
        <v>0</v>
      </c>
      <c r="AG206">
        <v>7</v>
      </c>
      <c r="AH206">
        <v>0</v>
      </c>
      <c r="AI206">
        <v>0</v>
      </c>
      <c r="AJ206">
        <v>20</v>
      </c>
      <c r="AK206">
        <v>179</v>
      </c>
      <c r="AL206">
        <v>206</v>
      </c>
    </row>
    <row r="207" spans="1:38" x14ac:dyDescent="0.25">
      <c r="A207">
        <v>38267</v>
      </c>
      <c r="B207" t="s">
        <v>207</v>
      </c>
      <c r="C207">
        <v>672</v>
      </c>
      <c r="D207">
        <v>0</v>
      </c>
      <c r="E207">
        <v>556</v>
      </c>
      <c r="F207" s="7">
        <v>1228</v>
      </c>
      <c r="G207">
        <v>60</v>
      </c>
      <c r="H207">
        <v>0</v>
      </c>
      <c r="I207">
        <v>0</v>
      </c>
      <c r="J207">
        <v>0</v>
      </c>
      <c r="K207">
        <v>13</v>
      </c>
      <c r="L207">
        <v>73</v>
      </c>
      <c r="N207">
        <v>38267</v>
      </c>
      <c r="O207" t="s">
        <v>207</v>
      </c>
      <c r="P207">
        <v>700</v>
      </c>
      <c r="Q207">
        <v>0</v>
      </c>
      <c r="R207">
        <v>833</v>
      </c>
      <c r="S207" s="7">
        <v>1533</v>
      </c>
      <c r="T207">
        <v>65</v>
      </c>
      <c r="U207">
        <v>0</v>
      </c>
      <c r="V207">
        <v>0</v>
      </c>
      <c r="W207">
        <v>0</v>
      </c>
      <c r="X207">
        <v>14</v>
      </c>
      <c r="Y207">
        <v>79</v>
      </c>
      <c r="AA207">
        <v>38267</v>
      </c>
      <c r="AB207" t="s">
        <v>207</v>
      </c>
      <c r="AC207">
        <v>628</v>
      </c>
      <c r="AD207">
        <v>0</v>
      </c>
      <c r="AE207">
        <v>785</v>
      </c>
      <c r="AF207" s="7">
        <v>1413</v>
      </c>
      <c r="AG207">
        <v>50</v>
      </c>
      <c r="AH207">
        <v>0</v>
      </c>
      <c r="AI207">
        <v>0</v>
      </c>
      <c r="AJ207">
        <v>0</v>
      </c>
      <c r="AK207">
        <v>16</v>
      </c>
      <c r="AL207">
        <v>66</v>
      </c>
    </row>
    <row r="208" spans="1:38" x14ac:dyDescent="0.25">
      <c r="A208">
        <v>27003</v>
      </c>
      <c r="B208" t="s">
        <v>208</v>
      </c>
      <c r="C208" s="7">
        <v>13221</v>
      </c>
      <c r="D208">
        <v>0</v>
      </c>
      <c r="E208">
        <v>0</v>
      </c>
      <c r="F208" s="7">
        <v>13221</v>
      </c>
      <c r="G208">
        <v>620</v>
      </c>
      <c r="H208">
        <v>0</v>
      </c>
      <c r="I208">
        <v>0</v>
      </c>
      <c r="J208">
        <v>0</v>
      </c>
      <c r="K208">
        <v>56</v>
      </c>
      <c r="L208">
        <v>676</v>
      </c>
      <c r="N208">
        <v>27003</v>
      </c>
      <c r="O208" t="s">
        <v>208</v>
      </c>
      <c r="P208" s="7">
        <v>12784</v>
      </c>
      <c r="Q208">
        <v>0</v>
      </c>
      <c r="R208">
        <v>0</v>
      </c>
      <c r="S208" s="7">
        <v>12784</v>
      </c>
      <c r="T208">
        <v>911</v>
      </c>
      <c r="U208">
        <v>0</v>
      </c>
      <c r="V208">
        <v>0</v>
      </c>
      <c r="W208">
        <v>0</v>
      </c>
      <c r="X208">
        <v>0</v>
      </c>
      <c r="Y208">
        <v>911</v>
      </c>
      <c r="AA208">
        <v>38901</v>
      </c>
      <c r="AB208" t="s">
        <v>356</v>
      </c>
      <c r="AC208">
        <v>0</v>
      </c>
      <c r="AD208">
        <v>0</v>
      </c>
      <c r="AE208">
        <v>13</v>
      </c>
      <c r="AF208">
        <v>13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1:38" x14ac:dyDescent="0.25">
      <c r="A209">
        <v>16020</v>
      </c>
      <c r="B209" t="s">
        <v>209</v>
      </c>
      <c r="C209">
        <v>94</v>
      </c>
      <c r="D209">
        <v>0</v>
      </c>
      <c r="E209">
        <v>0</v>
      </c>
      <c r="F209">
        <v>94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N209">
        <v>16020</v>
      </c>
      <c r="O209" t="s">
        <v>209</v>
      </c>
      <c r="P209">
        <v>90</v>
      </c>
      <c r="Q209">
        <v>0</v>
      </c>
      <c r="R209">
        <v>0</v>
      </c>
      <c r="S209">
        <v>90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AA209">
        <v>27003</v>
      </c>
      <c r="AB209" t="s">
        <v>208</v>
      </c>
      <c r="AC209" s="7">
        <v>12036</v>
      </c>
      <c r="AD209">
        <v>0</v>
      </c>
      <c r="AE209">
        <v>0</v>
      </c>
      <c r="AF209" s="7">
        <v>12036</v>
      </c>
      <c r="AG209">
        <v>849</v>
      </c>
      <c r="AH209">
        <v>0</v>
      </c>
      <c r="AI209">
        <v>0</v>
      </c>
      <c r="AJ209">
        <v>0</v>
      </c>
      <c r="AK209">
        <v>106</v>
      </c>
      <c r="AL209">
        <v>955</v>
      </c>
    </row>
    <row r="210" spans="1:38" x14ac:dyDescent="0.25">
      <c r="A210">
        <v>16048</v>
      </c>
      <c r="B210" t="s">
        <v>210</v>
      </c>
      <c r="C210">
        <v>145</v>
      </c>
      <c r="D210">
        <v>0</v>
      </c>
      <c r="E210">
        <v>0</v>
      </c>
      <c r="F210">
        <v>145</v>
      </c>
      <c r="G210">
        <v>3</v>
      </c>
      <c r="H210">
        <v>0</v>
      </c>
      <c r="I210">
        <v>0</v>
      </c>
      <c r="J210">
        <v>0</v>
      </c>
      <c r="K210">
        <v>0</v>
      </c>
      <c r="L210">
        <v>3</v>
      </c>
      <c r="N210">
        <v>16048</v>
      </c>
      <c r="O210" t="s">
        <v>210</v>
      </c>
      <c r="P210">
        <v>173</v>
      </c>
      <c r="Q210">
        <v>0</v>
      </c>
      <c r="R210">
        <v>0</v>
      </c>
      <c r="S210">
        <v>173</v>
      </c>
      <c r="T210">
        <v>3</v>
      </c>
      <c r="U210">
        <v>0</v>
      </c>
      <c r="V210">
        <v>0</v>
      </c>
      <c r="W210">
        <v>0</v>
      </c>
      <c r="X210">
        <v>0</v>
      </c>
      <c r="Y210">
        <v>3</v>
      </c>
      <c r="AA210">
        <v>16020</v>
      </c>
      <c r="AB210" t="s">
        <v>209</v>
      </c>
      <c r="AC210">
        <v>92</v>
      </c>
      <c r="AD210">
        <v>0</v>
      </c>
      <c r="AE210">
        <v>0</v>
      </c>
      <c r="AF210">
        <v>92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1:38" x14ac:dyDescent="0.25">
      <c r="A211">
        <v>5903</v>
      </c>
      <c r="B211" t="s">
        <v>332</v>
      </c>
      <c r="C211">
        <v>27</v>
      </c>
      <c r="D211">
        <v>0</v>
      </c>
      <c r="E211">
        <v>0</v>
      </c>
      <c r="F211">
        <v>27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N211">
        <v>5903</v>
      </c>
      <c r="O211" t="s">
        <v>332</v>
      </c>
      <c r="P211">
        <v>70</v>
      </c>
      <c r="Q211">
        <v>0</v>
      </c>
      <c r="R211">
        <v>0</v>
      </c>
      <c r="S211">
        <v>70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AA211">
        <v>16048</v>
      </c>
      <c r="AB211" t="s">
        <v>210</v>
      </c>
      <c r="AC211">
        <v>183</v>
      </c>
      <c r="AD211">
        <v>0</v>
      </c>
      <c r="AE211">
        <v>0</v>
      </c>
      <c r="AF211">
        <v>183</v>
      </c>
      <c r="AG211">
        <v>3</v>
      </c>
      <c r="AH211">
        <v>0</v>
      </c>
      <c r="AI211">
        <v>0</v>
      </c>
      <c r="AJ211">
        <v>0</v>
      </c>
      <c r="AK211">
        <v>0</v>
      </c>
      <c r="AL211">
        <v>3</v>
      </c>
    </row>
    <row r="212" spans="1:38" x14ac:dyDescent="0.25">
      <c r="A212">
        <v>5402</v>
      </c>
      <c r="B212" t="s">
        <v>211</v>
      </c>
      <c r="C212">
        <v>681</v>
      </c>
      <c r="D212">
        <v>0</v>
      </c>
      <c r="E212">
        <v>0</v>
      </c>
      <c r="F212">
        <v>681</v>
      </c>
      <c r="G212">
        <v>12</v>
      </c>
      <c r="H212">
        <v>0</v>
      </c>
      <c r="I212">
        <v>0</v>
      </c>
      <c r="J212">
        <v>0</v>
      </c>
      <c r="K212">
        <v>50</v>
      </c>
      <c r="L212">
        <v>62</v>
      </c>
      <c r="N212">
        <v>5402</v>
      </c>
      <c r="O212" t="s">
        <v>211</v>
      </c>
      <c r="P212">
        <v>707</v>
      </c>
      <c r="Q212">
        <v>0</v>
      </c>
      <c r="R212">
        <v>0</v>
      </c>
      <c r="S212">
        <v>707</v>
      </c>
      <c r="T212">
        <v>15</v>
      </c>
      <c r="U212">
        <v>0</v>
      </c>
      <c r="V212">
        <v>0</v>
      </c>
      <c r="W212">
        <v>0</v>
      </c>
      <c r="X212">
        <v>45</v>
      </c>
      <c r="Y212">
        <v>60</v>
      </c>
      <c r="AA212">
        <v>5903</v>
      </c>
      <c r="AB212" t="s">
        <v>332</v>
      </c>
      <c r="AC212">
        <v>155</v>
      </c>
      <c r="AD212">
        <v>0</v>
      </c>
      <c r="AE212">
        <v>0</v>
      </c>
      <c r="AF212">
        <v>155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</row>
    <row r="213" spans="1:38" x14ac:dyDescent="0.25">
      <c r="A213">
        <v>13144</v>
      </c>
      <c r="B213" t="s">
        <v>212</v>
      </c>
      <c r="C213" s="7">
        <v>1204</v>
      </c>
      <c r="D213">
        <v>0</v>
      </c>
      <c r="E213">
        <v>0</v>
      </c>
      <c r="F213" s="7">
        <v>1204</v>
      </c>
      <c r="G213">
        <v>56</v>
      </c>
      <c r="H213">
        <v>0</v>
      </c>
      <c r="I213">
        <v>0</v>
      </c>
      <c r="J213">
        <v>0</v>
      </c>
      <c r="K213">
        <v>16</v>
      </c>
      <c r="L213">
        <v>72</v>
      </c>
      <c r="N213">
        <v>13144</v>
      </c>
      <c r="O213" t="s">
        <v>212</v>
      </c>
      <c r="P213" s="7">
        <v>1283</v>
      </c>
      <c r="Q213">
        <v>0</v>
      </c>
      <c r="R213">
        <v>0</v>
      </c>
      <c r="S213" s="7">
        <v>1283</v>
      </c>
      <c r="T213">
        <v>54</v>
      </c>
      <c r="U213">
        <v>0</v>
      </c>
      <c r="V213">
        <v>0</v>
      </c>
      <c r="W213">
        <v>0</v>
      </c>
      <c r="X213">
        <v>12</v>
      </c>
      <c r="Y213">
        <v>66</v>
      </c>
      <c r="AA213">
        <v>5402</v>
      </c>
      <c r="AB213" t="s">
        <v>211</v>
      </c>
      <c r="AC213">
        <v>660</v>
      </c>
      <c r="AD213">
        <v>0</v>
      </c>
      <c r="AE213">
        <v>0</v>
      </c>
      <c r="AF213">
        <v>660</v>
      </c>
      <c r="AG213">
        <v>15</v>
      </c>
      <c r="AH213">
        <v>0</v>
      </c>
      <c r="AI213">
        <v>0</v>
      </c>
      <c r="AJ213">
        <v>0</v>
      </c>
      <c r="AK213">
        <v>59</v>
      </c>
      <c r="AL213">
        <v>74</v>
      </c>
    </row>
    <row r="214" spans="1:38" x14ac:dyDescent="0.25">
      <c r="A214">
        <v>34307</v>
      </c>
      <c r="B214" t="s">
        <v>213</v>
      </c>
      <c r="C214">
        <v>517</v>
      </c>
      <c r="D214">
        <v>0</v>
      </c>
      <c r="E214">
        <v>0</v>
      </c>
      <c r="F214">
        <v>517</v>
      </c>
      <c r="G214">
        <v>13</v>
      </c>
      <c r="H214">
        <v>0</v>
      </c>
      <c r="I214">
        <v>0</v>
      </c>
      <c r="J214">
        <v>0</v>
      </c>
      <c r="K214">
        <v>0</v>
      </c>
      <c r="L214">
        <v>13</v>
      </c>
      <c r="N214">
        <v>34307</v>
      </c>
      <c r="O214" t="s">
        <v>213</v>
      </c>
      <c r="P214">
        <v>561</v>
      </c>
      <c r="Q214">
        <v>0</v>
      </c>
      <c r="R214">
        <v>0</v>
      </c>
      <c r="S214">
        <v>561</v>
      </c>
      <c r="T214">
        <v>15</v>
      </c>
      <c r="U214">
        <v>0</v>
      </c>
      <c r="V214">
        <v>0</v>
      </c>
      <c r="W214">
        <v>0</v>
      </c>
      <c r="X214">
        <v>0</v>
      </c>
      <c r="Y214">
        <v>15</v>
      </c>
      <c r="AA214">
        <v>13144</v>
      </c>
      <c r="AB214" t="s">
        <v>212</v>
      </c>
      <c r="AC214" s="7">
        <v>1254</v>
      </c>
      <c r="AD214">
        <v>0</v>
      </c>
      <c r="AE214">
        <v>0</v>
      </c>
      <c r="AF214" s="7">
        <v>1254</v>
      </c>
      <c r="AG214">
        <v>70</v>
      </c>
      <c r="AH214">
        <v>0</v>
      </c>
      <c r="AI214">
        <v>0</v>
      </c>
      <c r="AJ214">
        <v>0</v>
      </c>
      <c r="AK214">
        <v>14</v>
      </c>
      <c r="AL214">
        <v>84</v>
      </c>
    </row>
    <row r="215" spans="1:38" x14ac:dyDescent="0.25">
      <c r="A215">
        <v>17908</v>
      </c>
      <c r="B215" t="s">
        <v>330</v>
      </c>
      <c r="C215">
        <v>303</v>
      </c>
      <c r="D215">
        <v>0</v>
      </c>
      <c r="E215">
        <v>0</v>
      </c>
      <c r="F215">
        <v>303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N215">
        <v>17908</v>
      </c>
      <c r="O215" t="s">
        <v>330</v>
      </c>
      <c r="P215">
        <v>324</v>
      </c>
      <c r="Q215">
        <v>0</v>
      </c>
      <c r="R215">
        <v>0</v>
      </c>
      <c r="S215">
        <v>324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AA215">
        <v>34307</v>
      </c>
      <c r="AB215" t="s">
        <v>213</v>
      </c>
      <c r="AC215">
        <v>555</v>
      </c>
      <c r="AD215">
        <v>0</v>
      </c>
      <c r="AE215">
        <v>0</v>
      </c>
      <c r="AF215">
        <v>555</v>
      </c>
      <c r="AG215">
        <v>11</v>
      </c>
      <c r="AH215">
        <v>0</v>
      </c>
      <c r="AI215">
        <v>0</v>
      </c>
      <c r="AJ215">
        <v>4</v>
      </c>
      <c r="AK215">
        <v>0</v>
      </c>
      <c r="AL215">
        <v>15</v>
      </c>
    </row>
    <row r="216" spans="1:38" x14ac:dyDescent="0.25">
      <c r="A216">
        <v>25116</v>
      </c>
      <c r="B216" t="s">
        <v>214</v>
      </c>
      <c r="C216">
        <v>447</v>
      </c>
      <c r="D216">
        <v>0</v>
      </c>
      <c r="E216">
        <v>0</v>
      </c>
      <c r="F216">
        <v>447</v>
      </c>
      <c r="G216">
        <v>0</v>
      </c>
      <c r="H216">
        <v>0</v>
      </c>
      <c r="I216">
        <v>0</v>
      </c>
      <c r="J216">
        <v>0</v>
      </c>
      <c r="K216">
        <v>11</v>
      </c>
      <c r="L216">
        <v>11</v>
      </c>
      <c r="N216">
        <v>25116</v>
      </c>
      <c r="O216" t="s">
        <v>214</v>
      </c>
      <c r="P216">
        <v>465</v>
      </c>
      <c r="Q216">
        <v>0</v>
      </c>
      <c r="R216">
        <v>0</v>
      </c>
      <c r="S216">
        <v>465</v>
      </c>
      <c r="T216">
        <v>0</v>
      </c>
      <c r="U216">
        <v>0</v>
      </c>
      <c r="V216">
        <v>0</v>
      </c>
      <c r="W216">
        <v>0</v>
      </c>
      <c r="X216">
        <v>21</v>
      </c>
      <c r="Y216">
        <v>21</v>
      </c>
      <c r="AA216">
        <v>17908</v>
      </c>
      <c r="AB216" t="s">
        <v>330</v>
      </c>
      <c r="AC216">
        <v>309</v>
      </c>
      <c r="AD216">
        <v>0</v>
      </c>
      <c r="AE216">
        <v>0</v>
      </c>
      <c r="AF216">
        <v>309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</row>
    <row r="217" spans="1:38" x14ac:dyDescent="0.25">
      <c r="A217">
        <v>22009</v>
      </c>
      <c r="B217" t="s">
        <v>215</v>
      </c>
      <c r="C217">
        <v>699</v>
      </c>
      <c r="D217">
        <v>0</v>
      </c>
      <c r="E217">
        <v>0</v>
      </c>
      <c r="F217">
        <v>699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N217">
        <v>22009</v>
      </c>
      <c r="O217" t="s">
        <v>215</v>
      </c>
      <c r="P217">
        <v>704</v>
      </c>
      <c r="Q217">
        <v>0</v>
      </c>
      <c r="R217">
        <v>0</v>
      </c>
      <c r="S217">
        <v>704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AA217">
        <v>25116</v>
      </c>
      <c r="AB217" t="s">
        <v>214</v>
      </c>
      <c r="AC217">
        <v>452</v>
      </c>
      <c r="AD217">
        <v>0</v>
      </c>
      <c r="AE217">
        <v>0</v>
      </c>
      <c r="AF217">
        <v>452</v>
      </c>
      <c r="AG217">
        <v>0</v>
      </c>
      <c r="AH217">
        <v>0</v>
      </c>
      <c r="AI217">
        <v>0</v>
      </c>
      <c r="AJ217">
        <v>0</v>
      </c>
      <c r="AK217">
        <v>22</v>
      </c>
      <c r="AL217">
        <v>22</v>
      </c>
    </row>
    <row r="218" spans="1:38" x14ac:dyDescent="0.25">
      <c r="A218">
        <v>17403</v>
      </c>
      <c r="B218" t="s">
        <v>216</v>
      </c>
      <c r="C218" s="7">
        <v>7978</v>
      </c>
      <c r="D218">
        <v>0</v>
      </c>
      <c r="E218">
        <v>0</v>
      </c>
      <c r="F218" s="7">
        <v>7978</v>
      </c>
      <c r="G218" s="7">
        <v>1019</v>
      </c>
      <c r="H218">
        <v>0</v>
      </c>
      <c r="I218">
        <v>0</v>
      </c>
      <c r="J218">
        <v>0</v>
      </c>
      <c r="K218">
        <v>122</v>
      </c>
      <c r="L218" s="7">
        <v>1141</v>
      </c>
      <c r="N218">
        <v>17403</v>
      </c>
      <c r="O218" t="s">
        <v>216</v>
      </c>
      <c r="P218" s="7">
        <v>8387</v>
      </c>
      <c r="Q218">
        <v>0</v>
      </c>
      <c r="R218">
        <v>0</v>
      </c>
      <c r="S218" s="7">
        <v>8387</v>
      </c>
      <c r="T218">
        <v>733</v>
      </c>
      <c r="U218">
        <v>0</v>
      </c>
      <c r="V218">
        <v>0</v>
      </c>
      <c r="W218">
        <v>0</v>
      </c>
      <c r="X218">
        <v>180</v>
      </c>
      <c r="Y218">
        <v>913</v>
      </c>
      <c r="AA218">
        <v>22009</v>
      </c>
      <c r="AB218" t="s">
        <v>215</v>
      </c>
      <c r="AC218">
        <v>717</v>
      </c>
      <c r="AD218">
        <v>0</v>
      </c>
      <c r="AE218">
        <v>0</v>
      </c>
      <c r="AF218">
        <v>717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</row>
    <row r="219" spans="1:38" x14ac:dyDescent="0.25">
      <c r="A219">
        <v>10309</v>
      </c>
      <c r="B219" t="s">
        <v>217</v>
      </c>
      <c r="C219">
        <v>226</v>
      </c>
      <c r="D219">
        <v>0</v>
      </c>
      <c r="E219">
        <v>0</v>
      </c>
      <c r="F219">
        <v>226</v>
      </c>
      <c r="G219">
        <v>1</v>
      </c>
      <c r="H219">
        <v>0</v>
      </c>
      <c r="I219">
        <v>0</v>
      </c>
      <c r="J219">
        <v>0</v>
      </c>
      <c r="K219">
        <v>0</v>
      </c>
      <c r="L219">
        <v>1</v>
      </c>
      <c r="N219">
        <v>10309</v>
      </c>
      <c r="O219" t="s">
        <v>217</v>
      </c>
      <c r="P219">
        <v>229</v>
      </c>
      <c r="Q219">
        <v>0</v>
      </c>
      <c r="R219">
        <v>0</v>
      </c>
      <c r="S219">
        <v>229</v>
      </c>
      <c r="T219">
        <v>4</v>
      </c>
      <c r="U219">
        <v>0</v>
      </c>
      <c r="V219">
        <v>0</v>
      </c>
      <c r="W219">
        <v>0</v>
      </c>
      <c r="X219">
        <v>0</v>
      </c>
      <c r="Y219">
        <v>4</v>
      </c>
      <c r="AA219">
        <v>17403</v>
      </c>
      <c r="AB219" t="s">
        <v>216</v>
      </c>
      <c r="AC219" s="7">
        <v>8074</v>
      </c>
      <c r="AD219">
        <v>0</v>
      </c>
      <c r="AE219">
        <v>0</v>
      </c>
      <c r="AF219" s="7">
        <v>8074</v>
      </c>
      <c r="AG219">
        <v>715</v>
      </c>
      <c r="AH219">
        <v>0</v>
      </c>
      <c r="AI219">
        <v>0</v>
      </c>
      <c r="AJ219">
        <v>0</v>
      </c>
      <c r="AK219">
        <v>162</v>
      </c>
      <c r="AL219">
        <v>877</v>
      </c>
    </row>
    <row r="220" spans="1:38" x14ac:dyDescent="0.25">
      <c r="A220">
        <v>3400</v>
      </c>
      <c r="B220" t="s">
        <v>218</v>
      </c>
      <c r="C220" s="7">
        <v>5689</v>
      </c>
      <c r="D220">
        <v>0</v>
      </c>
      <c r="E220">
        <v>0</v>
      </c>
      <c r="F220" s="7">
        <v>5689</v>
      </c>
      <c r="G220">
        <v>388</v>
      </c>
      <c r="H220">
        <v>0</v>
      </c>
      <c r="I220">
        <v>77</v>
      </c>
      <c r="J220">
        <v>11</v>
      </c>
      <c r="K220">
        <v>76</v>
      </c>
      <c r="L220">
        <v>552</v>
      </c>
      <c r="N220">
        <v>3400</v>
      </c>
      <c r="O220" t="s">
        <v>218</v>
      </c>
      <c r="P220" s="7">
        <v>5596</v>
      </c>
      <c r="Q220">
        <v>0</v>
      </c>
      <c r="R220">
        <v>279</v>
      </c>
      <c r="S220" s="7">
        <v>5875</v>
      </c>
      <c r="T220">
        <v>452</v>
      </c>
      <c r="U220">
        <v>66</v>
      </c>
      <c r="V220">
        <v>29</v>
      </c>
      <c r="W220">
        <v>114</v>
      </c>
      <c r="X220">
        <v>0</v>
      </c>
      <c r="Y220">
        <v>661</v>
      </c>
      <c r="AA220">
        <v>10309</v>
      </c>
      <c r="AB220" t="s">
        <v>217</v>
      </c>
      <c r="AC220">
        <v>271</v>
      </c>
      <c r="AD220">
        <v>0</v>
      </c>
      <c r="AE220">
        <v>0</v>
      </c>
      <c r="AF220">
        <v>271</v>
      </c>
      <c r="AG220">
        <v>2</v>
      </c>
      <c r="AH220">
        <v>0</v>
      </c>
      <c r="AI220">
        <v>0</v>
      </c>
      <c r="AJ220">
        <v>0</v>
      </c>
      <c r="AK220">
        <v>0</v>
      </c>
      <c r="AL220">
        <v>2</v>
      </c>
    </row>
    <row r="221" spans="1:38" x14ac:dyDescent="0.25">
      <c r="A221">
        <v>32416</v>
      </c>
      <c r="B221" t="s">
        <v>220</v>
      </c>
      <c r="C221" s="7">
        <v>1197</v>
      </c>
      <c r="D221">
        <v>0</v>
      </c>
      <c r="E221">
        <v>0</v>
      </c>
      <c r="F221" s="7">
        <v>1197</v>
      </c>
      <c r="G221">
        <v>38</v>
      </c>
      <c r="H221">
        <v>0</v>
      </c>
      <c r="I221">
        <v>0</v>
      </c>
      <c r="J221">
        <v>3</v>
      </c>
      <c r="K221">
        <v>0</v>
      </c>
      <c r="L221">
        <v>41</v>
      </c>
      <c r="N221">
        <v>32416</v>
      </c>
      <c r="O221" t="s">
        <v>220</v>
      </c>
      <c r="P221" s="7">
        <v>1221</v>
      </c>
      <c r="Q221">
        <v>0</v>
      </c>
      <c r="R221">
        <v>0</v>
      </c>
      <c r="S221" s="7">
        <v>1221</v>
      </c>
      <c r="T221">
        <v>50</v>
      </c>
      <c r="U221">
        <v>0</v>
      </c>
      <c r="V221">
        <v>0</v>
      </c>
      <c r="W221">
        <v>8</v>
      </c>
      <c r="X221">
        <v>0</v>
      </c>
      <c r="Y221">
        <v>58</v>
      </c>
      <c r="AA221">
        <v>3400</v>
      </c>
      <c r="AB221" t="s">
        <v>218</v>
      </c>
      <c r="AC221" s="7">
        <v>5512</v>
      </c>
      <c r="AD221">
        <v>0</v>
      </c>
      <c r="AE221">
        <v>349</v>
      </c>
      <c r="AF221" s="7">
        <v>5861</v>
      </c>
      <c r="AG221">
        <v>408</v>
      </c>
      <c r="AH221">
        <v>0</v>
      </c>
      <c r="AI221">
        <v>74</v>
      </c>
      <c r="AJ221">
        <v>27</v>
      </c>
      <c r="AK221">
        <v>94</v>
      </c>
      <c r="AL221">
        <v>603</v>
      </c>
    </row>
    <row r="222" spans="1:38" x14ac:dyDescent="0.25">
      <c r="A222">
        <v>17407</v>
      </c>
      <c r="B222" t="s">
        <v>221</v>
      </c>
      <c r="C222" s="7">
        <v>2566</v>
      </c>
      <c r="D222">
        <v>0</v>
      </c>
      <c r="E222">
        <v>0</v>
      </c>
      <c r="F222" s="7">
        <v>2566</v>
      </c>
      <c r="G222">
        <v>44</v>
      </c>
      <c r="H222">
        <v>0</v>
      </c>
      <c r="I222">
        <v>31</v>
      </c>
      <c r="J222">
        <v>1</v>
      </c>
      <c r="K222">
        <v>0</v>
      </c>
      <c r="L222">
        <v>76</v>
      </c>
      <c r="N222">
        <v>17407</v>
      </c>
      <c r="O222" t="s">
        <v>221</v>
      </c>
      <c r="P222" s="7">
        <v>2597</v>
      </c>
      <c r="Q222">
        <v>0</v>
      </c>
      <c r="R222">
        <v>0</v>
      </c>
      <c r="S222" s="7">
        <v>2597</v>
      </c>
      <c r="T222">
        <v>41</v>
      </c>
      <c r="U222">
        <v>0</v>
      </c>
      <c r="V222">
        <v>30</v>
      </c>
      <c r="W222">
        <v>0</v>
      </c>
      <c r="X222">
        <v>0</v>
      </c>
      <c r="Y222">
        <v>71</v>
      </c>
      <c r="AA222">
        <v>32416</v>
      </c>
      <c r="AB222" t="s">
        <v>220</v>
      </c>
      <c r="AC222" s="7">
        <v>1178</v>
      </c>
      <c r="AD222">
        <v>0</v>
      </c>
      <c r="AE222">
        <v>0</v>
      </c>
      <c r="AF222" s="7">
        <v>1178</v>
      </c>
      <c r="AG222">
        <v>34</v>
      </c>
      <c r="AH222">
        <v>0</v>
      </c>
      <c r="AI222">
        <v>0</v>
      </c>
      <c r="AJ222">
        <v>4</v>
      </c>
      <c r="AK222">
        <v>0</v>
      </c>
      <c r="AL222">
        <v>38</v>
      </c>
    </row>
    <row r="223" spans="1:38" x14ac:dyDescent="0.25">
      <c r="A223">
        <v>34401</v>
      </c>
      <c r="B223" t="s">
        <v>222</v>
      </c>
      <c r="C223" s="7">
        <v>2054</v>
      </c>
      <c r="D223">
        <v>0</v>
      </c>
      <c r="E223">
        <v>0</v>
      </c>
      <c r="F223" s="7">
        <v>2054</v>
      </c>
      <c r="G223">
        <v>88</v>
      </c>
      <c r="H223">
        <v>0</v>
      </c>
      <c r="I223">
        <v>6</v>
      </c>
      <c r="J223">
        <v>0</v>
      </c>
      <c r="K223">
        <v>16</v>
      </c>
      <c r="L223">
        <v>110</v>
      </c>
      <c r="N223">
        <v>34401</v>
      </c>
      <c r="O223" t="s">
        <v>222</v>
      </c>
      <c r="P223" s="7">
        <v>1932</v>
      </c>
      <c r="Q223">
        <v>0</v>
      </c>
      <c r="R223">
        <v>0</v>
      </c>
      <c r="S223" s="7">
        <v>1932</v>
      </c>
      <c r="T223">
        <v>83</v>
      </c>
      <c r="U223">
        <v>0</v>
      </c>
      <c r="V223">
        <v>6</v>
      </c>
      <c r="W223">
        <v>1</v>
      </c>
      <c r="X223">
        <v>23</v>
      </c>
      <c r="Y223">
        <v>113</v>
      </c>
      <c r="AA223">
        <v>17407</v>
      </c>
      <c r="AB223" t="s">
        <v>221</v>
      </c>
      <c r="AC223" s="7">
        <v>2557</v>
      </c>
      <c r="AD223">
        <v>0</v>
      </c>
      <c r="AE223">
        <v>0</v>
      </c>
      <c r="AF223" s="7">
        <v>2557</v>
      </c>
      <c r="AG223">
        <v>49</v>
      </c>
      <c r="AH223">
        <v>0</v>
      </c>
      <c r="AI223">
        <v>35</v>
      </c>
      <c r="AJ223">
        <v>1</v>
      </c>
      <c r="AK223">
        <v>0</v>
      </c>
      <c r="AL223">
        <v>85</v>
      </c>
    </row>
    <row r="224" spans="1:38" x14ac:dyDescent="0.25">
      <c r="A224">
        <v>20403</v>
      </c>
      <c r="B224" t="s">
        <v>223</v>
      </c>
      <c r="C224">
        <v>32</v>
      </c>
      <c r="D224">
        <v>0</v>
      </c>
      <c r="E224">
        <v>0</v>
      </c>
      <c r="F224">
        <v>32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N224">
        <v>20403</v>
      </c>
      <c r="O224" t="s">
        <v>223</v>
      </c>
      <c r="P224">
        <v>30</v>
      </c>
      <c r="Q224">
        <v>0</v>
      </c>
      <c r="R224">
        <v>0</v>
      </c>
      <c r="S224">
        <v>30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AA224">
        <v>34401</v>
      </c>
      <c r="AB224" t="s">
        <v>222</v>
      </c>
      <c r="AC224" s="7">
        <v>1806</v>
      </c>
      <c r="AD224">
        <v>0</v>
      </c>
      <c r="AE224">
        <v>0</v>
      </c>
      <c r="AF224" s="7">
        <v>1806</v>
      </c>
      <c r="AG224">
        <v>79</v>
      </c>
      <c r="AH224">
        <v>0</v>
      </c>
      <c r="AI224">
        <v>4</v>
      </c>
      <c r="AJ224">
        <v>5</v>
      </c>
      <c r="AK224">
        <v>44</v>
      </c>
      <c r="AL224">
        <v>132</v>
      </c>
    </row>
    <row r="225" spans="1:38" x14ac:dyDescent="0.25">
      <c r="A225">
        <v>38320</v>
      </c>
      <c r="B225" t="s">
        <v>224</v>
      </c>
      <c r="C225">
        <v>151</v>
      </c>
      <c r="D225">
        <v>0</v>
      </c>
      <c r="E225">
        <v>0</v>
      </c>
      <c r="F225">
        <v>151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N225">
        <v>38320</v>
      </c>
      <c r="O225" t="s">
        <v>224</v>
      </c>
      <c r="P225">
        <v>158</v>
      </c>
      <c r="Q225">
        <v>0</v>
      </c>
      <c r="R225">
        <v>0</v>
      </c>
      <c r="S225">
        <v>158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AA225">
        <v>20403</v>
      </c>
      <c r="AB225" t="s">
        <v>223</v>
      </c>
      <c r="AC225">
        <v>30</v>
      </c>
      <c r="AD225">
        <v>0</v>
      </c>
      <c r="AE225">
        <v>0</v>
      </c>
      <c r="AF225">
        <v>30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</row>
    <row r="226" spans="1:38" x14ac:dyDescent="0.25">
      <c r="A226">
        <v>13160</v>
      </c>
      <c r="B226" t="s">
        <v>225</v>
      </c>
      <c r="C226" s="7">
        <v>1385</v>
      </c>
      <c r="D226">
        <v>308</v>
      </c>
      <c r="E226">
        <v>0</v>
      </c>
      <c r="F226" s="7">
        <v>1077</v>
      </c>
      <c r="G226">
        <v>25</v>
      </c>
      <c r="H226">
        <v>0</v>
      </c>
      <c r="I226">
        <v>0</v>
      </c>
      <c r="J226">
        <v>0</v>
      </c>
      <c r="K226">
        <v>15</v>
      </c>
      <c r="L226">
        <v>40</v>
      </c>
      <c r="N226">
        <v>13160</v>
      </c>
      <c r="O226" t="s">
        <v>225</v>
      </c>
      <c r="P226" s="7">
        <v>1300</v>
      </c>
      <c r="Q226">
        <v>269</v>
      </c>
      <c r="R226">
        <v>0</v>
      </c>
      <c r="S226" s="7">
        <v>1031</v>
      </c>
      <c r="T226">
        <v>19</v>
      </c>
      <c r="U226">
        <v>0</v>
      </c>
      <c r="V226">
        <v>0</v>
      </c>
      <c r="W226">
        <v>0</v>
      </c>
      <c r="X226">
        <v>14</v>
      </c>
      <c r="Y226">
        <v>33</v>
      </c>
      <c r="AA226">
        <v>38320</v>
      </c>
      <c r="AB226" t="s">
        <v>224</v>
      </c>
      <c r="AC226">
        <v>171</v>
      </c>
      <c r="AD226">
        <v>0</v>
      </c>
      <c r="AE226">
        <v>0</v>
      </c>
      <c r="AF226">
        <v>171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</row>
    <row r="227" spans="1:38" x14ac:dyDescent="0.25">
      <c r="A227">
        <v>28149</v>
      </c>
      <c r="B227" t="s">
        <v>226</v>
      </c>
      <c r="C227">
        <v>339</v>
      </c>
      <c r="D227">
        <v>0</v>
      </c>
      <c r="E227">
        <v>0</v>
      </c>
      <c r="F227">
        <v>339</v>
      </c>
      <c r="G227">
        <v>3</v>
      </c>
      <c r="H227">
        <v>0</v>
      </c>
      <c r="I227">
        <v>0</v>
      </c>
      <c r="J227">
        <v>0</v>
      </c>
      <c r="K227">
        <v>0</v>
      </c>
      <c r="L227">
        <v>3</v>
      </c>
      <c r="N227">
        <v>28149</v>
      </c>
      <c r="O227" t="s">
        <v>226</v>
      </c>
      <c r="P227">
        <v>349</v>
      </c>
      <c r="Q227">
        <v>0</v>
      </c>
      <c r="R227">
        <v>0</v>
      </c>
      <c r="S227">
        <v>349</v>
      </c>
      <c r="T227">
        <v>5</v>
      </c>
      <c r="U227">
        <v>0</v>
      </c>
      <c r="V227">
        <v>0</v>
      </c>
      <c r="W227">
        <v>0</v>
      </c>
      <c r="X227">
        <v>4</v>
      </c>
      <c r="Y227">
        <v>9</v>
      </c>
      <c r="AA227">
        <v>13160</v>
      </c>
      <c r="AB227" t="s">
        <v>225</v>
      </c>
      <c r="AC227" s="7">
        <v>1390</v>
      </c>
      <c r="AD227">
        <v>334</v>
      </c>
      <c r="AE227">
        <v>0</v>
      </c>
      <c r="AF227" s="7">
        <v>1056</v>
      </c>
      <c r="AG227">
        <v>18</v>
      </c>
      <c r="AH227">
        <v>0</v>
      </c>
      <c r="AI227">
        <v>0</v>
      </c>
      <c r="AJ227">
        <v>0</v>
      </c>
      <c r="AK227">
        <v>23</v>
      </c>
      <c r="AL227">
        <v>41</v>
      </c>
    </row>
    <row r="228" spans="1:38" x14ac:dyDescent="0.25">
      <c r="A228">
        <v>17001</v>
      </c>
      <c r="B228" t="s">
        <v>347</v>
      </c>
      <c r="C228" s="7">
        <v>8085</v>
      </c>
      <c r="D228">
        <v>269</v>
      </c>
      <c r="E228" s="7">
        <v>6568</v>
      </c>
      <c r="F228" s="7">
        <v>14384</v>
      </c>
      <c r="G228" s="7">
        <v>1881</v>
      </c>
      <c r="H228">
        <v>4</v>
      </c>
      <c r="I228" s="7">
        <v>1253</v>
      </c>
      <c r="J228">
        <v>0</v>
      </c>
      <c r="K228">
        <v>195</v>
      </c>
      <c r="L228" s="7">
        <v>3333</v>
      </c>
      <c r="N228">
        <v>17001</v>
      </c>
      <c r="O228" t="s">
        <v>347</v>
      </c>
      <c r="P228" s="7">
        <v>7611</v>
      </c>
      <c r="Q228">
        <v>258</v>
      </c>
      <c r="R228" s="7">
        <v>6479</v>
      </c>
      <c r="S228" s="7">
        <v>13832</v>
      </c>
      <c r="T228" s="7">
        <v>1900</v>
      </c>
      <c r="U228">
        <v>20</v>
      </c>
      <c r="V228">
        <v>659</v>
      </c>
      <c r="W228">
        <v>5</v>
      </c>
      <c r="X228">
        <v>282</v>
      </c>
      <c r="Y228" s="7">
        <v>2866</v>
      </c>
      <c r="AA228">
        <v>28149</v>
      </c>
      <c r="AB228" t="s">
        <v>226</v>
      </c>
      <c r="AC228">
        <v>360</v>
      </c>
      <c r="AD228">
        <v>0</v>
      </c>
      <c r="AE228">
        <v>0</v>
      </c>
      <c r="AF228">
        <v>360</v>
      </c>
      <c r="AG228">
        <v>8</v>
      </c>
      <c r="AH228">
        <v>0</v>
      </c>
      <c r="AI228">
        <v>0</v>
      </c>
      <c r="AJ228">
        <v>0</v>
      </c>
      <c r="AK228">
        <v>0</v>
      </c>
      <c r="AL228">
        <v>8</v>
      </c>
    </row>
    <row r="229" spans="1:38" x14ac:dyDescent="0.25">
      <c r="A229">
        <v>29101</v>
      </c>
      <c r="B229" t="s">
        <v>228</v>
      </c>
      <c r="C229" s="7">
        <v>2760</v>
      </c>
      <c r="D229">
        <v>0</v>
      </c>
      <c r="E229">
        <v>0</v>
      </c>
      <c r="F229" s="7">
        <v>2760</v>
      </c>
      <c r="G229">
        <v>104</v>
      </c>
      <c r="H229">
        <v>0</v>
      </c>
      <c r="I229">
        <v>0</v>
      </c>
      <c r="J229">
        <v>22</v>
      </c>
      <c r="K229">
        <v>0</v>
      </c>
      <c r="L229">
        <v>126</v>
      </c>
      <c r="N229">
        <v>29101</v>
      </c>
      <c r="O229" t="s">
        <v>228</v>
      </c>
      <c r="P229" s="7">
        <v>2702</v>
      </c>
      <c r="Q229">
        <v>0</v>
      </c>
      <c r="R229">
        <v>0</v>
      </c>
      <c r="S229" s="7">
        <v>2702</v>
      </c>
      <c r="T229">
        <v>137</v>
      </c>
      <c r="U229">
        <v>36</v>
      </c>
      <c r="V229">
        <v>0</v>
      </c>
      <c r="W229">
        <v>37</v>
      </c>
      <c r="X229">
        <v>21</v>
      </c>
      <c r="Y229">
        <v>231</v>
      </c>
      <c r="AA229">
        <v>17001</v>
      </c>
      <c r="AB229" t="s">
        <v>347</v>
      </c>
      <c r="AC229" s="7">
        <v>8223</v>
      </c>
      <c r="AD229">
        <v>380</v>
      </c>
      <c r="AE229" s="7">
        <v>6575</v>
      </c>
      <c r="AF229" s="7">
        <v>14418</v>
      </c>
      <c r="AG229" s="7">
        <v>1851</v>
      </c>
      <c r="AH229">
        <v>2</v>
      </c>
      <c r="AI229">
        <v>848</v>
      </c>
      <c r="AJ229">
        <v>5</v>
      </c>
      <c r="AK229">
        <v>232</v>
      </c>
      <c r="AL229" s="7">
        <v>2938</v>
      </c>
    </row>
    <row r="230" spans="1:38" x14ac:dyDescent="0.25">
      <c r="A230">
        <v>39119</v>
      </c>
      <c r="B230" t="s">
        <v>229</v>
      </c>
      <c r="C230" s="7">
        <v>2434</v>
      </c>
      <c r="D230">
        <v>0</v>
      </c>
      <c r="E230">
        <v>0</v>
      </c>
      <c r="F230" s="7">
        <v>2434</v>
      </c>
      <c r="G230">
        <v>42</v>
      </c>
      <c r="H230">
        <v>0</v>
      </c>
      <c r="I230">
        <v>0</v>
      </c>
      <c r="J230">
        <v>2</v>
      </c>
      <c r="K230">
        <v>29</v>
      </c>
      <c r="L230">
        <v>73</v>
      </c>
      <c r="N230">
        <v>39119</v>
      </c>
      <c r="O230" t="s">
        <v>229</v>
      </c>
      <c r="P230" s="7">
        <v>2501</v>
      </c>
      <c r="Q230">
        <v>0</v>
      </c>
      <c r="R230">
        <v>0</v>
      </c>
      <c r="S230" s="7">
        <v>2501</v>
      </c>
      <c r="T230">
        <v>42</v>
      </c>
      <c r="U230">
        <v>0</v>
      </c>
      <c r="V230">
        <v>0</v>
      </c>
      <c r="W230">
        <v>2</v>
      </c>
      <c r="X230">
        <v>48</v>
      </c>
      <c r="Y230">
        <v>92</v>
      </c>
      <c r="AA230">
        <v>29101</v>
      </c>
      <c r="AB230" t="s">
        <v>228</v>
      </c>
      <c r="AC230" s="7">
        <v>2745</v>
      </c>
      <c r="AD230">
        <v>10</v>
      </c>
      <c r="AE230">
        <v>0</v>
      </c>
      <c r="AF230" s="7">
        <v>2735</v>
      </c>
      <c r="AG230">
        <v>138</v>
      </c>
      <c r="AH230">
        <v>43</v>
      </c>
      <c r="AI230">
        <v>0</v>
      </c>
      <c r="AJ230">
        <v>67</v>
      </c>
      <c r="AK230">
        <v>29</v>
      </c>
      <c r="AL230">
        <v>277</v>
      </c>
    </row>
    <row r="231" spans="1:38" x14ac:dyDescent="0.25">
      <c r="A231">
        <v>26070</v>
      </c>
      <c r="B231" t="s">
        <v>230</v>
      </c>
      <c r="C231">
        <v>243</v>
      </c>
      <c r="D231">
        <v>0</v>
      </c>
      <c r="E231">
        <v>0</v>
      </c>
      <c r="F231">
        <v>243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N231">
        <v>26070</v>
      </c>
      <c r="O231" t="s">
        <v>230</v>
      </c>
      <c r="P231">
        <v>244</v>
      </c>
      <c r="Q231">
        <v>0</v>
      </c>
      <c r="R231">
        <v>0</v>
      </c>
      <c r="S231">
        <v>244</v>
      </c>
      <c r="T231">
        <v>0</v>
      </c>
      <c r="U231">
        <v>0</v>
      </c>
      <c r="V231">
        <v>0</v>
      </c>
      <c r="W231">
        <v>0</v>
      </c>
      <c r="X231">
        <v>5</v>
      </c>
      <c r="Y231">
        <v>5</v>
      </c>
      <c r="AA231">
        <v>39119</v>
      </c>
      <c r="AB231" t="s">
        <v>229</v>
      </c>
      <c r="AC231" s="7">
        <v>2469</v>
      </c>
      <c r="AD231">
        <v>0</v>
      </c>
      <c r="AE231">
        <v>0</v>
      </c>
      <c r="AF231" s="7">
        <v>2469</v>
      </c>
      <c r="AG231">
        <v>46</v>
      </c>
      <c r="AH231">
        <v>0</v>
      </c>
      <c r="AI231">
        <v>0</v>
      </c>
      <c r="AJ231">
        <v>14</v>
      </c>
      <c r="AK231">
        <v>42</v>
      </c>
      <c r="AL231">
        <v>102</v>
      </c>
    </row>
    <row r="232" spans="1:38" x14ac:dyDescent="0.25">
      <c r="A232">
        <v>5323</v>
      </c>
      <c r="B232" t="s">
        <v>231</v>
      </c>
      <c r="C232" s="7">
        <v>1460</v>
      </c>
      <c r="D232">
        <v>0</v>
      </c>
      <c r="E232">
        <v>0</v>
      </c>
      <c r="F232" s="7">
        <v>1460</v>
      </c>
      <c r="G232">
        <v>67</v>
      </c>
      <c r="H232">
        <v>0</v>
      </c>
      <c r="I232">
        <v>0</v>
      </c>
      <c r="J232">
        <v>11</v>
      </c>
      <c r="K232">
        <v>0</v>
      </c>
      <c r="L232">
        <v>78</v>
      </c>
      <c r="N232">
        <v>5323</v>
      </c>
      <c r="O232" t="s">
        <v>231</v>
      </c>
      <c r="P232" s="7">
        <v>1445</v>
      </c>
      <c r="Q232">
        <v>0</v>
      </c>
      <c r="R232">
        <v>0</v>
      </c>
      <c r="S232" s="7">
        <v>1445</v>
      </c>
      <c r="T232">
        <v>77</v>
      </c>
      <c r="U232">
        <v>0</v>
      </c>
      <c r="V232">
        <v>0</v>
      </c>
      <c r="W232">
        <v>16</v>
      </c>
      <c r="X232">
        <v>0</v>
      </c>
      <c r="Y232">
        <v>93</v>
      </c>
      <c r="AA232">
        <v>26070</v>
      </c>
      <c r="AB232" t="s">
        <v>230</v>
      </c>
      <c r="AC232">
        <v>236</v>
      </c>
      <c r="AD232">
        <v>0</v>
      </c>
      <c r="AE232">
        <v>0</v>
      </c>
      <c r="AF232">
        <v>236</v>
      </c>
      <c r="AG232">
        <v>0</v>
      </c>
      <c r="AH232">
        <v>0</v>
      </c>
      <c r="AI232">
        <v>0</v>
      </c>
      <c r="AJ232">
        <v>0</v>
      </c>
      <c r="AK232">
        <v>5</v>
      </c>
      <c r="AL232">
        <v>5</v>
      </c>
    </row>
    <row r="233" spans="1:38" x14ac:dyDescent="0.25">
      <c r="A233">
        <v>23309</v>
      </c>
      <c r="B233" t="s">
        <v>232</v>
      </c>
      <c r="C233" s="7">
        <v>3398</v>
      </c>
      <c r="D233">
        <v>0</v>
      </c>
      <c r="E233">
        <v>0</v>
      </c>
      <c r="F233" s="7">
        <v>3398</v>
      </c>
      <c r="G233">
        <v>114</v>
      </c>
      <c r="H233">
        <v>0</v>
      </c>
      <c r="I233">
        <v>0</v>
      </c>
      <c r="J233">
        <v>1</v>
      </c>
      <c r="K233">
        <v>0</v>
      </c>
      <c r="L233">
        <v>115</v>
      </c>
      <c r="N233">
        <v>23309</v>
      </c>
      <c r="O233" t="s">
        <v>232</v>
      </c>
      <c r="P233" s="7">
        <v>3408</v>
      </c>
      <c r="Q233">
        <v>0</v>
      </c>
      <c r="R233">
        <v>0</v>
      </c>
      <c r="S233" s="7">
        <v>3408</v>
      </c>
      <c r="T233">
        <v>119</v>
      </c>
      <c r="U233">
        <v>0</v>
      </c>
      <c r="V233">
        <v>0</v>
      </c>
      <c r="W233">
        <v>6</v>
      </c>
      <c r="X233">
        <v>63</v>
      </c>
      <c r="Y233">
        <v>188</v>
      </c>
      <c r="AA233">
        <v>5323</v>
      </c>
      <c r="AB233" t="s">
        <v>231</v>
      </c>
      <c r="AC233" s="7">
        <v>1367</v>
      </c>
      <c r="AD233">
        <v>0</v>
      </c>
      <c r="AE233">
        <v>0</v>
      </c>
      <c r="AF233" s="7">
        <v>1367</v>
      </c>
      <c r="AG233">
        <v>83</v>
      </c>
      <c r="AH233">
        <v>0</v>
      </c>
      <c r="AI233">
        <v>0</v>
      </c>
      <c r="AJ233">
        <v>14</v>
      </c>
      <c r="AK233">
        <v>0</v>
      </c>
      <c r="AL233">
        <v>97</v>
      </c>
    </row>
    <row r="234" spans="1:38" x14ac:dyDescent="0.25">
      <c r="A234">
        <v>17412</v>
      </c>
      <c r="B234" t="s">
        <v>233</v>
      </c>
      <c r="C234" s="7">
        <v>5007</v>
      </c>
      <c r="D234">
        <v>0</v>
      </c>
      <c r="E234">
        <v>4</v>
      </c>
      <c r="F234" s="7">
        <v>5011</v>
      </c>
      <c r="G234">
        <v>220</v>
      </c>
      <c r="H234">
        <v>0</v>
      </c>
      <c r="I234">
        <v>97</v>
      </c>
      <c r="J234">
        <v>2</v>
      </c>
      <c r="K234">
        <v>31</v>
      </c>
      <c r="L234">
        <v>350</v>
      </c>
      <c r="N234">
        <v>17412</v>
      </c>
      <c r="O234" t="s">
        <v>233</v>
      </c>
      <c r="P234" s="7">
        <v>5177</v>
      </c>
      <c r="Q234">
        <v>0</v>
      </c>
      <c r="R234">
        <v>10</v>
      </c>
      <c r="S234" s="7">
        <v>5187</v>
      </c>
      <c r="T234">
        <v>241</v>
      </c>
      <c r="U234">
        <v>0</v>
      </c>
      <c r="V234">
        <v>89</v>
      </c>
      <c r="W234">
        <v>3</v>
      </c>
      <c r="X234">
        <v>21</v>
      </c>
      <c r="Y234">
        <v>354</v>
      </c>
      <c r="AA234">
        <v>23309</v>
      </c>
      <c r="AB234" t="s">
        <v>232</v>
      </c>
      <c r="AC234" s="7">
        <v>2901</v>
      </c>
      <c r="AD234">
        <v>0</v>
      </c>
      <c r="AE234">
        <v>0</v>
      </c>
      <c r="AF234" s="7">
        <v>2901</v>
      </c>
      <c r="AG234">
        <v>237</v>
      </c>
      <c r="AH234">
        <v>0</v>
      </c>
      <c r="AI234">
        <v>0</v>
      </c>
      <c r="AJ234">
        <v>0</v>
      </c>
      <c r="AK234">
        <v>0</v>
      </c>
      <c r="AL234">
        <v>237</v>
      </c>
    </row>
    <row r="235" spans="1:38" x14ac:dyDescent="0.25">
      <c r="A235">
        <v>30002</v>
      </c>
      <c r="B235" t="s">
        <v>234</v>
      </c>
      <c r="C235">
        <v>65</v>
      </c>
      <c r="D235">
        <v>0</v>
      </c>
      <c r="E235">
        <v>0</v>
      </c>
      <c r="F235">
        <v>65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N235">
        <v>30002</v>
      </c>
      <c r="O235" t="s">
        <v>234</v>
      </c>
      <c r="P235">
        <v>56</v>
      </c>
      <c r="Q235">
        <v>0</v>
      </c>
      <c r="R235">
        <v>0</v>
      </c>
      <c r="S235">
        <v>56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AA235">
        <v>17412</v>
      </c>
      <c r="AB235" t="s">
        <v>233</v>
      </c>
      <c r="AC235" s="7">
        <v>4860</v>
      </c>
      <c r="AD235">
        <v>0</v>
      </c>
      <c r="AE235">
        <v>18</v>
      </c>
      <c r="AF235" s="7">
        <v>4878</v>
      </c>
      <c r="AG235">
        <v>238</v>
      </c>
      <c r="AH235">
        <v>0</v>
      </c>
      <c r="AI235">
        <v>91</v>
      </c>
      <c r="AJ235">
        <v>1</v>
      </c>
      <c r="AK235">
        <v>28</v>
      </c>
      <c r="AL235">
        <v>358</v>
      </c>
    </row>
    <row r="236" spans="1:38" x14ac:dyDescent="0.25">
      <c r="A236">
        <v>17404</v>
      </c>
      <c r="B236" t="s">
        <v>235</v>
      </c>
      <c r="C236">
        <v>63</v>
      </c>
      <c r="D236">
        <v>0</v>
      </c>
      <c r="E236">
        <v>0</v>
      </c>
      <c r="F236">
        <v>63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N236">
        <v>17404</v>
      </c>
      <c r="O236" t="s">
        <v>235</v>
      </c>
      <c r="P236">
        <v>24</v>
      </c>
      <c r="Q236">
        <v>0</v>
      </c>
      <c r="R236">
        <v>0</v>
      </c>
      <c r="S236">
        <v>24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AA236">
        <v>30002</v>
      </c>
      <c r="AB236" t="s">
        <v>234</v>
      </c>
      <c r="AC236">
        <v>52</v>
      </c>
      <c r="AD236">
        <v>0</v>
      </c>
      <c r="AE236">
        <v>0</v>
      </c>
      <c r="AF236">
        <v>52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</row>
    <row r="237" spans="1:38" x14ac:dyDescent="0.25">
      <c r="A237">
        <v>31201</v>
      </c>
      <c r="B237" t="s">
        <v>236</v>
      </c>
      <c r="C237" s="7">
        <v>6352</v>
      </c>
      <c r="D237">
        <v>0</v>
      </c>
      <c r="E237">
        <v>0</v>
      </c>
      <c r="F237" s="7">
        <v>6352</v>
      </c>
      <c r="G237">
        <v>289</v>
      </c>
      <c r="H237">
        <v>0</v>
      </c>
      <c r="I237">
        <v>0</v>
      </c>
      <c r="J237">
        <v>8</v>
      </c>
      <c r="K237">
        <v>53</v>
      </c>
      <c r="L237">
        <v>350</v>
      </c>
      <c r="N237">
        <v>31201</v>
      </c>
      <c r="O237" t="s">
        <v>236</v>
      </c>
      <c r="P237" s="7">
        <v>6516</v>
      </c>
      <c r="Q237">
        <v>0</v>
      </c>
      <c r="R237">
        <v>0</v>
      </c>
      <c r="S237" s="7">
        <v>6516</v>
      </c>
      <c r="T237">
        <v>289</v>
      </c>
      <c r="U237">
        <v>0</v>
      </c>
      <c r="V237">
        <v>0</v>
      </c>
      <c r="W237">
        <v>2</v>
      </c>
      <c r="X237">
        <v>53</v>
      </c>
      <c r="Y237">
        <v>344</v>
      </c>
      <c r="AA237">
        <v>17404</v>
      </c>
      <c r="AB237" t="s">
        <v>235</v>
      </c>
      <c r="AC237">
        <v>19</v>
      </c>
      <c r="AD237">
        <v>0</v>
      </c>
      <c r="AE237">
        <v>0</v>
      </c>
      <c r="AF237">
        <v>19</v>
      </c>
      <c r="AG237">
        <v>0</v>
      </c>
      <c r="AH237">
        <v>0</v>
      </c>
      <c r="AI237">
        <v>0</v>
      </c>
      <c r="AJ237">
        <v>0</v>
      </c>
      <c r="AK237">
        <v>3</v>
      </c>
      <c r="AL237">
        <v>3</v>
      </c>
    </row>
    <row r="238" spans="1:38" x14ac:dyDescent="0.25">
      <c r="A238">
        <v>17410</v>
      </c>
      <c r="B238" t="s">
        <v>237</v>
      </c>
      <c r="C238" s="7">
        <v>4023</v>
      </c>
      <c r="D238">
        <v>0</v>
      </c>
      <c r="E238">
        <v>0</v>
      </c>
      <c r="F238" s="7">
        <v>4023</v>
      </c>
      <c r="G238">
        <v>97</v>
      </c>
      <c r="H238">
        <v>0</v>
      </c>
      <c r="I238">
        <v>0</v>
      </c>
      <c r="J238">
        <v>0</v>
      </c>
      <c r="K238">
        <v>19</v>
      </c>
      <c r="L238">
        <v>116</v>
      </c>
      <c r="N238">
        <v>17410</v>
      </c>
      <c r="O238" t="s">
        <v>237</v>
      </c>
      <c r="P238" s="7">
        <v>4201</v>
      </c>
      <c r="Q238">
        <v>0</v>
      </c>
      <c r="R238">
        <v>0</v>
      </c>
      <c r="S238" s="7">
        <v>4201</v>
      </c>
      <c r="T238">
        <v>96</v>
      </c>
      <c r="U238">
        <v>0</v>
      </c>
      <c r="V238">
        <v>0</v>
      </c>
      <c r="W238">
        <v>0</v>
      </c>
      <c r="X238">
        <v>29</v>
      </c>
      <c r="Y238">
        <v>125</v>
      </c>
      <c r="AA238">
        <v>31201</v>
      </c>
      <c r="AB238" t="s">
        <v>236</v>
      </c>
      <c r="AC238" s="7">
        <v>6352</v>
      </c>
      <c r="AD238">
        <v>0</v>
      </c>
      <c r="AE238">
        <v>0</v>
      </c>
      <c r="AF238" s="7">
        <v>6352</v>
      </c>
      <c r="AG238">
        <v>312</v>
      </c>
      <c r="AH238">
        <v>0</v>
      </c>
      <c r="AI238">
        <v>0</v>
      </c>
      <c r="AJ238">
        <v>4</v>
      </c>
      <c r="AK238">
        <v>53</v>
      </c>
      <c r="AL238">
        <v>369</v>
      </c>
    </row>
    <row r="239" spans="1:38" x14ac:dyDescent="0.25">
      <c r="A239">
        <v>13156</v>
      </c>
      <c r="B239" t="s">
        <v>238</v>
      </c>
      <c r="C239">
        <v>362</v>
      </c>
      <c r="D239">
        <v>0</v>
      </c>
      <c r="E239">
        <v>0</v>
      </c>
      <c r="F239">
        <v>362</v>
      </c>
      <c r="G239">
        <v>15</v>
      </c>
      <c r="H239">
        <v>0</v>
      </c>
      <c r="I239">
        <v>0</v>
      </c>
      <c r="J239">
        <v>0</v>
      </c>
      <c r="K239">
        <v>0</v>
      </c>
      <c r="L239">
        <v>15</v>
      </c>
      <c r="N239">
        <v>13156</v>
      </c>
      <c r="O239" t="s">
        <v>238</v>
      </c>
      <c r="P239">
        <v>369</v>
      </c>
      <c r="Q239">
        <v>0</v>
      </c>
      <c r="R239">
        <v>0</v>
      </c>
      <c r="S239">
        <v>369</v>
      </c>
      <c r="T239">
        <v>10</v>
      </c>
      <c r="U239">
        <v>0</v>
      </c>
      <c r="V239">
        <v>0</v>
      </c>
      <c r="W239">
        <v>0</v>
      </c>
      <c r="X239">
        <v>0</v>
      </c>
      <c r="Y239">
        <v>10</v>
      </c>
      <c r="AA239">
        <v>17410</v>
      </c>
      <c r="AB239" t="s">
        <v>237</v>
      </c>
      <c r="AC239" s="7">
        <v>3974</v>
      </c>
      <c r="AD239">
        <v>0</v>
      </c>
      <c r="AE239">
        <v>0</v>
      </c>
      <c r="AF239" s="7">
        <v>3974</v>
      </c>
      <c r="AG239">
        <v>101</v>
      </c>
      <c r="AH239">
        <v>0</v>
      </c>
      <c r="AI239">
        <v>0</v>
      </c>
      <c r="AJ239">
        <v>0</v>
      </c>
      <c r="AK239">
        <v>38</v>
      </c>
      <c r="AL239">
        <v>139</v>
      </c>
    </row>
    <row r="240" spans="1:38" x14ac:dyDescent="0.25">
      <c r="A240">
        <v>25118</v>
      </c>
      <c r="B240" t="s">
        <v>239</v>
      </c>
      <c r="C240">
        <v>429</v>
      </c>
      <c r="D240">
        <v>0</v>
      </c>
      <c r="E240">
        <v>0</v>
      </c>
      <c r="F240">
        <v>429</v>
      </c>
      <c r="G240">
        <v>6</v>
      </c>
      <c r="H240">
        <v>0</v>
      </c>
      <c r="I240">
        <v>0</v>
      </c>
      <c r="J240">
        <v>0</v>
      </c>
      <c r="K240">
        <v>33</v>
      </c>
      <c r="L240">
        <v>39</v>
      </c>
      <c r="N240">
        <v>25118</v>
      </c>
      <c r="O240" t="s">
        <v>239</v>
      </c>
      <c r="P240">
        <v>468</v>
      </c>
      <c r="Q240">
        <v>0</v>
      </c>
      <c r="R240">
        <v>0</v>
      </c>
      <c r="S240">
        <v>468</v>
      </c>
      <c r="T240">
        <v>6</v>
      </c>
      <c r="U240">
        <v>0</v>
      </c>
      <c r="V240">
        <v>0</v>
      </c>
      <c r="W240">
        <v>0</v>
      </c>
      <c r="X240">
        <v>22</v>
      </c>
      <c r="Y240">
        <v>28</v>
      </c>
      <c r="AA240">
        <v>13156</v>
      </c>
      <c r="AB240" t="s">
        <v>238</v>
      </c>
      <c r="AC240">
        <v>346</v>
      </c>
      <c r="AD240">
        <v>0</v>
      </c>
      <c r="AE240">
        <v>0</v>
      </c>
      <c r="AF240">
        <v>346</v>
      </c>
      <c r="AG240">
        <v>10</v>
      </c>
      <c r="AH240">
        <v>0</v>
      </c>
      <c r="AI240">
        <v>0</v>
      </c>
      <c r="AJ240">
        <v>0</v>
      </c>
      <c r="AK240">
        <v>0</v>
      </c>
      <c r="AL240">
        <v>10</v>
      </c>
    </row>
    <row r="241" spans="1:38" x14ac:dyDescent="0.25">
      <c r="A241">
        <v>18402</v>
      </c>
      <c r="B241" t="s">
        <v>240</v>
      </c>
      <c r="C241" s="7">
        <v>6423</v>
      </c>
      <c r="D241">
        <v>0</v>
      </c>
      <c r="E241">
        <v>0</v>
      </c>
      <c r="F241" s="7">
        <v>6423</v>
      </c>
      <c r="G241">
        <v>339</v>
      </c>
      <c r="H241">
        <v>0</v>
      </c>
      <c r="I241">
        <v>53</v>
      </c>
      <c r="J241">
        <v>4</v>
      </c>
      <c r="K241">
        <v>16</v>
      </c>
      <c r="L241">
        <v>412</v>
      </c>
      <c r="N241">
        <v>18402</v>
      </c>
      <c r="O241" t="s">
        <v>240</v>
      </c>
      <c r="P241" s="7">
        <v>5709</v>
      </c>
      <c r="Q241">
        <v>0</v>
      </c>
      <c r="R241">
        <v>0</v>
      </c>
      <c r="S241" s="7">
        <v>5709</v>
      </c>
      <c r="T241">
        <v>378</v>
      </c>
      <c r="U241">
        <v>0</v>
      </c>
      <c r="V241">
        <v>0</v>
      </c>
      <c r="W241">
        <v>7</v>
      </c>
      <c r="X241">
        <v>39</v>
      </c>
      <c r="Y241">
        <v>424</v>
      </c>
      <c r="AA241">
        <v>25118</v>
      </c>
      <c r="AB241" t="s">
        <v>239</v>
      </c>
      <c r="AC241">
        <v>452</v>
      </c>
      <c r="AD241">
        <v>0</v>
      </c>
      <c r="AE241">
        <v>0</v>
      </c>
      <c r="AF241">
        <v>452</v>
      </c>
      <c r="AG241">
        <v>6</v>
      </c>
      <c r="AH241">
        <v>0</v>
      </c>
      <c r="AI241">
        <v>0</v>
      </c>
      <c r="AJ241">
        <v>0</v>
      </c>
      <c r="AK241">
        <v>24</v>
      </c>
      <c r="AL241">
        <v>30</v>
      </c>
    </row>
    <row r="242" spans="1:38" x14ac:dyDescent="0.25">
      <c r="A242">
        <v>15206</v>
      </c>
      <c r="B242" t="s">
        <v>241</v>
      </c>
      <c r="C242">
        <v>885</v>
      </c>
      <c r="D242">
        <v>0</v>
      </c>
      <c r="E242">
        <v>0</v>
      </c>
      <c r="F242">
        <v>885</v>
      </c>
      <c r="G242">
        <v>18</v>
      </c>
      <c r="H242">
        <v>0</v>
      </c>
      <c r="I242">
        <v>0</v>
      </c>
      <c r="J242">
        <v>0</v>
      </c>
      <c r="K242">
        <v>0</v>
      </c>
      <c r="L242">
        <v>18</v>
      </c>
      <c r="N242">
        <v>15206</v>
      </c>
      <c r="O242" t="s">
        <v>241</v>
      </c>
      <c r="P242">
        <v>860</v>
      </c>
      <c r="Q242">
        <v>0</v>
      </c>
      <c r="R242">
        <v>0</v>
      </c>
      <c r="S242">
        <v>860</v>
      </c>
      <c r="T242">
        <v>18</v>
      </c>
      <c r="U242">
        <v>0</v>
      </c>
      <c r="V242">
        <v>0</v>
      </c>
      <c r="W242">
        <v>0</v>
      </c>
      <c r="X242">
        <v>0</v>
      </c>
      <c r="Y242">
        <v>18</v>
      </c>
      <c r="AA242">
        <v>18402</v>
      </c>
      <c r="AB242" t="s">
        <v>240</v>
      </c>
      <c r="AC242" s="7">
        <v>6381</v>
      </c>
      <c r="AD242">
        <v>0</v>
      </c>
      <c r="AE242">
        <v>0</v>
      </c>
      <c r="AF242" s="7">
        <v>6381</v>
      </c>
      <c r="AG242">
        <v>443</v>
      </c>
      <c r="AH242">
        <v>0</v>
      </c>
      <c r="AI242">
        <v>3</v>
      </c>
      <c r="AJ242">
        <v>11</v>
      </c>
      <c r="AK242">
        <v>39</v>
      </c>
      <c r="AL242">
        <v>496</v>
      </c>
    </row>
    <row r="243" spans="1:38" x14ac:dyDescent="0.25">
      <c r="A243">
        <v>23042</v>
      </c>
      <c r="B243" t="s">
        <v>242</v>
      </c>
      <c r="C243">
        <v>135</v>
      </c>
      <c r="D243">
        <v>0</v>
      </c>
      <c r="E243">
        <v>0</v>
      </c>
      <c r="F243">
        <v>135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N243">
        <v>23042</v>
      </c>
      <c r="O243" t="s">
        <v>242</v>
      </c>
      <c r="P243">
        <v>141</v>
      </c>
      <c r="Q243">
        <v>0</v>
      </c>
      <c r="R243">
        <v>0</v>
      </c>
      <c r="S243">
        <v>141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AA243">
        <v>15206</v>
      </c>
      <c r="AB243" t="s">
        <v>241</v>
      </c>
      <c r="AC243">
        <v>883</v>
      </c>
      <c r="AD243">
        <v>0</v>
      </c>
      <c r="AE243">
        <v>0</v>
      </c>
      <c r="AF243">
        <v>883</v>
      </c>
      <c r="AG243">
        <v>23</v>
      </c>
      <c r="AH243">
        <v>0</v>
      </c>
      <c r="AI243">
        <v>0</v>
      </c>
      <c r="AJ243">
        <v>0</v>
      </c>
      <c r="AK243">
        <v>0</v>
      </c>
      <c r="AL243">
        <v>23</v>
      </c>
    </row>
    <row r="244" spans="1:38" x14ac:dyDescent="0.25">
      <c r="A244">
        <v>32081</v>
      </c>
      <c r="B244" t="s">
        <v>243</v>
      </c>
      <c r="C244" s="7">
        <v>9016</v>
      </c>
      <c r="D244">
        <v>0</v>
      </c>
      <c r="E244">
        <v>605</v>
      </c>
      <c r="F244" s="7">
        <v>9621</v>
      </c>
      <c r="G244">
        <v>609</v>
      </c>
      <c r="H244">
        <v>0</v>
      </c>
      <c r="I244">
        <v>0</v>
      </c>
      <c r="J244">
        <v>35</v>
      </c>
      <c r="K244">
        <v>0</v>
      </c>
      <c r="L244">
        <v>644</v>
      </c>
      <c r="N244">
        <v>32081</v>
      </c>
      <c r="O244" t="s">
        <v>243</v>
      </c>
      <c r="P244" s="7">
        <v>7129</v>
      </c>
      <c r="Q244">
        <v>0</v>
      </c>
      <c r="R244">
        <v>521</v>
      </c>
      <c r="S244" s="7">
        <v>7650</v>
      </c>
      <c r="T244">
        <v>758</v>
      </c>
      <c r="U244">
        <v>0</v>
      </c>
      <c r="V244">
        <v>0</v>
      </c>
      <c r="W244">
        <v>166</v>
      </c>
      <c r="X244">
        <v>0</v>
      </c>
      <c r="Y244">
        <v>924</v>
      </c>
      <c r="AA244">
        <v>23042</v>
      </c>
      <c r="AB244" t="s">
        <v>242</v>
      </c>
      <c r="AC244">
        <v>138</v>
      </c>
      <c r="AD244">
        <v>0</v>
      </c>
      <c r="AE244">
        <v>0</v>
      </c>
      <c r="AF244">
        <v>138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</row>
    <row r="245" spans="1:38" x14ac:dyDescent="0.25">
      <c r="A245">
        <v>32901</v>
      </c>
      <c r="B245" t="s">
        <v>348</v>
      </c>
      <c r="C245">
        <v>428</v>
      </c>
      <c r="D245">
        <v>0</v>
      </c>
      <c r="E245">
        <v>6</v>
      </c>
      <c r="F245">
        <v>434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N245">
        <v>32901</v>
      </c>
      <c r="O245" t="s">
        <v>348</v>
      </c>
      <c r="P245">
        <v>424</v>
      </c>
      <c r="Q245">
        <v>0</v>
      </c>
      <c r="R245">
        <v>6</v>
      </c>
      <c r="S245">
        <v>430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AA245">
        <v>32081</v>
      </c>
      <c r="AB245" t="s">
        <v>243</v>
      </c>
      <c r="AC245" s="7">
        <v>6431</v>
      </c>
      <c r="AD245">
        <v>0</v>
      </c>
      <c r="AE245">
        <v>729</v>
      </c>
      <c r="AF245" s="7">
        <v>7160</v>
      </c>
      <c r="AG245">
        <v>818</v>
      </c>
      <c r="AH245">
        <v>0</v>
      </c>
      <c r="AI245">
        <v>0</v>
      </c>
      <c r="AJ245">
        <v>269</v>
      </c>
      <c r="AK245">
        <v>0</v>
      </c>
      <c r="AL245" s="7">
        <v>1087</v>
      </c>
    </row>
    <row r="246" spans="1:38" x14ac:dyDescent="0.25">
      <c r="A246">
        <v>22008</v>
      </c>
      <c r="B246" t="s">
        <v>244</v>
      </c>
      <c r="C246">
        <v>27</v>
      </c>
      <c r="D246">
        <v>0</v>
      </c>
      <c r="E246">
        <v>0</v>
      </c>
      <c r="F246">
        <v>27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N246">
        <v>22008</v>
      </c>
      <c r="O246" t="s">
        <v>244</v>
      </c>
      <c r="P246">
        <v>23</v>
      </c>
      <c r="Q246">
        <v>0</v>
      </c>
      <c r="R246">
        <v>0</v>
      </c>
      <c r="S246">
        <v>23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AA246">
        <v>32901</v>
      </c>
      <c r="AB246" t="s">
        <v>348</v>
      </c>
      <c r="AC246">
        <v>424</v>
      </c>
      <c r="AD246">
        <v>0</v>
      </c>
      <c r="AE246">
        <v>6</v>
      </c>
      <c r="AF246">
        <v>430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</row>
    <row r="247" spans="1:38" x14ac:dyDescent="0.25">
      <c r="A247">
        <v>38322</v>
      </c>
      <c r="B247" t="s">
        <v>245</v>
      </c>
      <c r="C247">
        <v>104</v>
      </c>
      <c r="D247">
        <v>0</v>
      </c>
      <c r="E247">
        <v>0</v>
      </c>
      <c r="F247">
        <v>104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N247">
        <v>38322</v>
      </c>
      <c r="O247" t="s">
        <v>245</v>
      </c>
      <c r="P247">
        <v>95</v>
      </c>
      <c r="Q247">
        <v>0</v>
      </c>
      <c r="R247">
        <v>0</v>
      </c>
      <c r="S247">
        <v>95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AA247">
        <v>22008</v>
      </c>
      <c r="AB247" t="s">
        <v>244</v>
      </c>
      <c r="AC247">
        <v>25</v>
      </c>
      <c r="AD247">
        <v>0</v>
      </c>
      <c r="AE247">
        <v>0</v>
      </c>
      <c r="AF247">
        <v>25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</row>
    <row r="248" spans="1:38" x14ac:dyDescent="0.25">
      <c r="A248">
        <v>31401</v>
      </c>
      <c r="B248" t="s">
        <v>246</v>
      </c>
      <c r="C248" s="7">
        <v>2645</v>
      </c>
      <c r="D248">
        <v>0</v>
      </c>
      <c r="E248">
        <v>0</v>
      </c>
      <c r="F248" s="7">
        <v>2645</v>
      </c>
      <c r="G248">
        <v>124</v>
      </c>
      <c r="H248">
        <v>4</v>
      </c>
      <c r="I248">
        <v>8</v>
      </c>
      <c r="J248">
        <v>20</v>
      </c>
      <c r="K248">
        <v>11</v>
      </c>
      <c r="L248">
        <v>167</v>
      </c>
      <c r="N248">
        <v>31401</v>
      </c>
      <c r="O248" t="s">
        <v>246</v>
      </c>
      <c r="P248" s="7">
        <v>2757</v>
      </c>
      <c r="Q248">
        <v>0</v>
      </c>
      <c r="R248">
        <v>0</v>
      </c>
      <c r="S248" s="7">
        <v>2757</v>
      </c>
      <c r="T248">
        <v>120</v>
      </c>
      <c r="U248">
        <v>2</v>
      </c>
      <c r="V248">
        <v>10</v>
      </c>
      <c r="W248">
        <v>17</v>
      </c>
      <c r="X248">
        <v>19</v>
      </c>
      <c r="Y248">
        <v>168</v>
      </c>
      <c r="AA248">
        <v>38322</v>
      </c>
      <c r="AB248" t="s">
        <v>245</v>
      </c>
      <c r="AC248">
        <v>107</v>
      </c>
      <c r="AD248">
        <v>0</v>
      </c>
      <c r="AE248">
        <v>0</v>
      </c>
      <c r="AF248">
        <v>107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</row>
    <row r="249" spans="1:38" x14ac:dyDescent="0.25">
      <c r="A249">
        <v>11054</v>
      </c>
      <c r="B249" t="s">
        <v>247</v>
      </c>
      <c r="C249">
        <v>34</v>
      </c>
      <c r="D249">
        <v>0</v>
      </c>
      <c r="E249">
        <v>0</v>
      </c>
      <c r="F249">
        <v>34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N249">
        <v>11054</v>
      </c>
      <c r="O249" t="s">
        <v>247</v>
      </c>
      <c r="P249">
        <v>32</v>
      </c>
      <c r="Q249">
        <v>0</v>
      </c>
      <c r="R249">
        <v>0</v>
      </c>
      <c r="S249">
        <v>32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AA249">
        <v>31401</v>
      </c>
      <c r="AB249" t="s">
        <v>246</v>
      </c>
      <c r="AC249" s="7">
        <v>2718</v>
      </c>
      <c r="AD249">
        <v>0</v>
      </c>
      <c r="AE249">
        <v>0</v>
      </c>
      <c r="AF249" s="7">
        <v>2718</v>
      </c>
      <c r="AG249">
        <v>132</v>
      </c>
      <c r="AH249">
        <v>6</v>
      </c>
      <c r="AI249">
        <v>12</v>
      </c>
      <c r="AJ249">
        <v>29</v>
      </c>
      <c r="AK249">
        <v>21</v>
      </c>
      <c r="AL249">
        <v>200</v>
      </c>
    </row>
    <row r="250" spans="1:38" x14ac:dyDescent="0.25">
      <c r="A250">
        <v>7035</v>
      </c>
      <c r="B250" t="s">
        <v>248</v>
      </c>
      <c r="C250">
        <v>32</v>
      </c>
      <c r="D250">
        <v>0</v>
      </c>
      <c r="E250">
        <v>0</v>
      </c>
      <c r="F250">
        <v>32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N250">
        <v>7035</v>
      </c>
      <c r="O250" t="s">
        <v>248</v>
      </c>
      <c r="P250">
        <v>32</v>
      </c>
      <c r="Q250">
        <v>0</v>
      </c>
      <c r="R250">
        <v>0</v>
      </c>
      <c r="S250">
        <v>32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AA250">
        <v>11054</v>
      </c>
      <c r="AB250" t="s">
        <v>247</v>
      </c>
      <c r="AC250">
        <v>30</v>
      </c>
      <c r="AD250">
        <v>0</v>
      </c>
      <c r="AE250">
        <v>0</v>
      </c>
      <c r="AF250">
        <v>30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</row>
    <row r="251" spans="1:38" x14ac:dyDescent="0.25">
      <c r="A251">
        <v>27001</v>
      </c>
      <c r="B251" t="s">
        <v>249</v>
      </c>
      <c r="C251" s="7">
        <v>2522</v>
      </c>
      <c r="D251">
        <v>0</v>
      </c>
      <c r="E251">
        <v>0</v>
      </c>
      <c r="F251" s="7">
        <v>2522</v>
      </c>
      <c r="G251">
        <v>100</v>
      </c>
      <c r="H251">
        <v>0</v>
      </c>
      <c r="I251">
        <v>0</v>
      </c>
      <c r="J251">
        <v>0</v>
      </c>
      <c r="K251">
        <v>2</v>
      </c>
      <c r="L251">
        <v>102</v>
      </c>
      <c r="N251">
        <v>27001</v>
      </c>
      <c r="O251" t="s">
        <v>249</v>
      </c>
      <c r="P251" s="7">
        <v>2621</v>
      </c>
      <c r="Q251">
        <v>0</v>
      </c>
      <c r="R251">
        <v>0</v>
      </c>
      <c r="S251" s="7">
        <v>2621</v>
      </c>
      <c r="T251">
        <v>102</v>
      </c>
      <c r="U251">
        <v>0</v>
      </c>
      <c r="V251">
        <v>0</v>
      </c>
      <c r="W251">
        <v>7</v>
      </c>
      <c r="X251">
        <v>2</v>
      </c>
      <c r="Y251">
        <v>111</v>
      </c>
      <c r="AA251">
        <v>7035</v>
      </c>
      <c r="AB251" t="s">
        <v>248</v>
      </c>
      <c r="AC251">
        <v>30</v>
      </c>
      <c r="AD251">
        <v>0</v>
      </c>
      <c r="AE251">
        <v>0</v>
      </c>
      <c r="AF251">
        <v>30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1:38" x14ac:dyDescent="0.25">
      <c r="A252">
        <v>38304</v>
      </c>
      <c r="B252" t="s">
        <v>250</v>
      </c>
      <c r="C252">
        <v>67</v>
      </c>
      <c r="D252">
        <v>0</v>
      </c>
      <c r="E252">
        <v>0</v>
      </c>
      <c r="F252">
        <v>67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N252">
        <v>38304</v>
      </c>
      <c r="O252" t="s">
        <v>250</v>
      </c>
      <c r="P252">
        <v>70</v>
      </c>
      <c r="Q252">
        <v>0</v>
      </c>
      <c r="R252">
        <v>0</v>
      </c>
      <c r="S252">
        <v>70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AA252">
        <v>27001</v>
      </c>
      <c r="AB252" t="s">
        <v>249</v>
      </c>
      <c r="AC252" s="7">
        <v>2624</v>
      </c>
      <c r="AD252">
        <v>0</v>
      </c>
      <c r="AE252">
        <v>0</v>
      </c>
      <c r="AF252" s="7">
        <v>2624</v>
      </c>
      <c r="AG252">
        <v>98</v>
      </c>
      <c r="AH252">
        <v>0</v>
      </c>
      <c r="AI252">
        <v>0</v>
      </c>
      <c r="AJ252">
        <v>0</v>
      </c>
      <c r="AK252">
        <v>22</v>
      </c>
      <c r="AL252">
        <v>120</v>
      </c>
    </row>
    <row r="253" spans="1:38" x14ac:dyDescent="0.25">
      <c r="A253">
        <v>30303</v>
      </c>
      <c r="B253" t="s">
        <v>251</v>
      </c>
      <c r="C253">
        <v>465</v>
      </c>
      <c r="D253">
        <v>0</v>
      </c>
      <c r="E253">
        <v>0</v>
      </c>
      <c r="F253">
        <v>465</v>
      </c>
      <c r="G253">
        <v>25</v>
      </c>
      <c r="H253">
        <v>0</v>
      </c>
      <c r="I253">
        <v>0</v>
      </c>
      <c r="J253">
        <v>0</v>
      </c>
      <c r="K253">
        <v>15</v>
      </c>
      <c r="L253">
        <v>40</v>
      </c>
      <c r="N253">
        <v>30303</v>
      </c>
      <c r="O253" t="s">
        <v>251</v>
      </c>
      <c r="P253">
        <v>593</v>
      </c>
      <c r="Q253">
        <v>0</v>
      </c>
      <c r="R253">
        <v>0</v>
      </c>
      <c r="S253">
        <v>593</v>
      </c>
      <c r="T253">
        <v>52</v>
      </c>
      <c r="U253">
        <v>0</v>
      </c>
      <c r="V253">
        <v>0</v>
      </c>
      <c r="W253">
        <v>0</v>
      </c>
      <c r="X253">
        <v>16</v>
      </c>
      <c r="Y253">
        <v>68</v>
      </c>
      <c r="AA253">
        <v>38304</v>
      </c>
      <c r="AB253" t="s">
        <v>250</v>
      </c>
      <c r="AC253">
        <v>75</v>
      </c>
      <c r="AD253">
        <v>0</v>
      </c>
      <c r="AE253">
        <v>0</v>
      </c>
      <c r="AF253">
        <v>75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</row>
    <row r="254" spans="1:38" x14ac:dyDescent="0.25">
      <c r="A254">
        <v>31311</v>
      </c>
      <c r="B254" t="s">
        <v>252</v>
      </c>
      <c r="C254" s="7">
        <v>1529</v>
      </c>
      <c r="D254">
        <v>0</v>
      </c>
      <c r="E254">
        <v>0</v>
      </c>
      <c r="F254" s="7">
        <v>1529</v>
      </c>
      <c r="G254">
        <v>96</v>
      </c>
      <c r="H254">
        <v>0</v>
      </c>
      <c r="I254">
        <v>0</v>
      </c>
      <c r="J254">
        <v>0</v>
      </c>
      <c r="K254">
        <v>0</v>
      </c>
      <c r="L254">
        <v>96</v>
      </c>
      <c r="N254">
        <v>31311</v>
      </c>
      <c r="O254" t="s">
        <v>252</v>
      </c>
      <c r="P254" s="7">
        <v>1553</v>
      </c>
      <c r="Q254">
        <v>0</v>
      </c>
      <c r="R254">
        <v>0</v>
      </c>
      <c r="S254" s="7">
        <v>1553</v>
      </c>
      <c r="T254">
        <v>61</v>
      </c>
      <c r="U254">
        <v>0</v>
      </c>
      <c r="V254">
        <v>0</v>
      </c>
      <c r="W254">
        <v>0</v>
      </c>
      <c r="X254">
        <v>0</v>
      </c>
      <c r="Y254">
        <v>61</v>
      </c>
      <c r="AA254">
        <v>30303</v>
      </c>
      <c r="AB254" t="s">
        <v>251</v>
      </c>
      <c r="AC254">
        <v>615</v>
      </c>
      <c r="AD254">
        <v>0</v>
      </c>
      <c r="AE254">
        <v>0</v>
      </c>
      <c r="AF254">
        <v>615</v>
      </c>
      <c r="AG254">
        <v>40</v>
      </c>
      <c r="AH254">
        <v>0</v>
      </c>
      <c r="AI254">
        <v>0</v>
      </c>
      <c r="AJ254">
        <v>0</v>
      </c>
      <c r="AK254">
        <v>13</v>
      </c>
      <c r="AL254">
        <v>53</v>
      </c>
    </row>
    <row r="255" spans="1:38" x14ac:dyDescent="0.25">
      <c r="A255">
        <v>17905</v>
      </c>
      <c r="B255" t="s">
        <v>349</v>
      </c>
      <c r="C255">
        <v>177</v>
      </c>
      <c r="D255">
        <v>0</v>
      </c>
      <c r="E255">
        <v>68</v>
      </c>
      <c r="F255">
        <v>245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N255">
        <v>17905</v>
      </c>
      <c r="O255" t="s">
        <v>349</v>
      </c>
      <c r="P255">
        <v>176</v>
      </c>
      <c r="Q255">
        <v>0</v>
      </c>
      <c r="R255">
        <v>70</v>
      </c>
      <c r="S255">
        <v>246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AA255">
        <v>31311</v>
      </c>
      <c r="AB255" t="s">
        <v>252</v>
      </c>
      <c r="AC255" s="7">
        <v>1521</v>
      </c>
      <c r="AD255">
        <v>0</v>
      </c>
      <c r="AE255">
        <v>0</v>
      </c>
      <c r="AF255" s="7">
        <v>1521</v>
      </c>
      <c r="AG255">
        <v>104</v>
      </c>
      <c r="AH255">
        <v>0</v>
      </c>
      <c r="AI255">
        <v>0</v>
      </c>
      <c r="AJ255">
        <v>5</v>
      </c>
      <c r="AK255">
        <v>0</v>
      </c>
      <c r="AL255">
        <v>109</v>
      </c>
    </row>
    <row r="256" spans="1:38" x14ac:dyDescent="0.25">
      <c r="A256">
        <v>27905</v>
      </c>
      <c r="B256" t="s">
        <v>350</v>
      </c>
      <c r="C256">
        <v>0</v>
      </c>
      <c r="D256">
        <v>0</v>
      </c>
      <c r="E256">
        <v>181</v>
      </c>
      <c r="F256">
        <v>181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N256">
        <v>27905</v>
      </c>
      <c r="O256" t="s">
        <v>350</v>
      </c>
      <c r="P256">
        <v>183</v>
      </c>
      <c r="Q256">
        <v>0</v>
      </c>
      <c r="R256">
        <v>0</v>
      </c>
      <c r="S256">
        <v>183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AA256">
        <v>17905</v>
      </c>
      <c r="AB256" t="s">
        <v>349</v>
      </c>
      <c r="AC256">
        <v>187</v>
      </c>
      <c r="AD256">
        <v>0</v>
      </c>
      <c r="AE256">
        <v>75</v>
      </c>
      <c r="AF256">
        <v>262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</row>
    <row r="257" spans="1:38" x14ac:dyDescent="0.25">
      <c r="A257">
        <v>17902</v>
      </c>
      <c r="B257" t="s">
        <v>351</v>
      </c>
      <c r="C257">
        <v>298</v>
      </c>
      <c r="D257">
        <v>0</v>
      </c>
      <c r="E257">
        <v>0</v>
      </c>
      <c r="F257">
        <v>298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N257">
        <v>17902</v>
      </c>
      <c r="O257" t="s">
        <v>351</v>
      </c>
      <c r="P257">
        <v>0</v>
      </c>
      <c r="Q257">
        <v>16</v>
      </c>
      <c r="R257">
        <v>313</v>
      </c>
      <c r="S257">
        <v>297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AA257">
        <v>27905</v>
      </c>
      <c r="AB257" t="s">
        <v>350</v>
      </c>
      <c r="AC257">
        <v>170</v>
      </c>
      <c r="AD257">
        <v>0</v>
      </c>
      <c r="AE257">
        <v>0</v>
      </c>
      <c r="AF257">
        <v>170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</row>
    <row r="258" spans="1:38" x14ac:dyDescent="0.25">
      <c r="A258">
        <v>27320</v>
      </c>
      <c r="B258" t="s">
        <v>254</v>
      </c>
      <c r="C258" s="7">
        <v>5798</v>
      </c>
      <c r="D258">
        <v>0</v>
      </c>
      <c r="E258">
        <v>0</v>
      </c>
      <c r="F258" s="7">
        <v>5798</v>
      </c>
      <c r="G258">
        <v>257</v>
      </c>
      <c r="H258">
        <v>0</v>
      </c>
      <c r="I258">
        <v>9</v>
      </c>
      <c r="J258">
        <v>0</v>
      </c>
      <c r="K258">
        <v>27</v>
      </c>
      <c r="L258">
        <v>293</v>
      </c>
      <c r="N258">
        <v>27320</v>
      </c>
      <c r="O258" t="s">
        <v>254</v>
      </c>
      <c r="P258" s="7">
        <v>5265</v>
      </c>
      <c r="Q258">
        <v>0</v>
      </c>
      <c r="R258">
        <v>0</v>
      </c>
      <c r="S258" s="7">
        <v>5265</v>
      </c>
      <c r="T258">
        <v>193</v>
      </c>
      <c r="U258">
        <v>0</v>
      </c>
      <c r="V258">
        <v>12</v>
      </c>
      <c r="W258">
        <v>3</v>
      </c>
      <c r="X258">
        <v>16</v>
      </c>
      <c r="Y258">
        <v>224</v>
      </c>
      <c r="AA258">
        <v>17902</v>
      </c>
      <c r="AB258" t="s">
        <v>351</v>
      </c>
      <c r="AC258">
        <v>0</v>
      </c>
      <c r="AD258">
        <v>0</v>
      </c>
      <c r="AE258">
        <v>280</v>
      </c>
      <c r="AF258">
        <v>280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</row>
    <row r="259" spans="1:38" x14ac:dyDescent="0.25">
      <c r="A259">
        <v>39201</v>
      </c>
      <c r="B259" t="s">
        <v>255</v>
      </c>
      <c r="C259" s="7">
        <v>3874</v>
      </c>
      <c r="D259">
        <v>0</v>
      </c>
      <c r="E259">
        <v>0</v>
      </c>
      <c r="F259" s="7">
        <v>3874</v>
      </c>
      <c r="G259">
        <v>197</v>
      </c>
      <c r="H259">
        <v>0</v>
      </c>
      <c r="I259">
        <v>0</v>
      </c>
      <c r="J259">
        <v>0</v>
      </c>
      <c r="K259">
        <v>0</v>
      </c>
      <c r="L259">
        <v>197</v>
      </c>
      <c r="N259">
        <v>39201</v>
      </c>
      <c r="O259" t="s">
        <v>255</v>
      </c>
      <c r="P259" s="7">
        <v>4055</v>
      </c>
      <c r="Q259">
        <v>0</v>
      </c>
      <c r="R259">
        <v>0</v>
      </c>
      <c r="S259" s="7">
        <v>4055</v>
      </c>
      <c r="T259">
        <v>221</v>
      </c>
      <c r="U259">
        <v>0</v>
      </c>
      <c r="V259">
        <v>0</v>
      </c>
      <c r="W259">
        <v>0</v>
      </c>
      <c r="X259">
        <v>0</v>
      </c>
      <c r="Y259">
        <v>221</v>
      </c>
      <c r="AA259">
        <v>27320</v>
      </c>
      <c r="AB259" t="s">
        <v>254</v>
      </c>
      <c r="AC259" s="7">
        <v>5603</v>
      </c>
      <c r="AD259">
        <v>0</v>
      </c>
      <c r="AE259">
        <v>0</v>
      </c>
      <c r="AF259" s="7">
        <v>5603</v>
      </c>
      <c r="AG259">
        <v>239</v>
      </c>
      <c r="AH259">
        <v>0</v>
      </c>
      <c r="AI259">
        <v>24</v>
      </c>
      <c r="AJ259">
        <v>0</v>
      </c>
      <c r="AK259">
        <v>37</v>
      </c>
      <c r="AL259">
        <v>300</v>
      </c>
    </row>
    <row r="260" spans="1:38" x14ac:dyDescent="0.25">
      <c r="A260">
        <v>18902</v>
      </c>
      <c r="B260" t="s">
        <v>352</v>
      </c>
      <c r="C260">
        <v>50</v>
      </c>
      <c r="D260">
        <v>0</v>
      </c>
      <c r="E260">
        <v>0</v>
      </c>
      <c r="F260">
        <v>50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N260">
        <v>18902</v>
      </c>
      <c r="O260" t="s">
        <v>352</v>
      </c>
      <c r="P260">
        <v>50</v>
      </c>
      <c r="Q260">
        <v>0</v>
      </c>
      <c r="R260">
        <v>0</v>
      </c>
      <c r="S260">
        <v>50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AA260">
        <v>39201</v>
      </c>
      <c r="AB260" t="s">
        <v>255</v>
      </c>
      <c r="AC260" s="7">
        <v>4042</v>
      </c>
      <c r="AD260">
        <v>0</v>
      </c>
      <c r="AE260">
        <v>0</v>
      </c>
      <c r="AF260" s="7">
        <v>4042</v>
      </c>
      <c r="AG260">
        <v>213</v>
      </c>
      <c r="AH260">
        <v>0</v>
      </c>
      <c r="AI260">
        <v>0</v>
      </c>
      <c r="AJ260">
        <v>0</v>
      </c>
      <c r="AK260">
        <v>0</v>
      </c>
      <c r="AL260">
        <v>213</v>
      </c>
    </row>
    <row r="261" spans="1:38" x14ac:dyDescent="0.25">
      <c r="A261">
        <v>27010</v>
      </c>
      <c r="B261" t="s">
        <v>256</v>
      </c>
      <c r="C261" s="7">
        <v>8251</v>
      </c>
      <c r="D261">
        <v>0</v>
      </c>
      <c r="E261">
        <v>0</v>
      </c>
      <c r="F261" s="7">
        <v>8251</v>
      </c>
      <c r="G261">
        <v>753</v>
      </c>
      <c r="H261">
        <v>8</v>
      </c>
      <c r="I261">
        <v>129</v>
      </c>
      <c r="J261">
        <v>117</v>
      </c>
      <c r="K261">
        <v>68</v>
      </c>
      <c r="L261" s="7">
        <v>1075</v>
      </c>
      <c r="N261">
        <v>27010</v>
      </c>
      <c r="O261" t="s">
        <v>256</v>
      </c>
      <c r="P261" s="7">
        <v>7258</v>
      </c>
      <c r="Q261">
        <v>0</v>
      </c>
      <c r="R261">
        <v>0</v>
      </c>
      <c r="S261" s="7">
        <v>7258</v>
      </c>
      <c r="T261">
        <v>563</v>
      </c>
      <c r="U261">
        <v>23</v>
      </c>
      <c r="V261">
        <v>80</v>
      </c>
      <c r="W261">
        <v>197</v>
      </c>
      <c r="X261">
        <v>81</v>
      </c>
      <c r="Y261">
        <v>944</v>
      </c>
      <c r="AA261">
        <v>18902</v>
      </c>
      <c r="AB261" t="s">
        <v>352</v>
      </c>
      <c r="AC261">
        <v>53</v>
      </c>
      <c r="AD261">
        <v>0</v>
      </c>
      <c r="AE261">
        <v>0</v>
      </c>
      <c r="AF261">
        <v>53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</row>
    <row r="262" spans="1:38" x14ac:dyDescent="0.25">
      <c r="A262">
        <v>14077</v>
      </c>
      <c r="B262" t="s">
        <v>257</v>
      </c>
      <c r="C262">
        <v>80</v>
      </c>
      <c r="D262">
        <v>0</v>
      </c>
      <c r="E262">
        <v>0</v>
      </c>
      <c r="F262">
        <v>80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N262">
        <v>14077</v>
      </c>
      <c r="O262" t="s">
        <v>257</v>
      </c>
      <c r="P262">
        <v>77</v>
      </c>
      <c r="Q262">
        <v>0</v>
      </c>
      <c r="R262">
        <v>0</v>
      </c>
      <c r="S262">
        <v>77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AA262">
        <v>27010</v>
      </c>
      <c r="AB262" t="s">
        <v>256</v>
      </c>
      <c r="AC262" s="7">
        <v>8176</v>
      </c>
      <c r="AD262">
        <v>0</v>
      </c>
      <c r="AE262">
        <v>0</v>
      </c>
      <c r="AF262" s="7">
        <v>8176</v>
      </c>
      <c r="AG262">
        <v>835</v>
      </c>
      <c r="AH262">
        <v>17</v>
      </c>
      <c r="AI262">
        <v>82</v>
      </c>
      <c r="AJ262">
        <v>219</v>
      </c>
      <c r="AK262">
        <v>120</v>
      </c>
      <c r="AL262" s="7">
        <v>1273</v>
      </c>
    </row>
    <row r="263" spans="1:38" x14ac:dyDescent="0.25">
      <c r="A263">
        <v>17409</v>
      </c>
      <c r="B263" t="s">
        <v>258</v>
      </c>
      <c r="C263" s="7">
        <v>7502</v>
      </c>
      <c r="D263">
        <v>0</v>
      </c>
      <c r="E263">
        <v>0</v>
      </c>
      <c r="F263" s="7">
        <v>7502</v>
      </c>
      <c r="G263">
        <v>177</v>
      </c>
      <c r="H263">
        <v>0</v>
      </c>
      <c r="I263">
        <v>19</v>
      </c>
      <c r="J263">
        <v>0</v>
      </c>
      <c r="K263">
        <v>5</v>
      </c>
      <c r="L263">
        <v>201</v>
      </c>
      <c r="N263">
        <v>17409</v>
      </c>
      <c r="O263" t="s">
        <v>258</v>
      </c>
      <c r="P263" s="7">
        <v>7476</v>
      </c>
      <c r="Q263">
        <v>0</v>
      </c>
      <c r="R263">
        <v>0</v>
      </c>
      <c r="S263" s="7">
        <v>7476</v>
      </c>
      <c r="T263">
        <v>172</v>
      </c>
      <c r="U263">
        <v>0</v>
      </c>
      <c r="V263">
        <v>16</v>
      </c>
      <c r="W263">
        <v>4</v>
      </c>
      <c r="X263">
        <v>12</v>
      </c>
      <c r="Y263">
        <v>204</v>
      </c>
      <c r="AA263">
        <v>14077</v>
      </c>
      <c r="AB263" t="s">
        <v>257</v>
      </c>
      <c r="AC263">
        <v>83</v>
      </c>
      <c r="AD263">
        <v>0</v>
      </c>
      <c r="AE263">
        <v>0</v>
      </c>
      <c r="AF263">
        <v>83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</row>
    <row r="264" spans="1:38" x14ac:dyDescent="0.25">
      <c r="A264">
        <v>38265</v>
      </c>
      <c r="B264" t="s">
        <v>259</v>
      </c>
      <c r="C264">
        <v>125</v>
      </c>
      <c r="D264">
        <v>0</v>
      </c>
      <c r="E264">
        <v>0</v>
      </c>
      <c r="F264">
        <v>125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N264">
        <v>38265</v>
      </c>
      <c r="O264" t="s">
        <v>259</v>
      </c>
      <c r="P264">
        <v>138</v>
      </c>
      <c r="Q264">
        <v>0</v>
      </c>
      <c r="R264">
        <v>0</v>
      </c>
      <c r="S264">
        <v>138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AA264">
        <v>17409</v>
      </c>
      <c r="AB264" t="s">
        <v>258</v>
      </c>
      <c r="AC264" s="7">
        <v>7304</v>
      </c>
      <c r="AD264">
        <v>0</v>
      </c>
      <c r="AE264">
        <v>0</v>
      </c>
      <c r="AF264" s="7">
        <v>7304</v>
      </c>
      <c r="AG264">
        <v>224</v>
      </c>
      <c r="AH264">
        <v>0</v>
      </c>
      <c r="AI264">
        <v>11</v>
      </c>
      <c r="AJ264">
        <v>4</v>
      </c>
      <c r="AK264">
        <v>12</v>
      </c>
      <c r="AL264">
        <v>251</v>
      </c>
    </row>
    <row r="265" spans="1:38" x14ac:dyDescent="0.25">
      <c r="A265">
        <v>34402</v>
      </c>
      <c r="B265" t="s">
        <v>260</v>
      </c>
      <c r="C265">
        <v>786</v>
      </c>
      <c r="D265">
        <v>0</v>
      </c>
      <c r="E265">
        <v>0</v>
      </c>
      <c r="F265">
        <v>786</v>
      </c>
      <c r="G265">
        <v>20</v>
      </c>
      <c r="H265">
        <v>0</v>
      </c>
      <c r="I265">
        <v>2</v>
      </c>
      <c r="J265">
        <v>22</v>
      </c>
      <c r="K265">
        <v>4</v>
      </c>
      <c r="L265">
        <v>48</v>
      </c>
      <c r="N265">
        <v>34402</v>
      </c>
      <c r="O265" t="s">
        <v>260</v>
      </c>
      <c r="P265">
        <v>789</v>
      </c>
      <c r="Q265">
        <v>0</v>
      </c>
      <c r="R265">
        <v>0</v>
      </c>
      <c r="S265">
        <v>789</v>
      </c>
      <c r="T265">
        <v>26</v>
      </c>
      <c r="U265">
        <v>0</v>
      </c>
      <c r="V265">
        <v>2</v>
      </c>
      <c r="W265">
        <v>24</v>
      </c>
      <c r="X265">
        <v>4</v>
      </c>
      <c r="Y265">
        <v>56</v>
      </c>
      <c r="AA265">
        <v>38265</v>
      </c>
      <c r="AB265" t="s">
        <v>259</v>
      </c>
      <c r="AC265">
        <v>132</v>
      </c>
      <c r="AD265">
        <v>0</v>
      </c>
      <c r="AE265">
        <v>0</v>
      </c>
      <c r="AF265">
        <v>132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</row>
    <row r="266" spans="1:38" x14ac:dyDescent="0.25">
      <c r="A266">
        <v>19400</v>
      </c>
      <c r="B266" t="s">
        <v>261</v>
      </c>
      <c r="C266">
        <v>221</v>
      </c>
      <c r="D266">
        <v>0</v>
      </c>
      <c r="E266">
        <v>0</v>
      </c>
      <c r="F266">
        <v>221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N266">
        <v>19400</v>
      </c>
      <c r="O266" t="s">
        <v>261</v>
      </c>
      <c r="P266">
        <v>218</v>
      </c>
      <c r="Q266">
        <v>0</v>
      </c>
      <c r="R266">
        <v>0</v>
      </c>
      <c r="S266">
        <v>218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AA266">
        <v>34402</v>
      </c>
      <c r="AB266" t="s">
        <v>260</v>
      </c>
      <c r="AC266">
        <v>780</v>
      </c>
      <c r="AD266">
        <v>0</v>
      </c>
      <c r="AE266">
        <v>0</v>
      </c>
      <c r="AF266">
        <v>780</v>
      </c>
      <c r="AG266">
        <v>25</v>
      </c>
      <c r="AH266">
        <v>0</v>
      </c>
      <c r="AI266">
        <v>1</v>
      </c>
      <c r="AJ266">
        <v>24</v>
      </c>
      <c r="AK266">
        <v>5</v>
      </c>
      <c r="AL266">
        <v>55</v>
      </c>
    </row>
    <row r="267" spans="1:38" x14ac:dyDescent="0.25">
      <c r="A267">
        <v>21237</v>
      </c>
      <c r="B267" t="s">
        <v>262</v>
      </c>
      <c r="C267">
        <v>612</v>
      </c>
      <c r="D267">
        <v>0</v>
      </c>
      <c r="E267">
        <v>0</v>
      </c>
      <c r="F267">
        <v>612</v>
      </c>
      <c r="G267">
        <v>8</v>
      </c>
      <c r="H267">
        <v>0</v>
      </c>
      <c r="I267">
        <v>0</v>
      </c>
      <c r="J267">
        <v>0</v>
      </c>
      <c r="K267">
        <v>0</v>
      </c>
      <c r="L267">
        <v>8</v>
      </c>
      <c r="N267">
        <v>21237</v>
      </c>
      <c r="O267" t="s">
        <v>262</v>
      </c>
      <c r="P267">
        <v>599</v>
      </c>
      <c r="Q267">
        <v>9</v>
      </c>
      <c r="R267">
        <v>0</v>
      </c>
      <c r="S267">
        <v>590</v>
      </c>
      <c r="T267">
        <v>6</v>
      </c>
      <c r="U267">
        <v>0</v>
      </c>
      <c r="V267">
        <v>0</v>
      </c>
      <c r="W267">
        <v>2</v>
      </c>
      <c r="X267">
        <v>2</v>
      </c>
      <c r="Y267">
        <v>10</v>
      </c>
      <c r="AA267">
        <v>19400</v>
      </c>
      <c r="AB267" t="s">
        <v>261</v>
      </c>
      <c r="AC267">
        <v>202</v>
      </c>
      <c r="AD267">
        <v>0</v>
      </c>
      <c r="AE267">
        <v>0</v>
      </c>
      <c r="AF267">
        <v>202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</row>
    <row r="268" spans="1:38" x14ac:dyDescent="0.25">
      <c r="A268">
        <v>24404</v>
      </c>
      <c r="B268" t="s">
        <v>263</v>
      </c>
      <c r="C268">
        <v>931</v>
      </c>
      <c r="D268">
        <v>0</v>
      </c>
      <c r="E268">
        <v>0</v>
      </c>
      <c r="F268">
        <v>931</v>
      </c>
      <c r="G268">
        <v>2</v>
      </c>
      <c r="H268">
        <v>0</v>
      </c>
      <c r="I268">
        <v>0</v>
      </c>
      <c r="J268">
        <v>0</v>
      </c>
      <c r="K268">
        <v>0</v>
      </c>
      <c r="L268">
        <v>2</v>
      </c>
      <c r="N268">
        <v>24404</v>
      </c>
      <c r="O268" t="s">
        <v>263</v>
      </c>
      <c r="P268">
        <v>866</v>
      </c>
      <c r="Q268">
        <v>0</v>
      </c>
      <c r="R268">
        <v>0</v>
      </c>
      <c r="S268">
        <v>866</v>
      </c>
      <c r="T268">
        <v>11</v>
      </c>
      <c r="U268">
        <v>0</v>
      </c>
      <c r="V268">
        <v>0</v>
      </c>
      <c r="W268">
        <v>0</v>
      </c>
      <c r="X268">
        <v>0</v>
      </c>
      <c r="Y268">
        <v>11</v>
      </c>
      <c r="AA268">
        <v>21237</v>
      </c>
      <c r="AB268" t="s">
        <v>262</v>
      </c>
      <c r="AC268">
        <v>648</v>
      </c>
      <c r="AD268">
        <v>6</v>
      </c>
      <c r="AE268">
        <v>0</v>
      </c>
      <c r="AF268">
        <v>642</v>
      </c>
      <c r="AG268">
        <v>19</v>
      </c>
      <c r="AH268">
        <v>0</v>
      </c>
      <c r="AI268">
        <v>0</v>
      </c>
      <c r="AJ268">
        <v>0</v>
      </c>
      <c r="AK268">
        <v>4</v>
      </c>
      <c r="AL268">
        <v>23</v>
      </c>
    </row>
    <row r="269" spans="1:38" x14ac:dyDescent="0.25">
      <c r="A269">
        <v>39202</v>
      </c>
      <c r="B269" t="s">
        <v>264</v>
      </c>
      <c r="C269" s="7">
        <v>2018</v>
      </c>
      <c r="D269">
        <v>0</v>
      </c>
      <c r="E269">
        <v>0</v>
      </c>
      <c r="F269" s="7">
        <v>2018</v>
      </c>
      <c r="G269">
        <v>112</v>
      </c>
      <c r="H269">
        <v>0</v>
      </c>
      <c r="I269">
        <v>0</v>
      </c>
      <c r="J269">
        <v>0</v>
      </c>
      <c r="K269">
        <v>0</v>
      </c>
      <c r="L269">
        <v>112</v>
      </c>
      <c r="N269">
        <v>39202</v>
      </c>
      <c r="O269" t="s">
        <v>264</v>
      </c>
      <c r="P269" s="7">
        <v>1901</v>
      </c>
      <c r="Q269">
        <v>0</v>
      </c>
      <c r="R269">
        <v>0</v>
      </c>
      <c r="S269" s="7">
        <v>1901</v>
      </c>
      <c r="T269">
        <v>114</v>
      </c>
      <c r="U269">
        <v>0</v>
      </c>
      <c r="V269">
        <v>0</v>
      </c>
      <c r="W269">
        <v>0</v>
      </c>
      <c r="X269">
        <v>0</v>
      </c>
      <c r="Y269">
        <v>114</v>
      </c>
      <c r="AA269">
        <v>24404</v>
      </c>
      <c r="AB269" t="s">
        <v>263</v>
      </c>
      <c r="AC269">
        <v>892</v>
      </c>
      <c r="AD269">
        <v>0</v>
      </c>
      <c r="AE269">
        <v>0</v>
      </c>
      <c r="AF269">
        <v>892</v>
      </c>
      <c r="AG269">
        <v>2</v>
      </c>
      <c r="AH269">
        <v>0</v>
      </c>
      <c r="AI269">
        <v>0</v>
      </c>
      <c r="AJ269">
        <v>0</v>
      </c>
      <c r="AK269">
        <v>0</v>
      </c>
      <c r="AL269">
        <v>2</v>
      </c>
    </row>
    <row r="270" spans="1:38" x14ac:dyDescent="0.25">
      <c r="A270">
        <v>36300</v>
      </c>
      <c r="B270" t="s">
        <v>265</v>
      </c>
      <c r="C270">
        <v>151</v>
      </c>
      <c r="D270">
        <v>0</v>
      </c>
      <c r="E270">
        <v>0</v>
      </c>
      <c r="F270">
        <v>151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N270">
        <v>36300</v>
      </c>
      <c r="O270" t="s">
        <v>265</v>
      </c>
      <c r="P270">
        <v>152</v>
      </c>
      <c r="Q270">
        <v>0</v>
      </c>
      <c r="R270">
        <v>0</v>
      </c>
      <c r="S270">
        <v>152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AA270">
        <v>39202</v>
      </c>
      <c r="AB270" t="s">
        <v>264</v>
      </c>
      <c r="AC270" s="7">
        <v>1875</v>
      </c>
      <c r="AD270">
        <v>0</v>
      </c>
      <c r="AE270">
        <v>0</v>
      </c>
      <c r="AF270" s="7">
        <v>1875</v>
      </c>
      <c r="AG270">
        <v>111</v>
      </c>
      <c r="AH270">
        <v>0</v>
      </c>
      <c r="AI270">
        <v>0</v>
      </c>
      <c r="AJ270">
        <v>0</v>
      </c>
      <c r="AK270">
        <v>0</v>
      </c>
      <c r="AL270">
        <v>111</v>
      </c>
    </row>
    <row r="271" spans="1:38" x14ac:dyDescent="0.25">
      <c r="A271">
        <v>8130</v>
      </c>
      <c r="B271" t="s">
        <v>266</v>
      </c>
      <c r="C271">
        <v>659</v>
      </c>
      <c r="D271">
        <v>0</v>
      </c>
      <c r="E271">
        <v>0</v>
      </c>
      <c r="F271">
        <v>659</v>
      </c>
      <c r="G271">
        <v>13</v>
      </c>
      <c r="H271">
        <v>0</v>
      </c>
      <c r="I271">
        <v>0</v>
      </c>
      <c r="J271">
        <v>0</v>
      </c>
      <c r="K271">
        <v>0</v>
      </c>
      <c r="L271">
        <v>13</v>
      </c>
      <c r="N271">
        <v>8130</v>
      </c>
      <c r="O271" t="s">
        <v>266</v>
      </c>
      <c r="P271">
        <v>672</v>
      </c>
      <c r="Q271">
        <v>0</v>
      </c>
      <c r="R271">
        <v>0</v>
      </c>
      <c r="S271">
        <v>672</v>
      </c>
      <c r="T271">
        <v>10</v>
      </c>
      <c r="U271">
        <v>0</v>
      </c>
      <c r="V271">
        <v>0</v>
      </c>
      <c r="W271">
        <v>0</v>
      </c>
      <c r="X271">
        <v>0</v>
      </c>
      <c r="Y271">
        <v>10</v>
      </c>
      <c r="AA271">
        <v>36300</v>
      </c>
      <c r="AB271" t="s">
        <v>265</v>
      </c>
      <c r="AC271">
        <v>119</v>
      </c>
      <c r="AD271">
        <v>0</v>
      </c>
      <c r="AE271">
        <v>0</v>
      </c>
      <c r="AF271">
        <v>119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</row>
    <row r="272" spans="1:38" x14ac:dyDescent="0.25">
      <c r="A272">
        <v>20400</v>
      </c>
      <c r="B272" t="s">
        <v>267</v>
      </c>
      <c r="C272">
        <v>53</v>
      </c>
      <c r="D272">
        <v>0</v>
      </c>
      <c r="E272">
        <v>0</v>
      </c>
      <c r="F272">
        <v>53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N272">
        <v>20400</v>
      </c>
      <c r="O272" t="s">
        <v>267</v>
      </c>
      <c r="P272">
        <v>137</v>
      </c>
      <c r="Q272">
        <v>0</v>
      </c>
      <c r="R272">
        <v>0</v>
      </c>
      <c r="S272">
        <v>137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AA272">
        <v>8130</v>
      </c>
      <c r="AB272" t="s">
        <v>266</v>
      </c>
      <c r="AC272">
        <v>619</v>
      </c>
      <c r="AD272">
        <v>0</v>
      </c>
      <c r="AE272">
        <v>0</v>
      </c>
      <c r="AF272">
        <v>619</v>
      </c>
      <c r="AG272">
        <v>11</v>
      </c>
      <c r="AH272">
        <v>0</v>
      </c>
      <c r="AI272">
        <v>0</v>
      </c>
      <c r="AJ272">
        <v>0</v>
      </c>
      <c r="AK272">
        <v>0</v>
      </c>
      <c r="AL272">
        <v>11</v>
      </c>
    </row>
    <row r="273" spans="1:38" x14ac:dyDescent="0.25">
      <c r="A273">
        <v>17406</v>
      </c>
      <c r="B273" t="s">
        <v>268</v>
      </c>
      <c r="C273">
        <v>985</v>
      </c>
      <c r="D273">
        <v>0</v>
      </c>
      <c r="E273">
        <v>0</v>
      </c>
      <c r="F273">
        <v>985</v>
      </c>
      <c r="G273">
        <v>24</v>
      </c>
      <c r="H273">
        <v>0</v>
      </c>
      <c r="I273">
        <v>0</v>
      </c>
      <c r="J273">
        <v>0</v>
      </c>
      <c r="K273">
        <v>5</v>
      </c>
      <c r="L273">
        <v>29</v>
      </c>
      <c r="N273">
        <v>17406</v>
      </c>
      <c r="O273" t="s">
        <v>268</v>
      </c>
      <c r="P273">
        <v>927</v>
      </c>
      <c r="Q273">
        <v>0</v>
      </c>
      <c r="R273">
        <v>0</v>
      </c>
      <c r="S273">
        <v>927</v>
      </c>
      <c r="T273">
        <v>29</v>
      </c>
      <c r="U273">
        <v>0</v>
      </c>
      <c r="V273">
        <v>0</v>
      </c>
      <c r="W273">
        <v>0</v>
      </c>
      <c r="X273">
        <v>4</v>
      </c>
      <c r="Y273">
        <v>33</v>
      </c>
      <c r="AA273">
        <v>20400</v>
      </c>
      <c r="AB273" t="s">
        <v>267</v>
      </c>
      <c r="AC273">
        <v>135</v>
      </c>
      <c r="AD273">
        <v>0</v>
      </c>
      <c r="AE273">
        <v>0</v>
      </c>
      <c r="AF273">
        <v>135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</row>
    <row r="274" spans="1:38" x14ac:dyDescent="0.25">
      <c r="A274">
        <v>34033</v>
      </c>
      <c r="B274" t="s">
        <v>269</v>
      </c>
      <c r="C274" s="7">
        <v>4712</v>
      </c>
      <c r="D274">
        <v>0</v>
      </c>
      <c r="E274">
        <v>0</v>
      </c>
      <c r="F274" s="7">
        <v>4712</v>
      </c>
      <c r="G274">
        <v>109</v>
      </c>
      <c r="H274">
        <v>0</v>
      </c>
      <c r="I274">
        <v>0</v>
      </c>
      <c r="J274">
        <v>1</v>
      </c>
      <c r="K274">
        <v>19</v>
      </c>
      <c r="L274">
        <v>129</v>
      </c>
      <c r="N274">
        <v>34033</v>
      </c>
      <c r="O274" t="s">
        <v>269</v>
      </c>
      <c r="P274" s="7">
        <v>4481</v>
      </c>
      <c r="Q274">
        <v>0</v>
      </c>
      <c r="R274">
        <v>0</v>
      </c>
      <c r="S274" s="7">
        <v>4481</v>
      </c>
      <c r="T274">
        <v>136</v>
      </c>
      <c r="U274">
        <v>0</v>
      </c>
      <c r="V274">
        <v>0</v>
      </c>
      <c r="W274">
        <v>17</v>
      </c>
      <c r="X274">
        <v>30</v>
      </c>
      <c r="Y274">
        <v>183</v>
      </c>
      <c r="AA274">
        <v>17406</v>
      </c>
      <c r="AB274" t="s">
        <v>268</v>
      </c>
      <c r="AC274">
        <v>911</v>
      </c>
      <c r="AD274">
        <v>0</v>
      </c>
      <c r="AE274">
        <v>9</v>
      </c>
      <c r="AF274">
        <v>920</v>
      </c>
      <c r="AG274">
        <v>29</v>
      </c>
      <c r="AH274">
        <v>0</v>
      </c>
      <c r="AI274">
        <v>0</v>
      </c>
      <c r="AJ274">
        <v>3</v>
      </c>
      <c r="AK274">
        <v>4</v>
      </c>
      <c r="AL274">
        <v>36</v>
      </c>
    </row>
    <row r="275" spans="1:38" x14ac:dyDescent="0.25">
      <c r="A275">
        <v>39002</v>
      </c>
      <c r="B275" t="s">
        <v>270</v>
      </c>
      <c r="C275">
        <v>223</v>
      </c>
      <c r="D275">
        <v>0</v>
      </c>
      <c r="E275">
        <v>0</v>
      </c>
      <c r="F275">
        <v>223</v>
      </c>
      <c r="G275">
        <v>5</v>
      </c>
      <c r="H275">
        <v>0</v>
      </c>
      <c r="I275">
        <v>0</v>
      </c>
      <c r="J275">
        <v>0</v>
      </c>
      <c r="K275">
        <v>0</v>
      </c>
      <c r="L275">
        <v>5</v>
      </c>
      <c r="N275">
        <v>39002</v>
      </c>
      <c r="O275" t="s">
        <v>270</v>
      </c>
      <c r="P275">
        <v>234</v>
      </c>
      <c r="Q275">
        <v>0</v>
      </c>
      <c r="R275">
        <v>0</v>
      </c>
      <c r="S275">
        <v>234</v>
      </c>
      <c r="T275">
        <v>4</v>
      </c>
      <c r="U275">
        <v>0</v>
      </c>
      <c r="V275">
        <v>0</v>
      </c>
      <c r="W275">
        <v>0</v>
      </c>
      <c r="X275">
        <v>0</v>
      </c>
      <c r="Y275">
        <v>4</v>
      </c>
      <c r="AA275">
        <v>34033</v>
      </c>
      <c r="AB275" t="s">
        <v>269</v>
      </c>
      <c r="AC275" s="7">
        <v>4344</v>
      </c>
      <c r="AD275">
        <v>0</v>
      </c>
      <c r="AE275">
        <v>0</v>
      </c>
      <c r="AF275" s="7">
        <v>4344</v>
      </c>
      <c r="AG275">
        <v>134</v>
      </c>
      <c r="AH275">
        <v>0</v>
      </c>
      <c r="AI275">
        <v>0</v>
      </c>
      <c r="AJ275">
        <v>9</v>
      </c>
      <c r="AK275">
        <v>31</v>
      </c>
      <c r="AL275">
        <v>174</v>
      </c>
    </row>
    <row r="276" spans="1:38" x14ac:dyDescent="0.25">
      <c r="A276">
        <v>27083</v>
      </c>
      <c r="B276" t="s">
        <v>271</v>
      </c>
      <c r="C276" s="7">
        <v>3345</v>
      </c>
      <c r="D276">
        <v>0</v>
      </c>
      <c r="E276">
        <v>0</v>
      </c>
      <c r="F276" s="7">
        <v>3345</v>
      </c>
      <c r="G276">
        <v>195</v>
      </c>
      <c r="H276">
        <v>0</v>
      </c>
      <c r="I276">
        <v>3</v>
      </c>
      <c r="J276">
        <v>25</v>
      </c>
      <c r="K276">
        <v>21</v>
      </c>
      <c r="L276">
        <v>244</v>
      </c>
      <c r="N276">
        <v>27083</v>
      </c>
      <c r="O276" t="s">
        <v>271</v>
      </c>
      <c r="P276" s="7">
        <v>3251</v>
      </c>
      <c r="Q276">
        <v>0</v>
      </c>
      <c r="R276">
        <v>0</v>
      </c>
      <c r="S276" s="7">
        <v>3251</v>
      </c>
      <c r="T276">
        <v>347</v>
      </c>
      <c r="U276">
        <v>0</v>
      </c>
      <c r="V276">
        <v>4</v>
      </c>
      <c r="W276">
        <v>32</v>
      </c>
      <c r="X276">
        <v>34</v>
      </c>
      <c r="Y276">
        <v>417</v>
      </c>
      <c r="AA276">
        <v>39002</v>
      </c>
      <c r="AB276" t="s">
        <v>270</v>
      </c>
      <c r="AC276">
        <v>246</v>
      </c>
      <c r="AD276">
        <v>0</v>
      </c>
      <c r="AE276">
        <v>0</v>
      </c>
      <c r="AF276">
        <v>246</v>
      </c>
      <c r="AG276">
        <v>8</v>
      </c>
      <c r="AH276">
        <v>0</v>
      </c>
      <c r="AI276">
        <v>0</v>
      </c>
      <c r="AJ276">
        <v>0</v>
      </c>
      <c r="AK276">
        <v>0</v>
      </c>
      <c r="AL276">
        <v>8</v>
      </c>
    </row>
    <row r="277" spans="1:38" x14ac:dyDescent="0.25">
      <c r="A277">
        <v>33070</v>
      </c>
      <c r="B277" t="s">
        <v>272</v>
      </c>
      <c r="C277">
        <v>687</v>
      </c>
      <c r="D277">
        <v>0</v>
      </c>
      <c r="E277">
        <v>0</v>
      </c>
      <c r="F277">
        <v>687</v>
      </c>
      <c r="G277">
        <v>4</v>
      </c>
      <c r="H277">
        <v>0</v>
      </c>
      <c r="I277">
        <v>0</v>
      </c>
      <c r="J277">
        <v>0</v>
      </c>
      <c r="K277">
        <v>0</v>
      </c>
      <c r="L277">
        <v>4</v>
      </c>
      <c r="N277">
        <v>33070</v>
      </c>
      <c r="O277" t="s">
        <v>272</v>
      </c>
      <c r="P277">
        <v>682</v>
      </c>
      <c r="Q277">
        <v>0</v>
      </c>
      <c r="R277">
        <v>0</v>
      </c>
      <c r="S277">
        <v>682</v>
      </c>
      <c r="T277">
        <v>8</v>
      </c>
      <c r="U277">
        <v>0</v>
      </c>
      <c r="V277">
        <v>0</v>
      </c>
      <c r="W277">
        <v>0</v>
      </c>
      <c r="X277">
        <v>0</v>
      </c>
      <c r="Y277">
        <v>8</v>
      </c>
      <c r="AA277">
        <v>27083</v>
      </c>
      <c r="AB277" t="s">
        <v>271</v>
      </c>
      <c r="AC277" s="7">
        <v>3275</v>
      </c>
      <c r="AD277">
        <v>0</v>
      </c>
      <c r="AE277">
        <v>0</v>
      </c>
      <c r="AF277" s="7">
        <v>3275</v>
      </c>
      <c r="AG277">
        <v>149</v>
      </c>
      <c r="AH277">
        <v>0</v>
      </c>
      <c r="AI277">
        <v>3</v>
      </c>
      <c r="AJ277">
        <v>28</v>
      </c>
      <c r="AK277">
        <v>0</v>
      </c>
      <c r="AL277">
        <v>180</v>
      </c>
    </row>
    <row r="278" spans="1:38" x14ac:dyDescent="0.25">
      <c r="A278">
        <v>6037</v>
      </c>
      <c r="B278" t="s">
        <v>273</v>
      </c>
      <c r="C278" s="7">
        <v>11946</v>
      </c>
      <c r="D278">
        <v>0</v>
      </c>
      <c r="E278">
        <v>0</v>
      </c>
      <c r="F278" s="7">
        <v>11946</v>
      </c>
      <c r="G278">
        <v>961</v>
      </c>
      <c r="H278">
        <v>78</v>
      </c>
      <c r="I278">
        <v>0</v>
      </c>
      <c r="J278">
        <v>49</v>
      </c>
      <c r="K278">
        <v>65</v>
      </c>
      <c r="L278" s="7">
        <v>1153</v>
      </c>
      <c r="N278">
        <v>6037</v>
      </c>
      <c r="O278" t="s">
        <v>273</v>
      </c>
      <c r="P278" s="7">
        <v>11379</v>
      </c>
      <c r="Q278">
        <v>0</v>
      </c>
      <c r="R278">
        <v>0</v>
      </c>
      <c r="S278" s="7">
        <v>11379</v>
      </c>
      <c r="T278">
        <v>939</v>
      </c>
      <c r="U278">
        <v>101</v>
      </c>
      <c r="V278">
        <v>0</v>
      </c>
      <c r="W278">
        <v>58</v>
      </c>
      <c r="X278">
        <v>69</v>
      </c>
      <c r="Y278" s="7">
        <v>1167</v>
      </c>
      <c r="AA278">
        <v>33070</v>
      </c>
      <c r="AB278" t="s">
        <v>272</v>
      </c>
      <c r="AC278">
        <v>703</v>
      </c>
      <c r="AD278">
        <v>0</v>
      </c>
      <c r="AE278">
        <v>0</v>
      </c>
      <c r="AF278">
        <v>703</v>
      </c>
      <c r="AG278">
        <v>8</v>
      </c>
      <c r="AH278">
        <v>0</v>
      </c>
      <c r="AI278">
        <v>0</v>
      </c>
      <c r="AJ278">
        <v>4</v>
      </c>
      <c r="AK278">
        <v>0</v>
      </c>
      <c r="AL278">
        <v>12</v>
      </c>
    </row>
    <row r="279" spans="1:38" x14ac:dyDescent="0.25">
      <c r="A279">
        <v>17402</v>
      </c>
      <c r="B279" t="s">
        <v>274</v>
      </c>
      <c r="C279" s="7">
        <v>1136</v>
      </c>
      <c r="D279">
        <v>0</v>
      </c>
      <c r="E279">
        <v>0</v>
      </c>
      <c r="F279" s="7">
        <v>1136</v>
      </c>
      <c r="G279">
        <v>18</v>
      </c>
      <c r="H279">
        <v>0</v>
      </c>
      <c r="I279">
        <v>0</v>
      </c>
      <c r="J279">
        <v>0</v>
      </c>
      <c r="K279">
        <v>15</v>
      </c>
      <c r="L279">
        <v>33</v>
      </c>
      <c r="N279">
        <v>17402</v>
      </c>
      <c r="O279" t="s">
        <v>274</v>
      </c>
      <c r="P279" s="7">
        <v>1088</v>
      </c>
      <c r="Q279">
        <v>0</v>
      </c>
      <c r="R279">
        <v>0</v>
      </c>
      <c r="S279" s="7">
        <v>1088</v>
      </c>
      <c r="T279">
        <v>21</v>
      </c>
      <c r="U279">
        <v>0</v>
      </c>
      <c r="V279">
        <v>0</v>
      </c>
      <c r="W279">
        <v>0</v>
      </c>
      <c r="X279">
        <v>14</v>
      </c>
      <c r="Y279">
        <v>35</v>
      </c>
      <c r="AA279">
        <v>6037</v>
      </c>
      <c r="AB279" t="s">
        <v>273</v>
      </c>
      <c r="AC279" s="7">
        <v>11000</v>
      </c>
      <c r="AD279">
        <v>0</v>
      </c>
      <c r="AE279">
        <v>0</v>
      </c>
      <c r="AF279" s="7">
        <v>11000</v>
      </c>
      <c r="AG279">
        <v>946</v>
      </c>
      <c r="AH279">
        <v>114</v>
      </c>
      <c r="AI279">
        <v>0</v>
      </c>
      <c r="AJ279">
        <v>81</v>
      </c>
      <c r="AK279">
        <v>0</v>
      </c>
      <c r="AL279" s="7">
        <v>1141</v>
      </c>
    </row>
    <row r="280" spans="1:38" x14ac:dyDescent="0.25">
      <c r="A280">
        <v>34901</v>
      </c>
      <c r="B280" t="s">
        <v>333</v>
      </c>
      <c r="C280">
        <v>102</v>
      </c>
      <c r="D280">
        <v>0</v>
      </c>
      <c r="E280">
        <v>0</v>
      </c>
      <c r="F280">
        <v>102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N280">
        <v>34901</v>
      </c>
      <c r="O280" t="s">
        <v>333</v>
      </c>
      <c r="P280">
        <v>208</v>
      </c>
      <c r="Q280">
        <v>0</v>
      </c>
      <c r="R280">
        <v>0</v>
      </c>
      <c r="S280">
        <v>208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AA280">
        <v>17402</v>
      </c>
      <c r="AB280" t="s">
        <v>274</v>
      </c>
      <c r="AC280" s="7">
        <v>1105</v>
      </c>
      <c r="AD280">
        <v>0</v>
      </c>
      <c r="AE280">
        <v>0</v>
      </c>
      <c r="AF280" s="7">
        <v>1105</v>
      </c>
      <c r="AG280">
        <v>24</v>
      </c>
      <c r="AH280">
        <v>0</v>
      </c>
      <c r="AI280">
        <v>0</v>
      </c>
      <c r="AJ280">
        <v>0</v>
      </c>
      <c r="AK280">
        <v>24</v>
      </c>
      <c r="AL280">
        <v>48</v>
      </c>
    </row>
    <row r="281" spans="1:38" x14ac:dyDescent="0.25">
      <c r="A281">
        <v>35200</v>
      </c>
      <c r="B281" t="s">
        <v>275</v>
      </c>
      <c r="C281">
        <v>333</v>
      </c>
      <c r="D281">
        <v>0</v>
      </c>
      <c r="E281">
        <v>0</v>
      </c>
      <c r="F281">
        <v>333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N281">
        <v>35200</v>
      </c>
      <c r="O281" t="s">
        <v>275</v>
      </c>
      <c r="P281">
        <v>329</v>
      </c>
      <c r="Q281">
        <v>0</v>
      </c>
      <c r="R281">
        <v>0</v>
      </c>
      <c r="S281">
        <v>329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AA281">
        <v>34901</v>
      </c>
      <c r="AB281" t="s">
        <v>333</v>
      </c>
      <c r="AC281">
        <v>204</v>
      </c>
      <c r="AD281">
        <v>0</v>
      </c>
      <c r="AE281">
        <v>0</v>
      </c>
      <c r="AF281">
        <v>204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</row>
    <row r="282" spans="1:38" x14ac:dyDescent="0.25">
      <c r="A282">
        <v>13073</v>
      </c>
      <c r="B282" t="s">
        <v>276</v>
      </c>
      <c r="C282" s="7">
        <v>1674</v>
      </c>
      <c r="D282">
        <v>0</v>
      </c>
      <c r="E282">
        <v>0</v>
      </c>
      <c r="F282" s="7">
        <v>1674</v>
      </c>
      <c r="G282">
        <v>31</v>
      </c>
      <c r="H282">
        <v>0</v>
      </c>
      <c r="I282">
        <v>0</v>
      </c>
      <c r="J282">
        <v>0</v>
      </c>
      <c r="K282">
        <v>0</v>
      </c>
      <c r="L282">
        <v>31</v>
      </c>
      <c r="N282">
        <v>13073</v>
      </c>
      <c r="O282" t="s">
        <v>276</v>
      </c>
      <c r="P282" s="7">
        <v>1543</v>
      </c>
      <c r="Q282">
        <v>0</v>
      </c>
      <c r="R282">
        <v>0</v>
      </c>
      <c r="S282" s="7">
        <v>1543</v>
      </c>
      <c r="T282">
        <v>43</v>
      </c>
      <c r="U282">
        <v>0</v>
      </c>
      <c r="V282">
        <v>0</v>
      </c>
      <c r="W282">
        <v>0</v>
      </c>
      <c r="X282">
        <v>0</v>
      </c>
      <c r="Y282">
        <v>43</v>
      </c>
      <c r="AA282">
        <v>35200</v>
      </c>
      <c r="AB282" t="s">
        <v>275</v>
      </c>
      <c r="AC282">
        <v>365</v>
      </c>
      <c r="AD282">
        <v>0</v>
      </c>
      <c r="AE282">
        <v>0</v>
      </c>
      <c r="AF282">
        <v>365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</row>
    <row r="283" spans="1:38" x14ac:dyDescent="0.25">
      <c r="A283">
        <v>36401</v>
      </c>
      <c r="B283" t="s">
        <v>277</v>
      </c>
      <c r="C283">
        <v>58</v>
      </c>
      <c r="D283">
        <v>0</v>
      </c>
      <c r="E283">
        <v>0</v>
      </c>
      <c r="F283">
        <v>58</v>
      </c>
      <c r="G283">
        <v>0</v>
      </c>
      <c r="H283">
        <v>0</v>
      </c>
      <c r="I283">
        <v>0</v>
      </c>
      <c r="J283">
        <v>0</v>
      </c>
      <c r="K283">
        <v>11</v>
      </c>
      <c r="L283">
        <v>11</v>
      </c>
      <c r="N283">
        <v>36401</v>
      </c>
      <c r="O283" t="s">
        <v>277</v>
      </c>
      <c r="P283">
        <v>49</v>
      </c>
      <c r="Q283">
        <v>0</v>
      </c>
      <c r="R283">
        <v>0</v>
      </c>
      <c r="S283">
        <v>49</v>
      </c>
      <c r="T283">
        <v>0</v>
      </c>
      <c r="U283">
        <v>0</v>
      </c>
      <c r="V283">
        <v>0</v>
      </c>
      <c r="W283">
        <v>0</v>
      </c>
      <c r="X283">
        <v>9</v>
      </c>
      <c r="Y283">
        <v>9</v>
      </c>
      <c r="AA283">
        <v>13073</v>
      </c>
      <c r="AB283" t="s">
        <v>276</v>
      </c>
      <c r="AC283" s="7">
        <v>1579</v>
      </c>
      <c r="AD283">
        <v>0</v>
      </c>
      <c r="AE283">
        <v>0</v>
      </c>
      <c r="AF283" s="7">
        <v>1579</v>
      </c>
      <c r="AG283">
        <v>45</v>
      </c>
      <c r="AH283">
        <v>0</v>
      </c>
      <c r="AI283">
        <v>0</v>
      </c>
      <c r="AJ283">
        <v>0</v>
      </c>
      <c r="AK283">
        <v>0</v>
      </c>
      <c r="AL283">
        <v>45</v>
      </c>
    </row>
    <row r="284" spans="1:38" x14ac:dyDescent="0.25">
      <c r="A284">
        <v>36140</v>
      </c>
      <c r="B284" t="s">
        <v>278</v>
      </c>
      <c r="C284" s="7">
        <v>1836</v>
      </c>
      <c r="D284">
        <v>50</v>
      </c>
      <c r="E284">
        <v>38</v>
      </c>
      <c r="F284" s="7">
        <v>1824</v>
      </c>
      <c r="G284">
        <v>204</v>
      </c>
      <c r="H284">
        <v>0</v>
      </c>
      <c r="I284">
        <v>0</v>
      </c>
      <c r="J284">
        <v>0</v>
      </c>
      <c r="K284">
        <v>109</v>
      </c>
      <c r="L284">
        <v>313</v>
      </c>
      <c r="N284">
        <v>36140</v>
      </c>
      <c r="O284" t="s">
        <v>278</v>
      </c>
      <c r="P284" s="7">
        <v>1880</v>
      </c>
      <c r="Q284">
        <v>50</v>
      </c>
      <c r="R284">
        <v>57</v>
      </c>
      <c r="S284" s="7">
        <v>1887</v>
      </c>
      <c r="T284">
        <v>195</v>
      </c>
      <c r="U284">
        <v>0</v>
      </c>
      <c r="V284">
        <v>0</v>
      </c>
      <c r="W284">
        <v>0</v>
      </c>
      <c r="X284">
        <v>168</v>
      </c>
      <c r="Y284">
        <v>363</v>
      </c>
      <c r="AA284">
        <v>36401</v>
      </c>
      <c r="AB284" t="s">
        <v>277</v>
      </c>
      <c r="AC284">
        <v>59</v>
      </c>
      <c r="AD284">
        <v>0</v>
      </c>
      <c r="AE284">
        <v>0</v>
      </c>
      <c r="AF284">
        <v>59</v>
      </c>
      <c r="AG284">
        <v>0</v>
      </c>
      <c r="AH284">
        <v>0</v>
      </c>
      <c r="AI284">
        <v>0</v>
      </c>
      <c r="AJ284">
        <v>0</v>
      </c>
      <c r="AK284">
        <v>12</v>
      </c>
      <c r="AL284">
        <v>12</v>
      </c>
    </row>
    <row r="285" spans="1:38" x14ac:dyDescent="0.25">
      <c r="A285">
        <v>39207</v>
      </c>
      <c r="B285" t="s">
        <v>279</v>
      </c>
      <c r="C285" s="7">
        <v>1915</v>
      </c>
      <c r="D285">
        <v>0</v>
      </c>
      <c r="E285">
        <v>0</v>
      </c>
      <c r="F285" s="7">
        <v>1915</v>
      </c>
      <c r="G285">
        <v>65</v>
      </c>
      <c r="H285">
        <v>0</v>
      </c>
      <c r="I285">
        <v>0</v>
      </c>
      <c r="J285">
        <v>0</v>
      </c>
      <c r="K285">
        <v>0</v>
      </c>
      <c r="L285">
        <v>65</v>
      </c>
      <c r="N285">
        <v>39207</v>
      </c>
      <c r="O285" t="s">
        <v>279</v>
      </c>
      <c r="P285" s="7">
        <v>2053</v>
      </c>
      <c r="Q285">
        <v>0</v>
      </c>
      <c r="R285">
        <v>0</v>
      </c>
      <c r="S285" s="7">
        <v>2053</v>
      </c>
      <c r="T285">
        <v>86</v>
      </c>
      <c r="U285">
        <v>0</v>
      </c>
      <c r="V285">
        <v>0</v>
      </c>
      <c r="W285">
        <v>0</v>
      </c>
      <c r="X285">
        <v>0</v>
      </c>
      <c r="Y285">
        <v>86</v>
      </c>
      <c r="AA285">
        <v>36140</v>
      </c>
      <c r="AB285" t="s">
        <v>278</v>
      </c>
      <c r="AC285" s="7">
        <v>1839</v>
      </c>
      <c r="AD285">
        <v>50</v>
      </c>
      <c r="AE285">
        <v>60</v>
      </c>
      <c r="AF285" s="7">
        <v>1849</v>
      </c>
      <c r="AG285">
        <v>192</v>
      </c>
      <c r="AH285">
        <v>0</v>
      </c>
      <c r="AI285">
        <v>0</v>
      </c>
      <c r="AJ285">
        <v>0</v>
      </c>
      <c r="AK285">
        <v>169</v>
      </c>
      <c r="AL285">
        <v>361</v>
      </c>
    </row>
    <row r="286" spans="1:38" x14ac:dyDescent="0.25">
      <c r="A286">
        <v>13146</v>
      </c>
      <c r="B286" t="s">
        <v>280</v>
      </c>
      <c r="C286">
        <v>313</v>
      </c>
      <c r="D286">
        <v>0</v>
      </c>
      <c r="E286">
        <v>0</v>
      </c>
      <c r="F286">
        <v>313</v>
      </c>
      <c r="G286">
        <v>19</v>
      </c>
      <c r="H286">
        <v>0</v>
      </c>
      <c r="I286">
        <v>0</v>
      </c>
      <c r="J286">
        <v>0</v>
      </c>
      <c r="K286">
        <v>15</v>
      </c>
      <c r="L286">
        <v>34</v>
      </c>
      <c r="N286">
        <v>13146</v>
      </c>
      <c r="O286" t="s">
        <v>280</v>
      </c>
      <c r="P286">
        <v>259</v>
      </c>
      <c r="Q286">
        <v>0</v>
      </c>
      <c r="R286">
        <v>0</v>
      </c>
      <c r="S286">
        <v>259</v>
      </c>
      <c r="T286">
        <v>16</v>
      </c>
      <c r="U286">
        <v>0</v>
      </c>
      <c r="V286">
        <v>0</v>
      </c>
      <c r="W286">
        <v>0</v>
      </c>
      <c r="X286">
        <v>26</v>
      </c>
      <c r="Y286">
        <v>42</v>
      </c>
      <c r="AA286">
        <v>39207</v>
      </c>
      <c r="AB286" t="s">
        <v>279</v>
      </c>
      <c r="AC286" s="7">
        <v>2170</v>
      </c>
      <c r="AD286">
        <v>0</v>
      </c>
      <c r="AE286">
        <v>0</v>
      </c>
      <c r="AF286" s="7">
        <v>2170</v>
      </c>
      <c r="AG286">
        <v>101</v>
      </c>
      <c r="AH286">
        <v>0</v>
      </c>
      <c r="AI286">
        <v>0</v>
      </c>
      <c r="AJ286">
        <v>0</v>
      </c>
      <c r="AK286">
        <v>0</v>
      </c>
      <c r="AL286">
        <v>101</v>
      </c>
    </row>
    <row r="287" spans="1:38" x14ac:dyDescent="0.25">
      <c r="A287">
        <v>6112</v>
      </c>
      <c r="B287" t="s">
        <v>281</v>
      </c>
      <c r="C287" s="7">
        <v>2662</v>
      </c>
      <c r="D287">
        <v>0</v>
      </c>
      <c r="E287">
        <v>0</v>
      </c>
      <c r="F287" s="7">
        <v>2662</v>
      </c>
      <c r="G287">
        <v>89</v>
      </c>
      <c r="H287">
        <v>0</v>
      </c>
      <c r="I287">
        <v>0</v>
      </c>
      <c r="J287">
        <v>0</v>
      </c>
      <c r="K287">
        <v>0</v>
      </c>
      <c r="L287">
        <v>89</v>
      </c>
      <c r="N287">
        <v>6112</v>
      </c>
      <c r="O287" t="s">
        <v>281</v>
      </c>
      <c r="P287" s="7">
        <v>2415</v>
      </c>
      <c r="Q287">
        <v>0</v>
      </c>
      <c r="R287">
        <v>0</v>
      </c>
      <c r="S287" s="7">
        <v>2415</v>
      </c>
      <c r="T287">
        <v>128</v>
      </c>
      <c r="U287">
        <v>0</v>
      </c>
      <c r="V287">
        <v>0</v>
      </c>
      <c r="W287">
        <v>0</v>
      </c>
      <c r="X287">
        <v>0</v>
      </c>
      <c r="Y287">
        <v>128</v>
      </c>
      <c r="AA287">
        <v>13146</v>
      </c>
      <c r="AB287" t="s">
        <v>280</v>
      </c>
      <c r="AC287">
        <v>239</v>
      </c>
      <c r="AD287">
        <v>0</v>
      </c>
      <c r="AE287">
        <v>0</v>
      </c>
      <c r="AF287">
        <v>239</v>
      </c>
      <c r="AG287">
        <v>17</v>
      </c>
      <c r="AH287">
        <v>0</v>
      </c>
      <c r="AI287">
        <v>0</v>
      </c>
      <c r="AJ287">
        <v>0</v>
      </c>
      <c r="AK287">
        <v>41</v>
      </c>
      <c r="AL287">
        <v>58</v>
      </c>
    </row>
    <row r="288" spans="1:38" x14ac:dyDescent="0.25">
      <c r="A288">
        <v>1109</v>
      </c>
      <c r="B288" t="s">
        <v>282</v>
      </c>
      <c r="C288">
        <v>57</v>
      </c>
      <c r="D288">
        <v>0</v>
      </c>
      <c r="E288">
        <v>0</v>
      </c>
      <c r="F288">
        <v>57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N288">
        <v>1109</v>
      </c>
      <c r="O288" t="s">
        <v>282</v>
      </c>
      <c r="P288">
        <v>67</v>
      </c>
      <c r="Q288">
        <v>0</v>
      </c>
      <c r="R288">
        <v>0</v>
      </c>
      <c r="S288">
        <v>67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AA288">
        <v>6112</v>
      </c>
      <c r="AB288" t="s">
        <v>281</v>
      </c>
      <c r="AC288" s="7">
        <v>2422</v>
      </c>
      <c r="AD288">
        <v>0</v>
      </c>
      <c r="AE288">
        <v>0</v>
      </c>
      <c r="AF288" s="7">
        <v>2422</v>
      </c>
      <c r="AG288">
        <v>83</v>
      </c>
      <c r="AH288">
        <v>0</v>
      </c>
      <c r="AI288">
        <v>0</v>
      </c>
      <c r="AJ288">
        <v>0</v>
      </c>
      <c r="AK288">
        <v>0</v>
      </c>
      <c r="AL288">
        <v>83</v>
      </c>
    </row>
    <row r="289" spans="1:38" x14ac:dyDescent="0.25">
      <c r="A289">
        <v>9209</v>
      </c>
      <c r="B289" t="s">
        <v>283</v>
      </c>
      <c r="C289">
        <v>102</v>
      </c>
      <c r="D289">
        <v>0</v>
      </c>
      <c r="E289">
        <v>0</v>
      </c>
      <c r="F289">
        <v>102</v>
      </c>
      <c r="G289">
        <v>2</v>
      </c>
      <c r="H289">
        <v>0</v>
      </c>
      <c r="I289">
        <v>0</v>
      </c>
      <c r="J289">
        <v>0</v>
      </c>
      <c r="K289">
        <v>0</v>
      </c>
      <c r="L289">
        <v>2</v>
      </c>
      <c r="N289">
        <v>9209</v>
      </c>
      <c r="O289" t="s">
        <v>283</v>
      </c>
      <c r="P289">
        <v>109</v>
      </c>
      <c r="Q289">
        <v>0</v>
      </c>
      <c r="R289">
        <v>0</v>
      </c>
      <c r="S289">
        <v>109</v>
      </c>
      <c r="T289">
        <v>2</v>
      </c>
      <c r="U289">
        <v>0</v>
      </c>
      <c r="V289">
        <v>0</v>
      </c>
      <c r="W289">
        <v>0</v>
      </c>
      <c r="X289">
        <v>0</v>
      </c>
      <c r="Y289">
        <v>2</v>
      </c>
      <c r="AA289">
        <v>1109</v>
      </c>
      <c r="AB289" t="s">
        <v>282</v>
      </c>
      <c r="AC289">
        <v>68</v>
      </c>
      <c r="AD289">
        <v>0</v>
      </c>
      <c r="AE289">
        <v>0</v>
      </c>
      <c r="AF289">
        <v>68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</row>
    <row r="290" spans="1:38" x14ac:dyDescent="0.25">
      <c r="A290">
        <v>33049</v>
      </c>
      <c r="B290" t="s">
        <v>284</v>
      </c>
      <c r="C290">
        <v>322</v>
      </c>
      <c r="D290">
        <v>0</v>
      </c>
      <c r="E290">
        <v>0</v>
      </c>
      <c r="F290">
        <v>322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N290">
        <v>33049</v>
      </c>
      <c r="O290" t="s">
        <v>284</v>
      </c>
      <c r="P290">
        <v>313</v>
      </c>
      <c r="Q290">
        <v>0</v>
      </c>
      <c r="R290">
        <v>0</v>
      </c>
      <c r="S290">
        <v>313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AA290">
        <v>9209</v>
      </c>
      <c r="AB290" t="s">
        <v>283</v>
      </c>
      <c r="AC290">
        <v>108</v>
      </c>
      <c r="AD290">
        <v>0</v>
      </c>
      <c r="AE290">
        <v>0</v>
      </c>
      <c r="AF290">
        <v>108</v>
      </c>
      <c r="AG290">
        <v>1</v>
      </c>
      <c r="AH290">
        <v>0</v>
      </c>
      <c r="AI290">
        <v>0</v>
      </c>
      <c r="AJ290">
        <v>0</v>
      </c>
      <c r="AK290">
        <v>0</v>
      </c>
      <c r="AL290">
        <v>1</v>
      </c>
    </row>
    <row r="291" spans="1:38" x14ac:dyDescent="0.25">
      <c r="A291">
        <v>4246</v>
      </c>
      <c r="B291" t="s">
        <v>285</v>
      </c>
      <c r="C291" s="7">
        <v>2273</v>
      </c>
      <c r="D291">
        <v>0</v>
      </c>
      <c r="E291">
        <v>0</v>
      </c>
      <c r="F291" s="7">
        <v>2273</v>
      </c>
      <c r="G291">
        <v>195</v>
      </c>
      <c r="H291">
        <v>0</v>
      </c>
      <c r="I291">
        <v>0</v>
      </c>
      <c r="J291">
        <v>19</v>
      </c>
      <c r="K291">
        <v>17</v>
      </c>
      <c r="L291">
        <v>231</v>
      </c>
      <c r="N291">
        <v>4246</v>
      </c>
      <c r="O291" t="s">
        <v>285</v>
      </c>
      <c r="P291" s="7">
        <v>2184</v>
      </c>
      <c r="Q291">
        <v>0</v>
      </c>
      <c r="R291">
        <v>0</v>
      </c>
      <c r="S291" s="7">
        <v>2184</v>
      </c>
      <c r="T291">
        <v>233</v>
      </c>
      <c r="U291">
        <v>0</v>
      </c>
      <c r="V291">
        <v>0</v>
      </c>
      <c r="W291">
        <v>21</v>
      </c>
      <c r="X291">
        <v>7</v>
      </c>
      <c r="Y291">
        <v>261</v>
      </c>
      <c r="AA291">
        <v>33049</v>
      </c>
      <c r="AB291" t="s">
        <v>284</v>
      </c>
      <c r="AC291">
        <v>308</v>
      </c>
      <c r="AD291">
        <v>0</v>
      </c>
      <c r="AE291">
        <v>0</v>
      </c>
      <c r="AF291">
        <v>308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</row>
    <row r="292" spans="1:38" x14ac:dyDescent="0.25">
      <c r="A292">
        <v>32363</v>
      </c>
      <c r="B292" t="s">
        <v>353</v>
      </c>
      <c r="C292" s="7">
        <v>2166</v>
      </c>
      <c r="D292">
        <v>0</v>
      </c>
      <c r="E292">
        <v>24</v>
      </c>
      <c r="F292" s="7">
        <v>2190</v>
      </c>
      <c r="G292">
        <v>85</v>
      </c>
      <c r="H292">
        <v>0</v>
      </c>
      <c r="I292">
        <v>0</v>
      </c>
      <c r="J292">
        <v>12</v>
      </c>
      <c r="K292">
        <v>0</v>
      </c>
      <c r="L292">
        <v>97</v>
      </c>
      <c r="N292">
        <v>32363</v>
      </c>
      <c r="O292" t="s">
        <v>353</v>
      </c>
      <c r="P292" s="7">
        <v>2177</v>
      </c>
      <c r="Q292">
        <v>0</v>
      </c>
      <c r="R292">
        <v>26</v>
      </c>
      <c r="S292" s="7">
        <v>2203</v>
      </c>
      <c r="T292">
        <v>106</v>
      </c>
      <c r="U292">
        <v>0</v>
      </c>
      <c r="V292">
        <v>0</v>
      </c>
      <c r="W292">
        <v>22</v>
      </c>
      <c r="X292">
        <v>0</v>
      </c>
      <c r="Y292">
        <v>128</v>
      </c>
      <c r="AA292">
        <v>4246</v>
      </c>
      <c r="AB292" t="s">
        <v>285</v>
      </c>
      <c r="AC292" s="7">
        <v>2238</v>
      </c>
      <c r="AD292">
        <v>0</v>
      </c>
      <c r="AE292">
        <v>0</v>
      </c>
      <c r="AF292" s="7">
        <v>2238</v>
      </c>
      <c r="AG292">
        <v>156</v>
      </c>
      <c r="AH292">
        <v>0</v>
      </c>
      <c r="AI292">
        <v>0</v>
      </c>
      <c r="AJ292">
        <v>26</v>
      </c>
      <c r="AK292">
        <v>0</v>
      </c>
      <c r="AL292">
        <v>182</v>
      </c>
    </row>
    <row r="293" spans="1:38" x14ac:dyDescent="0.25">
      <c r="A293">
        <v>39208</v>
      </c>
      <c r="B293" t="s">
        <v>354</v>
      </c>
      <c r="C293" s="7">
        <v>3048</v>
      </c>
      <c r="D293">
        <v>0</v>
      </c>
      <c r="E293">
        <v>12</v>
      </c>
      <c r="F293" s="7">
        <v>3060</v>
      </c>
      <c r="G293">
        <v>116</v>
      </c>
      <c r="H293">
        <v>0</v>
      </c>
      <c r="I293">
        <v>0</v>
      </c>
      <c r="J293">
        <v>4</v>
      </c>
      <c r="K293">
        <v>11</v>
      </c>
      <c r="L293">
        <v>131</v>
      </c>
      <c r="N293">
        <v>39208</v>
      </c>
      <c r="O293" t="s">
        <v>354</v>
      </c>
      <c r="P293" s="7">
        <v>3059</v>
      </c>
      <c r="Q293">
        <v>0</v>
      </c>
      <c r="R293">
        <v>12</v>
      </c>
      <c r="S293" s="7">
        <v>3071</v>
      </c>
      <c r="T293">
        <v>125</v>
      </c>
      <c r="U293">
        <v>0</v>
      </c>
      <c r="V293">
        <v>0</v>
      </c>
      <c r="W293">
        <v>7</v>
      </c>
      <c r="X293">
        <v>11</v>
      </c>
      <c r="Y293">
        <v>143</v>
      </c>
      <c r="AA293">
        <v>32363</v>
      </c>
      <c r="AB293" t="s">
        <v>353</v>
      </c>
      <c r="AC293" s="7">
        <v>2046</v>
      </c>
      <c r="AD293">
        <v>0</v>
      </c>
      <c r="AE293">
        <v>32</v>
      </c>
      <c r="AF293" s="7">
        <v>2078</v>
      </c>
      <c r="AG293">
        <v>98</v>
      </c>
      <c r="AH293">
        <v>0</v>
      </c>
      <c r="AI293">
        <v>0</v>
      </c>
      <c r="AJ293">
        <v>27</v>
      </c>
      <c r="AK293">
        <v>0</v>
      </c>
      <c r="AL293">
        <v>125</v>
      </c>
    </row>
    <row r="294" spans="1:38" x14ac:dyDescent="0.25">
      <c r="A294">
        <v>21303</v>
      </c>
      <c r="B294" t="s">
        <v>288</v>
      </c>
      <c r="C294">
        <v>356</v>
      </c>
      <c r="D294">
        <v>0</v>
      </c>
      <c r="E294">
        <v>0</v>
      </c>
      <c r="F294">
        <v>356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N294">
        <v>21303</v>
      </c>
      <c r="O294" t="s">
        <v>288</v>
      </c>
      <c r="P294">
        <v>363</v>
      </c>
      <c r="Q294">
        <v>0</v>
      </c>
      <c r="R294">
        <v>0</v>
      </c>
      <c r="S294">
        <v>363</v>
      </c>
      <c r="T294">
        <v>1</v>
      </c>
      <c r="U294">
        <v>0</v>
      </c>
      <c r="V294">
        <v>0</v>
      </c>
      <c r="W294">
        <v>0</v>
      </c>
      <c r="X294">
        <v>0</v>
      </c>
      <c r="Y294">
        <v>1</v>
      </c>
      <c r="AA294">
        <v>39208</v>
      </c>
      <c r="AB294" t="s">
        <v>354</v>
      </c>
      <c r="AC294" s="7">
        <v>2997</v>
      </c>
      <c r="AD294">
        <v>0</v>
      </c>
      <c r="AE294">
        <v>0</v>
      </c>
      <c r="AF294" s="7">
        <v>2997</v>
      </c>
      <c r="AG294">
        <v>129</v>
      </c>
      <c r="AH294">
        <v>0</v>
      </c>
      <c r="AI294">
        <v>0</v>
      </c>
      <c r="AJ294">
        <v>11</v>
      </c>
      <c r="AK294">
        <v>10</v>
      </c>
      <c r="AL294">
        <v>150</v>
      </c>
    </row>
    <row r="295" spans="1:38" x14ac:dyDescent="0.25">
      <c r="A295">
        <v>27416</v>
      </c>
      <c r="B295" t="s">
        <v>289</v>
      </c>
      <c r="C295" s="7">
        <v>3694</v>
      </c>
      <c r="D295">
        <v>0</v>
      </c>
      <c r="E295">
        <v>0</v>
      </c>
      <c r="F295" s="7">
        <v>3694</v>
      </c>
      <c r="G295">
        <v>121</v>
      </c>
      <c r="H295">
        <v>0</v>
      </c>
      <c r="I295">
        <v>0</v>
      </c>
      <c r="J295">
        <v>0</v>
      </c>
      <c r="K295">
        <v>0</v>
      </c>
      <c r="L295">
        <v>121</v>
      </c>
      <c r="N295">
        <v>27416</v>
      </c>
      <c r="O295" t="s">
        <v>289</v>
      </c>
      <c r="P295" s="7">
        <v>3370</v>
      </c>
      <c r="Q295">
        <v>0</v>
      </c>
      <c r="R295">
        <v>0</v>
      </c>
      <c r="S295" s="7">
        <v>3370</v>
      </c>
      <c r="T295">
        <v>111</v>
      </c>
      <c r="U295">
        <v>0</v>
      </c>
      <c r="V295">
        <v>0</v>
      </c>
      <c r="W295">
        <v>0</v>
      </c>
      <c r="X295">
        <v>0</v>
      </c>
      <c r="Y295">
        <v>111</v>
      </c>
      <c r="AA295">
        <v>21303</v>
      </c>
      <c r="AB295" t="s">
        <v>288</v>
      </c>
      <c r="AC295">
        <v>359</v>
      </c>
      <c r="AD295">
        <v>0</v>
      </c>
      <c r="AE295">
        <v>0</v>
      </c>
      <c r="AF295">
        <v>359</v>
      </c>
      <c r="AG295">
        <v>1</v>
      </c>
      <c r="AH295">
        <v>0</v>
      </c>
      <c r="AI295">
        <v>0</v>
      </c>
      <c r="AJ295">
        <v>0</v>
      </c>
      <c r="AK295">
        <v>0</v>
      </c>
      <c r="AL295">
        <v>1</v>
      </c>
    </row>
    <row r="296" spans="1:38" x14ac:dyDescent="0.25">
      <c r="A296">
        <v>20405</v>
      </c>
      <c r="B296" t="s">
        <v>290</v>
      </c>
      <c r="C296">
        <v>614</v>
      </c>
      <c r="D296">
        <v>12</v>
      </c>
      <c r="E296">
        <v>0</v>
      </c>
      <c r="F296">
        <v>602</v>
      </c>
      <c r="G296">
        <v>5</v>
      </c>
      <c r="H296">
        <v>0</v>
      </c>
      <c r="I296">
        <v>0</v>
      </c>
      <c r="J296">
        <v>0</v>
      </c>
      <c r="K296">
        <v>0</v>
      </c>
      <c r="L296">
        <v>5</v>
      </c>
      <c r="N296">
        <v>20405</v>
      </c>
      <c r="O296" t="s">
        <v>290</v>
      </c>
      <c r="P296">
        <v>617</v>
      </c>
      <c r="Q296">
        <v>8</v>
      </c>
      <c r="R296">
        <v>0</v>
      </c>
      <c r="S296">
        <v>609</v>
      </c>
      <c r="T296">
        <v>9</v>
      </c>
      <c r="U296">
        <v>0</v>
      </c>
      <c r="V296">
        <v>0</v>
      </c>
      <c r="W296">
        <v>0</v>
      </c>
      <c r="X296">
        <v>0</v>
      </c>
      <c r="Y296">
        <v>9</v>
      </c>
      <c r="AA296">
        <v>27416</v>
      </c>
      <c r="AB296" t="s">
        <v>289</v>
      </c>
      <c r="AC296" s="7">
        <v>3603</v>
      </c>
      <c r="AD296">
        <v>0</v>
      </c>
      <c r="AE296">
        <v>0</v>
      </c>
      <c r="AF296" s="7">
        <v>3603</v>
      </c>
      <c r="AG296">
        <v>154</v>
      </c>
      <c r="AH296">
        <v>0</v>
      </c>
      <c r="AI296">
        <v>0</v>
      </c>
      <c r="AJ296">
        <v>0</v>
      </c>
      <c r="AK296">
        <v>0</v>
      </c>
      <c r="AL296">
        <v>154</v>
      </c>
    </row>
    <row r="297" spans="1:38" x14ac:dyDescent="0.25">
      <c r="A297">
        <v>17917</v>
      </c>
      <c r="B297" t="s">
        <v>355</v>
      </c>
      <c r="C297">
        <v>0</v>
      </c>
      <c r="D297">
        <v>0</v>
      </c>
      <c r="E297">
        <v>92</v>
      </c>
      <c r="F297">
        <v>92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N297">
        <v>17917</v>
      </c>
      <c r="O297" t="s">
        <v>355</v>
      </c>
      <c r="P297">
        <v>0</v>
      </c>
      <c r="Q297">
        <v>0</v>
      </c>
      <c r="R297">
        <v>88</v>
      </c>
      <c r="S297">
        <v>88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AA297">
        <v>20405</v>
      </c>
      <c r="AB297" t="s">
        <v>290</v>
      </c>
      <c r="AC297">
        <v>611</v>
      </c>
      <c r="AD297">
        <v>8</v>
      </c>
      <c r="AE297">
        <v>0</v>
      </c>
      <c r="AF297">
        <v>603</v>
      </c>
      <c r="AG297">
        <v>7</v>
      </c>
      <c r="AH297">
        <v>0</v>
      </c>
      <c r="AI297">
        <v>0</v>
      </c>
      <c r="AJ297">
        <v>0</v>
      </c>
      <c r="AK297">
        <v>0</v>
      </c>
      <c r="AL297">
        <v>7</v>
      </c>
    </row>
    <row r="298" spans="1:38" x14ac:dyDescent="0.25">
      <c r="A298">
        <v>25160</v>
      </c>
      <c r="B298" t="s">
        <v>292</v>
      </c>
      <c r="C298">
        <v>389</v>
      </c>
      <c r="D298">
        <v>0</v>
      </c>
      <c r="E298">
        <v>0</v>
      </c>
      <c r="F298">
        <v>389</v>
      </c>
      <c r="G298">
        <v>3</v>
      </c>
      <c r="H298">
        <v>0</v>
      </c>
      <c r="I298">
        <v>0</v>
      </c>
      <c r="J298">
        <v>0</v>
      </c>
      <c r="K298">
        <v>0</v>
      </c>
      <c r="L298">
        <v>3</v>
      </c>
      <c r="N298">
        <v>25160</v>
      </c>
      <c r="O298" t="s">
        <v>292</v>
      </c>
      <c r="P298">
        <v>464</v>
      </c>
      <c r="Q298">
        <v>0</v>
      </c>
      <c r="R298">
        <v>0</v>
      </c>
      <c r="S298">
        <v>464</v>
      </c>
      <c r="T298">
        <v>1</v>
      </c>
      <c r="U298">
        <v>0</v>
      </c>
      <c r="V298">
        <v>0</v>
      </c>
      <c r="W298">
        <v>0</v>
      </c>
      <c r="X298">
        <v>0</v>
      </c>
      <c r="Y298">
        <v>1</v>
      </c>
      <c r="AA298">
        <v>17917</v>
      </c>
      <c r="AB298" t="s">
        <v>355</v>
      </c>
      <c r="AC298">
        <v>0</v>
      </c>
      <c r="AD298">
        <v>0</v>
      </c>
      <c r="AE298">
        <v>86</v>
      </c>
      <c r="AF298">
        <v>86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</row>
    <row r="299" spans="1:38" x14ac:dyDescent="0.25">
      <c r="A299">
        <v>13167</v>
      </c>
      <c r="B299" t="s">
        <v>293</v>
      </c>
      <c r="C299">
        <v>96</v>
      </c>
      <c r="D299">
        <v>0</v>
      </c>
      <c r="E299">
        <v>0</v>
      </c>
      <c r="F299">
        <v>96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N299">
        <v>13167</v>
      </c>
      <c r="O299" t="s">
        <v>293</v>
      </c>
      <c r="P299">
        <v>107</v>
      </c>
      <c r="Q299">
        <v>0</v>
      </c>
      <c r="R299">
        <v>0</v>
      </c>
      <c r="S299">
        <v>107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AA299">
        <v>25160</v>
      </c>
      <c r="AB299" t="s">
        <v>292</v>
      </c>
      <c r="AC299">
        <v>440</v>
      </c>
      <c r="AD299">
        <v>0</v>
      </c>
      <c r="AE299">
        <v>0</v>
      </c>
      <c r="AF299">
        <v>440</v>
      </c>
      <c r="AG299">
        <v>3</v>
      </c>
      <c r="AH299">
        <v>0</v>
      </c>
      <c r="AI299">
        <v>0</v>
      </c>
      <c r="AJ299">
        <v>0</v>
      </c>
      <c r="AK299">
        <v>21</v>
      </c>
      <c r="AL299">
        <v>24</v>
      </c>
    </row>
    <row r="300" spans="1:38" x14ac:dyDescent="0.25">
      <c r="A300">
        <v>21232</v>
      </c>
      <c r="B300" t="s">
        <v>294</v>
      </c>
      <c r="C300">
        <v>596</v>
      </c>
      <c r="D300">
        <v>0</v>
      </c>
      <c r="E300">
        <v>0</v>
      </c>
      <c r="F300">
        <v>596</v>
      </c>
      <c r="G300">
        <v>8</v>
      </c>
      <c r="H300">
        <v>0</v>
      </c>
      <c r="I300">
        <v>0</v>
      </c>
      <c r="J300">
        <v>0</v>
      </c>
      <c r="K300">
        <v>0</v>
      </c>
      <c r="L300">
        <v>8</v>
      </c>
      <c r="N300">
        <v>21232</v>
      </c>
      <c r="O300" t="s">
        <v>294</v>
      </c>
      <c r="P300">
        <v>582</v>
      </c>
      <c r="Q300">
        <v>0</v>
      </c>
      <c r="R300">
        <v>0</v>
      </c>
      <c r="S300">
        <v>582</v>
      </c>
      <c r="T300">
        <v>15</v>
      </c>
      <c r="U300">
        <v>0</v>
      </c>
      <c r="V300">
        <v>0</v>
      </c>
      <c r="W300">
        <v>0</v>
      </c>
      <c r="X300">
        <v>0</v>
      </c>
      <c r="Y300">
        <v>15</v>
      </c>
      <c r="AA300">
        <v>13167</v>
      </c>
      <c r="AB300" t="s">
        <v>293</v>
      </c>
      <c r="AC300">
        <v>107</v>
      </c>
      <c r="AD300">
        <v>0</v>
      </c>
      <c r="AE300">
        <v>0</v>
      </c>
      <c r="AF300">
        <v>107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</row>
    <row r="301" spans="1:38" x14ac:dyDescent="0.25">
      <c r="A301">
        <v>14117</v>
      </c>
      <c r="B301" t="s">
        <v>295</v>
      </c>
      <c r="C301">
        <v>153</v>
      </c>
      <c r="D301">
        <v>0</v>
      </c>
      <c r="E301">
        <v>0</v>
      </c>
      <c r="F301">
        <v>153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N301">
        <v>14117</v>
      </c>
      <c r="O301" t="s">
        <v>295</v>
      </c>
      <c r="P301">
        <v>149</v>
      </c>
      <c r="Q301">
        <v>0</v>
      </c>
      <c r="R301">
        <v>0</v>
      </c>
      <c r="S301">
        <v>149</v>
      </c>
      <c r="T301">
        <v>0</v>
      </c>
      <c r="U301">
        <v>0</v>
      </c>
      <c r="V301">
        <v>0</v>
      </c>
      <c r="W301">
        <v>1</v>
      </c>
      <c r="X301">
        <v>0</v>
      </c>
      <c r="Y301">
        <v>1</v>
      </c>
      <c r="AA301">
        <v>21232</v>
      </c>
      <c r="AB301" t="s">
        <v>294</v>
      </c>
      <c r="AC301">
        <v>590</v>
      </c>
      <c r="AD301">
        <v>0</v>
      </c>
      <c r="AE301">
        <v>0</v>
      </c>
      <c r="AF301">
        <v>590</v>
      </c>
      <c r="AG301">
        <v>13</v>
      </c>
      <c r="AH301">
        <v>0</v>
      </c>
      <c r="AI301">
        <v>0</v>
      </c>
      <c r="AJ301">
        <v>0</v>
      </c>
      <c r="AK301">
        <v>0</v>
      </c>
      <c r="AL301">
        <v>13</v>
      </c>
    </row>
    <row r="302" spans="1:38" x14ac:dyDescent="0.25">
      <c r="A302">
        <v>20094</v>
      </c>
      <c r="B302" t="s">
        <v>296</v>
      </c>
      <c r="C302">
        <v>14</v>
      </c>
      <c r="D302">
        <v>0</v>
      </c>
      <c r="E302">
        <v>0</v>
      </c>
      <c r="F302">
        <v>14</v>
      </c>
      <c r="G302">
        <v>0</v>
      </c>
      <c r="H302">
        <v>0</v>
      </c>
      <c r="I302">
        <v>0</v>
      </c>
      <c r="J302">
        <v>2</v>
      </c>
      <c r="K302">
        <v>0</v>
      </c>
      <c r="L302">
        <v>2</v>
      </c>
      <c r="N302">
        <v>20094</v>
      </c>
      <c r="O302" t="s">
        <v>296</v>
      </c>
      <c r="P302">
        <v>12</v>
      </c>
      <c r="Q302">
        <v>0</v>
      </c>
      <c r="R302">
        <v>0</v>
      </c>
      <c r="S302">
        <v>12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AA302">
        <v>14117</v>
      </c>
      <c r="AB302" t="s">
        <v>295</v>
      </c>
      <c r="AC302">
        <v>147</v>
      </c>
      <c r="AD302">
        <v>0</v>
      </c>
      <c r="AE302">
        <v>0</v>
      </c>
      <c r="AF302">
        <v>147</v>
      </c>
      <c r="AG302">
        <v>0</v>
      </c>
      <c r="AH302">
        <v>0</v>
      </c>
      <c r="AI302">
        <v>0</v>
      </c>
      <c r="AJ302">
        <v>1</v>
      </c>
      <c r="AK302">
        <v>0</v>
      </c>
      <c r="AL302">
        <v>1</v>
      </c>
    </row>
    <row r="303" spans="1:38" x14ac:dyDescent="0.25">
      <c r="A303">
        <v>8404</v>
      </c>
      <c r="B303" t="s">
        <v>297</v>
      </c>
      <c r="C303" s="7">
        <v>6955</v>
      </c>
      <c r="D303">
        <v>0</v>
      </c>
      <c r="E303">
        <v>0</v>
      </c>
      <c r="F303" s="7">
        <v>6955</v>
      </c>
      <c r="G303">
        <v>248</v>
      </c>
      <c r="H303">
        <v>0</v>
      </c>
      <c r="I303">
        <v>0</v>
      </c>
      <c r="J303">
        <v>8</v>
      </c>
      <c r="K303">
        <v>26</v>
      </c>
      <c r="L303">
        <v>282</v>
      </c>
      <c r="N303">
        <v>8404</v>
      </c>
      <c r="O303" t="s">
        <v>297</v>
      </c>
      <c r="P303" s="7">
        <v>7210</v>
      </c>
      <c r="Q303">
        <v>0</v>
      </c>
      <c r="R303">
        <v>0</v>
      </c>
      <c r="S303" s="7">
        <v>7210</v>
      </c>
      <c r="T303">
        <v>242</v>
      </c>
      <c r="U303">
        <v>0</v>
      </c>
      <c r="V303">
        <v>0</v>
      </c>
      <c r="W303">
        <v>14</v>
      </c>
      <c r="X303">
        <v>25</v>
      </c>
      <c r="Y303">
        <v>281</v>
      </c>
      <c r="AA303">
        <v>20094</v>
      </c>
      <c r="AB303" t="s">
        <v>296</v>
      </c>
      <c r="AC303">
        <v>14</v>
      </c>
      <c r="AD303">
        <v>0</v>
      </c>
      <c r="AE303">
        <v>0</v>
      </c>
      <c r="AF303">
        <v>14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</row>
    <row r="304" spans="1:38" x14ac:dyDescent="0.25">
      <c r="A304">
        <v>39007</v>
      </c>
      <c r="B304" t="s">
        <v>298</v>
      </c>
      <c r="C304" s="7">
        <v>4043</v>
      </c>
      <c r="D304">
        <v>0</v>
      </c>
      <c r="E304">
        <v>379</v>
      </c>
      <c r="F304" s="7">
        <v>4422</v>
      </c>
      <c r="G304">
        <v>468</v>
      </c>
      <c r="H304">
        <v>0</v>
      </c>
      <c r="I304">
        <v>0</v>
      </c>
      <c r="J304">
        <v>0</v>
      </c>
      <c r="K304">
        <v>37</v>
      </c>
      <c r="L304">
        <v>505</v>
      </c>
      <c r="N304">
        <v>39007</v>
      </c>
      <c r="O304" t="s">
        <v>298</v>
      </c>
      <c r="P304" s="7">
        <v>3961</v>
      </c>
      <c r="Q304">
        <v>0</v>
      </c>
      <c r="R304">
        <v>342</v>
      </c>
      <c r="S304" s="7">
        <v>4303</v>
      </c>
      <c r="T304">
        <v>569</v>
      </c>
      <c r="U304">
        <v>0</v>
      </c>
      <c r="V304">
        <v>0</v>
      </c>
      <c r="W304">
        <v>0</v>
      </c>
      <c r="X304">
        <v>40</v>
      </c>
      <c r="Y304">
        <v>609</v>
      </c>
      <c r="AA304">
        <v>8404</v>
      </c>
      <c r="AB304" t="s">
        <v>297</v>
      </c>
      <c r="AC304" s="7">
        <v>7037</v>
      </c>
      <c r="AD304">
        <v>58</v>
      </c>
      <c r="AE304">
        <v>0</v>
      </c>
      <c r="AF304" s="7">
        <v>6979</v>
      </c>
      <c r="AG304">
        <v>162</v>
      </c>
      <c r="AH304">
        <v>0</v>
      </c>
      <c r="AI304">
        <v>0</v>
      </c>
      <c r="AJ304">
        <v>23</v>
      </c>
      <c r="AK304">
        <v>51</v>
      </c>
      <c r="AL304">
        <v>236</v>
      </c>
    </row>
    <row r="305" spans="1:38" x14ac:dyDescent="0.25">
      <c r="A305">
        <v>34002</v>
      </c>
      <c r="B305" t="s">
        <v>299</v>
      </c>
      <c r="C305" s="7">
        <v>4908</v>
      </c>
      <c r="D305">
        <v>0</v>
      </c>
      <c r="E305">
        <v>0</v>
      </c>
      <c r="F305" s="7">
        <v>4908</v>
      </c>
      <c r="G305">
        <v>184</v>
      </c>
      <c r="H305">
        <v>0</v>
      </c>
      <c r="I305">
        <v>0</v>
      </c>
      <c r="J305">
        <v>8</v>
      </c>
      <c r="K305">
        <v>0</v>
      </c>
      <c r="L305">
        <v>192</v>
      </c>
      <c r="N305">
        <v>34002</v>
      </c>
      <c r="O305" t="s">
        <v>299</v>
      </c>
      <c r="P305" s="7">
        <v>5010</v>
      </c>
      <c r="Q305">
        <v>0</v>
      </c>
      <c r="R305">
        <v>0</v>
      </c>
      <c r="S305" s="7">
        <v>5010</v>
      </c>
      <c r="T305">
        <v>221</v>
      </c>
      <c r="U305">
        <v>0</v>
      </c>
      <c r="V305">
        <v>0</v>
      </c>
      <c r="W305">
        <v>18</v>
      </c>
      <c r="X305">
        <v>0</v>
      </c>
      <c r="Y305">
        <v>239</v>
      </c>
      <c r="AA305">
        <v>39007</v>
      </c>
      <c r="AB305" t="s">
        <v>298</v>
      </c>
      <c r="AC305" s="7">
        <v>3925</v>
      </c>
      <c r="AD305">
        <v>0</v>
      </c>
      <c r="AE305">
        <v>237</v>
      </c>
      <c r="AF305" s="7">
        <v>4162</v>
      </c>
      <c r="AG305">
        <v>558</v>
      </c>
      <c r="AH305">
        <v>0</v>
      </c>
      <c r="AI305">
        <v>0</v>
      </c>
      <c r="AJ305">
        <v>0</v>
      </c>
      <c r="AK305">
        <v>73</v>
      </c>
      <c r="AL305">
        <v>631</v>
      </c>
    </row>
    <row r="306" spans="1:38" x14ac:dyDescent="0.25">
      <c r="A306">
        <v>39205</v>
      </c>
      <c r="B306" t="s">
        <v>300</v>
      </c>
      <c r="C306">
        <v>584</v>
      </c>
      <c r="D306">
        <v>30</v>
      </c>
      <c r="E306">
        <v>0</v>
      </c>
      <c r="F306">
        <v>554</v>
      </c>
      <c r="G306">
        <v>19</v>
      </c>
      <c r="H306">
        <v>0</v>
      </c>
      <c r="I306">
        <v>0</v>
      </c>
      <c r="J306">
        <v>0</v>
      </c>
      <c r="K306">
        <v>0</v>
      </c>
      <c r="L306">
        <v>19</v>
      </c>
      <c r="N306">
        <v>39205</v>
      </c>
      <c r="O306" t="s">
        <v>300</v>
      </c>
      <c r="P306">
        <v>618</v>
      </c>
      <c r="Q306">
        <v>29</v>
      </c>
      <c r="R306">
        <v>0</v>
      </c>
      <c r="S306">
        <v>589</v>
      </c>
      <c r="T306">
        <v>20</v>
      </c>
      <c r="U306">
        <v>0</v>
      </c>
      <c r="V306">
        <v>0</v>
      </c>
      <c r="W306">
        <v>0</v>
      </c>
      <c r="X306">
        <v>0</v>
      </c>
      <c r="Y306">
        <v>20</v>
      </c>
      <c r="AA306">
        <v>34002</v>
      </c>
      <c r="AB306" t="s">
        <v>299</v>
      </c>
      <c r="AC306" s="7">
        <v>5025</v>
      </c>
      <c r="AD306">
        <v>0</v>
      </c>
      <c r="AE306">
        <v>0</v>
      </c>
      <c r="AF306" s="7">
        <v>5025</v>
      </c>
      <c r="AG306">
        <v>260</v>
      </c>
      <c r="AH306">
        <v>0</v>
      </c>
      <c r="AI306">
        <v>0</v>
      </c>
      <c r="AJ306">
        <v>12</v>
      </c>
      <c r="AK306">
        <v>0</v>
      </c>
      <c r="AL306">
        <v>272</v>
      </c>
    </row>
    <row r="307" spans="1:38" x14ac:dyDescent="0.25">
      <c r="C307" s="7">
        <f>SUBTOTAL(109,Table173[OnBuses])</f>
        <v>604577</v>
      </c>
      <c r="D307">
        <f>SUBTOTAL(109,Table173[InWalkArea])</f>
        <v>2091</v>
      </c>
      <c r="E307">
        <f>SUBTOTAL(109,Table173[TransitBus])</f>
        <v>12873</v>
      </c>
      <c r="F307" s="7">
        <f>SUBTOTAL(109,Table173[Total1])</f>
        <v>615359</v>
      </c>
      <c r="G307">
        <f>SUBTOTAL(109,Table173[SpecialEd])</f>
        <v>31599</v>
      </c>
      <c r="H307">
        <f>SUBTOTAL(109,Table173[Bilingual])</f>
        <v>1587</v>
      </c>
      <c r="I307">
        <f>SUBTOTAL(109,Table173[Gifted])</f>
        <v>4743</v>
      </c>
      <c r="J307">
        <f>SUBTOTAL(109,Table173[Homeless])</f>
        <v>1913</v>
      </c>
      <c r="K307">
        <f>SUBTOTAL(109,Table173[EarlyEd])</f>
        <v>3743</v>
      </c>
      <c r="L307">
        <f>SUBTOTAL(109,Table173[Total2])</f>
        <v>43585</v>
      </c>
      <c r="P307" s="7">
        <f>SUBTOTAL(109,Table184[OnBuses])</f>
        <v>593180</v>
      </c>
      <c r="Q307">
        <f>SUBTOTAL(109,Table184[InWalkArea])</f>
        <v>2063</v>
      </c>
      <c r="R307">
        <f>SUBTOTAL(109,Table184[TransitBus])</f>
        <v>13679</v>
      </c>
      <c r="S307" s="7">
        <f>SUBTOTAL(109,Table184[Total1])</f>
        <v>604796</v>
      </c>
      <c r="T307">
        <f>SUBTOTAL(109,Table184[SpecialEd])</f>
        <v>31110</v>
      </c>
      <c r="U307">
        <f>SUBTOTAL(109,Table184[Bilingual])</f>
        <v>1729</v>
      </c>
      <c r="V307">
        <f>SUBTOTAL(109,Table184[Gifted])</f>
        <v>4665</v>
      </c>
      <c r="W307">
        <f>SUBTOTAL(109,Table184[Homeless])</f>
        <v>2752</v>
      </c>
      <c r="X307">
        <f>SUBTOTAL(109,Table184[EarlyEd])</f>
        <v>4507</v>
      </c>
      <c r="Y307">
        <f>SUBTOTAL(109,Table184[Total2])</f>
        <v>44763</v>
      </c>
      <c r="AA307">
        <v>39205</v>
      </c>
      <c r="AB307" t="s">
        <v>300</v>
      </c>
      <c r="AC307">
        <v>651</v>
      </c>
      <c r="AD307">
        <v>53</v>
      </c>
      <c r="AE307">
        <v>0</v>
      </c>
      <c r="AF307">
        <v>598</v>
      </c>
      <c r="AG307">
        <v>14</v>
      </c>
      <c r="AH307">
        <v>0</v>
      </c>
      <c r="AI307">
        <v>0</v>
      </c>
      <c r="AJ307">
        <v>0</v>
      </c>
      <c r="AK307">
        <v>0</v>
      </c>
      <c r="AL307">
        <v>14</v>
      </c>
    </row>
    <row r="308" spans="1:38" x14ac:dyDescent="0.25">
      <c r="AC308" s="7">
        <f>SUBTOTAL(109,Table1912[OnBuses])</f>
        <v>590488</v>
      </c>
      <c r="AD308">
        <f>SUBTOTAL(109,Table1912[InWalkArea])</f>
        <v>2258</v>
      </c>
      <c r="AE308">
        <f>SUBTOTAL(109,Table1912[TransitBus])</f>
        <v>14207</v>
      </c>
      <c r="AF308" s="7">
        <f>SUBTOTAL(109,Table1912[Total1])</f>
        <v>602437</v>
      </c>
      <c r="AG308">
        <f>SUBTOTAL(109,Table1912[SpecialEd])</f>
        <v>33975</v>
      </c>
      <c r="AH308">
        <f>SUBTOTAL(109,Table1912[Bilingual])</f>
        <v>1796</v>
      </c>
      <c r="AI308">
        <f>SUBTOTAL(109,Table1912[Gifted])</f>
        <v>4594</v>
      </c>
      <c r="AJ308">
        <f>SUBTOTAL(109,Table1912[Homeless])</f>
        <v>3700</v>
      </c>
      <c r="AK308">
        <f>SUBTOTAL(109,Table1912[EarlyEd])</f>
        <v>5359</v>
      </c>
      <c r="AL308">
        <f>SUBTOTAL(109,Table1912[Total2])</f>
        <v>49424</v>
      </c>
    </row>
  </sheetData>
  <mergeCells count="1">
    <mergeCell ref="D1:E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91"/>
  <sheetViews>
    <sheetView workbookViewId="0">
      <selection activeCell="A2" sqref="A2"/>
    </sheetView>
  </sheetViews>
  <sheetFormatPr defaultRowHeight="15" x14ac:dyDescent="0.25"/>
  <cols>
    <col min="1" max="1" width="9.42578125" bestFit="1" customWidth="1"/>
    <col min="2" max="2" width="28" bestFit="1" customWidth="1"/>
    <col min="3" max="3" width="11" bestFit="1" customWidth="1"/>
    <col min="4" max="4" width="13.7109375" bestFit="1" customWidth="1"/>
    <col min="5" max="5" width="12.42578125" bestFit="1" customWidth="1"/>
    <col min="6" max="6" width="8.7109375" bestFit="1" customWidth="1"/>
    <col min="7" max="7" width="11.7109375" bestFit="1" customWidth="1"/>
    <col min="8" max="8" width="11" bestFit="1" customWidth="1"/>
    <col min="9" max="9" width="9" customWidth="1"/>
    <col min="10" max="10" width="12" bestFit="1" customWidth="1"/>
    <col min="11" max="11" width="9.7109375" bestFit="1" customWidth="1"/>
    <col min="12" max="12" width="8.7109375" bestFit="1" customWidth="1"/>
    <col min="14" max="14" width="9.42578125" bestFit="1" customWidth="1"/>
    <col min="15" max="15" width="28" bestFit="1" customWidth="1"/>
    <col min="16" max="16" width="11" bestFit="1" customWidth="1"/>
    <col min="17" max="17" width="13.7109375" bestFit="1" customWidth="1"/>
    <col min="18" max="18" width="12.42578125" bestFit="1" customWidth="1"/>
    <col min="19" max="19" width="8.7109375" bestFit="1" customWidth="1"/>
    <col min="20" max="20" width="11.7109375" bestFit="1" customWidth="1"/>
    <col min="21" max="21" width="11" bestFit="1" customWidth="1"/>
    <col min="22" max="22" width="9" bestFit="1" customWidth="1"/>
    <col min="23" max="23" width="12" bestFit="1" customWidth="1"/>
    <col min="24" max="24" width="9.7109375" bestFit="1" customWidth="1"/>
    <col min="25" max="25" width="8.7109375" bestFit="1" customWidth="1"/>
    <col min="27" max="27" width="9.42578125" bestFit="1" customWidth="1"/>
    <col min="28" max="28" width="28" bestFit="1" customWidth="1"/>
    <col min="29" max="29" width="11" bestFit="1" customWidth="1"/>
    <col min="30" max="30" width="13.7109375" bestFit="1" customWidth="1"/>
    <col min="31" max="31" width="12.42578125" bestFit="1" customWidth="1"/>
    <col min="32" max="32" width="8.7109375" bestFit="1" customWidth="1"/>
    <col min="33" max="33" width="11.7109375" bestFit="1" customWidth="1"/>
    <col min="34" max="34" width="11" bestFit="1" customWidth="1"/>
    <col min="35" max="35" width="9" bestFit="1" customWidth="1"/>
    <col min="36" max="36" width="12" bestFit="1" customWidth="1"/>
    <col min="37" max="37" width="9.7109375" bestFit="1" customWidth="1"/>
    <col min="38" max="38" width="8.7109375" bestFit="1" customWidth="1"/>
  </cols>
  <sheetData>
    <row r="1" spans="1:38" ht="20.25" customHeight="1" x14ac:dyDescent="0.35">
      <c r="A1" s="19" t="s">
        <v>302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N1" s="19" t="s">
        <v>301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AA1" s="19" t="s">
        <v>303</v>
      </c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AA2" t="s">
        <v>0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</row>
    <row r="3" spans="1:38" x14ac:dyDescent="0.25">
      <c r="A3">
        <v>14005</v>
      </c>
      <c r="B3" t="s">
        <v>12</v>
      </c>
      <c r="C3" s="7">
        <v>1157</v>
      </c>
      <c r="D3">
        <v>0</v>
      </c>
      <c r="E3">
        <v>69</v>
      </c>
      <c r="F3" s="7">
        <v>1226</v>
      </c>
      <c r="G3">
        <v>73</v>
      </c>
      <c r="H3">
        <v>0</v>
      </c>
      <c r="I3">
        <v>0</v>
      </c>
      <c r="J3">
        <v>14</v>
      </c>
      <c r="K3">
        <v>96</v>
      </c>
      <c r="L3">
        <v>183</v>
      </c>
      <c r="N3">
        <v>14005</v>
      </c>
      <c r="O3" t="s">
        <v>12</v>
      </c>
      <c r="P3" s="7">
        <v>1288</v>
      </c>
      <c r="Q3">
        <v>0</v>
      </c>
      <c r="R3">
        <v>35</v>
      </c>
      <c r="S3" s="7">
        <v>1323</v>
      </c>
      <c r="T3">
        <v>73</v>
      </c>
      <c r="U3">
        <v>0</v>
      </c>
      <c r="V3">
        <v>0</v>
      </c>
      <c r="W3">
        <v>10</v>
      </c>
      <c r="X3">
        <v>107</v>
      </c>
      <c r="Y3">
        <v>190</v>
      </c>
      <c r="AA3">
        <v>14005</v>
      </c>
      <c r="AB3" t="s">
        <v>12</v>
      </c>
      <c r="AC3" s="7">
        <v>1268</v>
      </c>
      <c r="AD3">
        <v>0</v>
      </c>
      <c r="AE3">
        <v>0</v>
      </c>
      <c r="AF3" s="7">
        <v>1268</v>
      </c>
      <c r="AG3">
        <v>52</v>
      </c>
      <c r="AH3">
        <v>0</v>
      </c>
      <c r="AI3">
        <v>0</v>
      </c>
      <c r="AJ3">
        <v>10</v>
      </c>
      <c r="AK3">
        <v>105</v>
      </c>
      <c r="AL3">
        <v>167</v>
      </c>
    </row>
    <row r="4" spans="1:38" x14ac:dyDescent="0.25">
      <c r="A4">
        <v>21226</v>
      </c>
      <c r="B4" t="s">
        <v>13</v>
      </c>
      <c r="C4">
        <v>514</v>
      </c>
      <c r="D4">
        <v>0</v>
      </c>
      <c r="E4">
        <v>0</v>
      </c>
      <c r="F4">
        <v>514</v>
      </c>
      <c r="G4">
        <v>3</v>
      </c>
      <c r="H4">
        <v>0</v>
      </c>
      <c r="I4">
        <v>0</v>
      </c>
      <c r="J4">
        <v>0</v>
      </c>
      <c r="K4">
        <v>0</v>
      </c>
      <c r="L4">
        <v>3</v>
      </c>
      <c r="N4">
        <v>21226</v>
      </c>
      <c r="O4" t="s">
        <v>13</v>
      </c>
      <c r="P4">
        <v>520</v>
      </c>
      <c r="Q4">
        <v>0</v>
      </c>
      <c r="R4">
        <v>0</v>
      </c>
      <c r="S4">
        <v>520</v>
      </c>
      <c r="T4">
        <v>3</v>
      </c>
      <c r="U4">
        <v>0</v>
      </c>
      <c r="V4">
        <v>0</v>
      </c>
      <c r="W4">
        <v>0</v>
      </c>
      <c r="X4">
        <v>0</v>
      </c>
      <c r="Y4">
        <v>3</v>
      </c>
      <c r="AA4">
        <v>21226</v>
      </c>
      <c r="AB4" t="s">
        <v>13</v>
      </c>
      <c r="AC4">
        <v>538</v>
      </c>
      <c r="AD4">
        <v>0</v>
      </c>
      <c r="AE4">
        <v>0</v>
      </c>
      <c r="AF4">
        <v>538</v>
      </c>
      <c r="AG4">
        <v>4</v>
      </c>
      <c r="AH4">
        <v>0</v>
      </c>
      <c r="AI4">
        <v>0</v>
      </c>
      <c r="AJ4">
        <v>2</v>
      </c>
      <c r="AK4">
        <v>0</v>
      </c>
      <c r="AL4">
        <v>6</v>
      </c>
    </row>
    <row r="5" spans="1:38" x14ac:dyDescent="0.25">
      <c r="A5">
        <v>22017</v>
      </c>
      <c r="B5" t="s">
        <v>14</v>
      </c>
      <c r="C5">
        <v>103</v>
      </c>
      <c r="D5">
        <v>0</v>
      </c>
      <c r="E5">
        <v>0</v>
      </c>
      <c r="F5">
        <v>103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N5">
        <v>22017</v>
      </c>
      <c r="O5" t="s">
        <v>14</v>
      </c>
      <c r="P5">
        <v>108</v>
      </c>
      <c r="Q5">
        <v>0</v>
      </c>
      <c r="R5">
        <v>0</v>
      </c>
      <c r="S5">
        <v>108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AA5">
        <v>22017</v>
      </c>
      <c r="AB5" t="s">
        <v>14</v>
      </c>
      <c r="AC5">
        <v>117</v>
      </c>
      <c r="AD5">
        <v>0</v>
      </c>
      <c r="AE5">
        <v>0</v>
      </c>
      <c r="AF5">
        <v>117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 x14ac:dyDescent="0.25">
      <c r="A6">
        <v>29103</v>
      </c>
      <c r="B6" t="s">
        <v>15</v>
      </c>
      <c r="C6" s="7">
        <v>1595</v>
      </c>
      <c r="D6">
        <v>182</v>
      </c>
      <c r="E6">
        <v>0</v>
      </c>
      <c r="F6" s="7">
        <v>1413</v>
      </c>
      <c r="G6">
        <v>70</v>
      </c>
      <c r="H6">
        <v>0</v>
      </c>
      <c r="I6">
        <v>0</v>
      </c>
      <c r="J6">
        <v>2</v>
      </c>
      <c r="K6">
        <v>0</v>
      </c>
      <c r="L6">
        <v>72</v>
      </c>
      <c r="N6">
        <v>29103</v>
      </c>
      <c r="O6" t="s">
        <v>15</v>
      </c>
      <c r="P6" s="7">
        <v>1584</v>
      </c>
      <c r="Q6">
        <v>102</v>
      </c>
      <c r="R6">
        <v>0</v>
      </c>
      <c r="S6" s="7">
        <v>1482</v>
      </c>
      <c r="T6">
        <v>84</v>
      </c>
      <c r="U6">
        <v>0</v>
      </c>
      <c r="V6">
        <v>0</v>
      </c>
      <c r="W6">
        <v>0</v>
      </c>
      <c r="X6">
        <v>0</v>
      </c>
      <c r="Y6">
        <v>84</v>
      </c>
      <c r="AA6">
        <v>29103</v>
      </c>
      <c r="AB6" t="s">
        <v>15</v>
      </c>
      <c r="AC6" s="7">
        <v>1611</v>
      </c>
      <c r="AD6">
        <v>126</v>
      </c>
      <c r="AE6">
        <v>0</v>
      </c>
      <c r="AF6" s="7">
        <v>1485</v>
      </c>
      <c r="AG6">
        <v>77</v>
      </c>
      <c r="AH6">
        <v>0</v>
      </c>
      <c r="AI6">
        <v>0</v>
      </c>
      <c r="AJ6">
        <v>0</v>
      </c>
      <c r="AK6">
        <v>0</v>
      </c>
      <c r="AL6">
        <v>77</v>
      </c>
    </row>
    <row r="7" spans="1:38" x14ac:dyDescent="0.25">
      <c r="A7">
        <v>31016</v>
      </c>
      <c r="B7" t="s">
        <v>16</v>
      </c>
      <c r="C7" s="7">
        <v>4412</v>
      </c>
      <c r="D7">
        <v>0</v>
      </c>
      <c r="E7">
        <v>0</v>
      </c>
      <c r="F7" s="7">
        <v>4412</v>
      </c>
      <c r="G7">
        <v>161</v>
      </c>
      <c r="H7">
        <v>43</v>
      </c>
      <c r="I7">
        <v>0</v>
      </c>
      <c r="J7">
        <v>23</v>
      </c>
      <c r="K7">
        <v>0</v>
      </c>
      <c r="L7">
        <v>227</v>
      </c>
      <c r="N7">
        <v>31016</v>
      </c>
      <c r="O7" t="s">
        <v>16</v>
      </c>
      <c r="P7" s="7">
        <v>4313</v>
      </c>
      <c r="Q7">
        <v>0</v>
      </c>
      <c r="R7">
        <v>0</v>
      </c>
      <c r="S7" s="7">
        <v>4313</v>
      </c>
      <c r="T7">
        <v>154</v>
      </c>
      <c r="U7">
        <v>32</v>
      </c>
      <c r="V7">
        <v>0</v>
      </c>
      <c r="W7">
        <v>28</v>
      </c>
      <c r="X7">
        <v>0</v>
      </c>
      <c r="Y7">
        <v>214</v>
      </c>
      <c r="AA7">
        <v>31016</v>
      </c>
      <c r="AB7" t="s">
        <v>16</v>
      </c>
      <c r="AC7" s="7">
        <v>4257</v>
      </c>
      <c r="AD7">
        <v>0</v>
      </c>
      <c r="AE7">
        <v>0</v>
      </c>
      <c r="AF7" s="7">
        <v>4257</v>
      </c>
      <c r="AG7">
        <v>167</v>
      </c>
      <c r="AH7">
        <v>27</v>
      </c>
      <c r="AI7">
        <v>0</v>
      </c>
      <c r="AJ7">
        <v>27</v>
      </c>
      <c r="AK7">
        <v>0</v>
      </c>
      <c r="AL7">
        <v>221</v>
      </c>
    </row>
    <row r="8" spans="1:38" x14ac:dyDescent="0.25">
      <c r="A8">
        <v>2420</v>
      </c>
      <c r="B8" t="s">
        <v>17</v>
      </c>
      <c r="C8">
        <v>269</v>
      </c>
      <c r="D8">
        <v>6</v>
      </c>
      <c r="E8">
        <v>0</v>
      </c>
      <c r="F8">
        <v>263</v>
      </c>
      <c r="G8">
        <v>4</v>
      </c>
      <c r="H8">
        <v>0</v>
      </c>
      <c r="I8">
        <v>0</v>
      </c>
      <c r="J8">
        <v>0</v>
      </c>
      <c r="K8">
        <v>0</v>
      </c>
      <c r="L8">
        <v>4</v>
      </c>
      <c r="N8">
        <v>2420</v>
      </c>
      <c r="O8" t="s">
        <v>17</v>
      </c>
      <c r="P8">
        <v>332</v>
      </c>
      <c r="Q8">
        <v>13</v>
      </c>
      <c r="R8">
        <v>0</v>
      </c>
      <c r="S8">
        <v>319</v>
      </c>
      <c r="T8">
        <v>4</v>
      </c>
      <c r="U8">
        <v>0</v>
      </c>
      <c r="V8">
        <v>0</v>
      </c>
      <c r="W8">
        <v>0</v>
      </c>
      <c r="X8">
        <v>0</v>
      </c>
      <c r="Y8">
        <v>4</v>
      </c>
      <c r="AA8">
        <v>2420</v>
      </c>
      <c r="AB8" t="s">
        <v>17</v>
      </c>
      <c r="AC8">
        <v>320</v>
      </c>
      <c r="AD8">
        <v>10</v>
      </c>
      <c r="AE8">
        <v>0</v>
      </c>
      <c r="AF8">
        <v>310</v>
      </c>
      <c r="AG8">
        <v>4</v>
      </c>
      <c r="AH8">
        <v>0</v>
      </c>
      <c r="AI8">
        <v>0</v>
      </c>
      <c r="AJ8">
        <v>0</v>
      </c>
      <c r="AK8">
        <v>0</v>
      </c>
      <c r="AL8">
        <v>4</v>
      </c>
    </row>
    <row r="9" spans="1:38" x14ac:dyDescent="0.25">
      <c r="A9">
        <v>17408</v>
      </c>
      <c r="B9" t="s">
        <v>18</v>
      </c>
      <c r="C9" s="7">
        <v>12065</v>
      </c>
      <c r="D9">
        <v>0</v>
      </c>
      <c r="E9">
        <v>8</v>
      </c>
      <c r="F9" s="7">
        <v>12073</v>
      </c>
      <c r="G9">
        <v>393</v>
      </c>
      <c r="H9">
        <v>0</v>
      </c>
      <c r="I9">
        <v>37</v>
      </c>
      <c r="J9">
        <v>11</v>
      </c>
      <c r="K9">
        <v>12</v>
      </c>
      <c r="L9">
        <v>453</v>
      </c>
      <c r="N9">
        <v>17408</v>
      </c>
      <c r="O9" t="s">
        <v>18</v>
      </c>
      <c r="P9" s="7">
        <v>11392</v>
      </c>
      <c r="Q9">
        <v>0</v>
      </c>
      <c r="R9">
        <v>39</v>
      </c>
      <c r="S9" s="7">
        <v>11431</v>
      </c>
      <c r="T9">
        <v>401</v>
      </c>
      <c r="U9">
        <v>0</v>
      </c>
      <c r="V9">
        <v>23</v>
      </c>
      <c r="W9">
        <v>23</v>
      </c>
      <c r="X9">
        <v>11</v>
      </c>
      <c r="Y9">
        <v>458</v>
      </c>
      <c r="AA9">
        <v>17408</v>
      </c>
      <c r="AB9" t="s">
        <v>18</v>
      </c>
      <c r="AC9" s="7">
        <v>11049</v>
      </c>
      <c r="AD9">
        <v>0</v>
      </c>
      <c r="AE9">
        <v>71</v>
      </c>
      <c r="AF9" s="7">
        <v>11120</v>
      </c>
      <c r="AG9">
        <v>457</v>
      </c>
      <c r="AH9">
        <v>0</v>
      </c>
      <c r="AI9">
        <v>23</v>
      </c>
      <c r="AJ9">
        <v>38</v>
      </c>
      <c r="AK9">
        <v>13</v>
      </c>
      <c r="AL9">
        <v>531</v>
      </c>
    </row>
    <row r="10" spans="1:38" x14ac:dyDescent="0.25">
      <c r="A10">
        <v>18303</v>
      </c>
      <c r="B10" t="s">
        <v>19</v>
      </c>
      <c r="C10" s="7">
        <v>3108</v>
      </c>
      <c r="D10">
        <v>24</v>
      </c>
      <c r="E10">
        <v>11</v>
      </c>
      <c r="F10" s="7">
        <v>3095</v>
      </c>
      <c r="G10">
        <v>40</v>
      </c>
      <c r="H10">
        <v>0</v>
      </c>
      <c r="I10">
        <v>0</v>
      </c>
      <c r="J10">
        <v>1</v>
      </c>
      <c r="K10">
        <v>21</v>
      </c>
      <c r="L10">
        <v>62</v>
      </c>
      <c r="N10">
        <v>18303</v>
      </c>
      <c r="O10" t="s">
        <v>19</v>
      </c>
      <c r="P10" s="7">
        <v>2946</v>
      </c>
      <c r="Q10">
        <v>36</v>
      </c>
      <c r="R10">
        <v>9</v>
      </c>
      <c r="S10" s="7">
        <v>2919</v>
      </c>
      <c r="T10">
        <v>37</v>
      </c>
      <c r="U10">
        <v>0</v>
      </c>
      <c r="V10">
        <v>0</v>
      </c>
      <c r="W10">
        <v>0</v>
      </c>
      <c r="X10">
        <v>23</v>
      </c>
      <c r="Y10">
        <v>60</v>
      </c>
      <c r="AA10">
        <v>18303</v>
      </c>
      <c r="AB10" t="s">
        <v>19</v>
      </c>
      <c r="AC10" s="7">
        <v>2695</v>
      </c>
      <c r="AD10">
        <v>50</v>
      </c>
      <c r="AE10">
        <v>11</v>
      </c>
      <c r="AF10" s="7">
        <v>2656</v>
      </c>
      <c r="AG10">
        <v>28</v>
      </c>
      <c r="AH10">
        <v>0</v>
      </c>
      <c r="AI10">
        <v>0</v>
      </c>
      <c r="AJ10">
        <v>1</v>
      </c>
      <c r="AK10">
        <v>24</v>
      </c>
      <c r="AL10">
        <v>53</v>
      </c>
    </row>
    <row r="11" spans="1:38" x14ac:dyDescent="0.25">
      <c r="A11">
        <v>6119</v>
      </c>
      <c r="B11" t="s">
        <v>20</v>
      </c>
      <c r="C11" s="7">
        <v>11136</v>
      </c>
      <c r="D11">
        <v>0</v>
      </c>
      <c r="E11">
        <v>0</v>
      </c>
      <c r="F11" s="7">
        <v>11136</v>
      </c>
      <c r="G11">
        <v>341</v>
      </c>
      <c r="H11">
        <v>0</v>
      </c>
      <c r="I11">
        <v>119</v>
      </c>
      <c r="J11">
        <v>0</v>
      </c>
      <c r="K11">
        <v>99</v>
      </c>
      <c r="L11">
        <v>559</v>
      </c>
      <c r="N11">
        <v>6119</v>
      </c>
      <c r="O11" t="s">
        <v>20</v>
      </c>
      <c r="P11" s="7">
        <v>10664</v>
      </c>
      <c r="Q11">
        <v>10</v>
      </c>
      <c r="R11">
        <v>0</v>
      </c>
      <c r="S11" s="7">
        <v>10654</v>
      </c>
      <c r="T11">
        <v>341</v>
      </c>
      <c r="U11">
        <v>0</v>
      </c>
      <c r="V11">
        <v>112</v>
      </c>
      <c r="W11">
        <v>0</v>
      </c>
      <c r="X11">
        <v>119</v>
      </c>
      <c r="Y11">
        <v>572</v>
      </c>
      <c r="AA11">
        <v>6119</v>
      </c>
      <c r="AB11" t="s">
        <v>20</v>
      </c>
      <c r="AC11" s="7">
        <v>10382</v>
      </c>
      <c r="AD11">
        <v>9</v>
      </c>
      <c r="AE11">
        <v>0</v>
      </c>
      <c r="AF11" s="7">
        <v>10373</v>
      </c>
      <c r="AG11">
        <v>366</v>
      </c>
      <c r="AH11">
        <v>0</v>
      </c>
      <c r="AI11">
        <v>112</v>
      </c>
      <c r="AJ11">
        <v>0</v>
      </c>
      <c r="AK11">
        <v>97</v>
      </c>
      <c r="AL11">
        <v>575</v>
      </c>
    </row>
    <row r="12" spans="1:38" x14ac:dyDescent="0.25">
      <c r="A12">
        <v>17405</v>
      </c>
      <c r="B12" t="s">
        <v>21</v>
      </c>
      <c r="C12" s="7">
        <v>7785</v>
      </c>
      <c r="D12">
        <v>39</v>
      </c>
      <c r="E12" s="7">
        <v>2577</v>
      </c>
      <c r="F12" s="7">
        <v>10323</v>
      </c>
      <c r="G12">
        <v>326</v>
      </c>
      <c r="H12">
        <v>46</v>
      </c>
      <c r="I12">
        <v>132</v>
      </c>
      <c r="J12">
        <v>5</v>
      </c>
      <c r="K12">
        <v>74</v>
      </c>
      <c r="L12">
        <v>583</v>
      </c>
      <c r="N12">
        <v>17405</v>
      </c>
      <c r="O12" t="s">
        <v>21</v>
      </c>
      <c r="P12" s="7">
        <v>7316</v>
      </c>
      <c r="Q12">
        <v>27</v>
      </c>
      <c r="R12" s="7">
        <v>2756</v>
      </c>
      <c r="S12" s="7">
        <v>10045</v>
      </c>
      <c r="T12">
        <v>343</v>
      </c>
      <c r="U12">
        <v>49</v>
      </c>
      <c r="V12">
        <v>141</v>
      </c>
      <c r="W12">
        <v>4</v>
      </c>
      <c r="X12">
        <v>68</v>
      </c>
      <c r="Y12">
        <v>605</v>
      </c>
      <c r="AA12">
        <v>17405</v>
      </c>
      <c r="AB12" t="s">
        <v>21</v>
      </c>
      <c r="AC12" s="7">
        <v>7158</v>
      </c>
      <c r="AD12">
        <v>19</v>
      </c>
      <c r="AE12" s="7">
        <v>2825</v>
      </c>
      <c r="AF12" s="7">
        <v>9964</v>
      </c>
      <c r="AG12">
        <v>345</v>
      </c>
      <c r="AH12">
        <v>42</v>
      </c>
      <c r="AI12">
        <v>132</v>
      </c>
      <c r="AJ12">
        <v>4</v>
      </c>
      <c r="AK12">
        <v>67</v>
      </c>
      <c r="AL12">
        <v>590</v>
      </c>
    </row>
    <row r="13" spans="1:38" x14ac:dyDescent="0.25">
      <c r="A13">
        <v>37501</v>
      </c>
      <c r="B13" t="s">
        <v>22</v>
      </c>
      <c r="C13" s="7">
        <v>6425</v>
      </c>
      <c r="D13">
        <v>0</v>
      </c>
      <c r="E13">
        <v>107</v>
      </c>
      <c r="F13" s="7">
        <v>6532</v>
      </c>
      <c r="G13">
        <v>251</v>
      </c>
      <c r="H13">
        <v>0</v>
      </c>
      <c r="I13">
        <v>0</v>
      </c>
      <c r="J13">
        <v>34</v>
      </c>
      <c r="K13">
        <v>43</v>
      </c>
      <c r="L13">
        <v>328</v>
      </c>
      <c r="N13">
        <v>37501</v>
      </c>
      <c r="O13" t="s">
        <v>22</v>
      </c>
      <c r="P13" s="7">
        <v>6532</v>
      </c>
      <c r="Q13">
        <v>0</v>
      </c>
      <c r="R13">
        <v>124</v>
      </c>
      <c r="S13" s="7">
        <v>6656</v>
      </c>
      <c r="T13">
        <v>259</v>
      </c>
      <c r="U13">
        <v>0</v>
      </c>
      <c r="V13">
        <v>0</v>
      </c>
      <c r="W13">
        <v>44</v>
      </c>
      <c r="X13">
        <v>61</v>
      </c>
      <c r="Y13">
        <v>364</v>
      </c>
      <c r="AA13">
        <v>37501</v>
      </c>
      <c r="AB13" t="s">
        <v>22</v>
      </c>
      <c r="AC13" s="7">
        <v>6233</v>
      </c>
      <c r="AD13">
        <v>0</v>
      </c>
      <c r="AE13">
        <v>137</v>
      </c>
      <c r="AF13" s="7">
        <v>6370</v>
      </c>
      <c r="AG13">
        <v>271</v>
      </c>
      <c r="AH13">
        <v>0</v>
      </c>
      <c r="AI13">
        <v>0</v>
      </c>
      <c r="AJ13">
        <v>70</v>
      </c>
      <c r="AK13">
        <v>62</v>
      </c>
      <c r="AL13">
        <v>403</v>
      </c>
    </row>
    <row r="14" spans="1:38" x14ac:dyDescent="0.25">
      <c r="A14">
        <v>1122</v>
      </c>
      <c r="B14" t="s">
        <v>23</v>
      </c>
      <c r="C14">
        <v>22</v>
      </c>
      <c r="D14">
        <v>0</v>
      </c>
      <c r="E14">
        <v>0</v>
      </c>
      <c r="F14">
        <v>22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N14">
        <v>1122</v>
      </c>
      <c r="O14" t="s">
        <v>23</v>
      </c>
      <c r="P14">
        <v>22</v>
      </c>
      <c r="Q14">
        <v>0</v>
      </c>
      <c r="R14">
        <v>0</v>
      </c>
      <c r="S14">
        <v>22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>
        <v>1122</v>
      </c>
      <c r="AB14" t="s">
        <v>23</v>
      </c>
      <c r="AC14">
        <v>22</v>
      </c>
      <c r="AD14">
        <v>0</v>
      </c>
      <c r="AE14">
        <v>0</v>
      </c>
      <c r="AF14">
        <v>22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>
        <v>27403</v>
      </c>
      <c r="B15" t="s">
        <v>24</v>
      </c>
      <c r="C15" s="7">
        <v>17471</v>
      </c>
      <c r="D15">
        <v>0</v>
      </c>
      <c r="E15">
        <v>10</v>
      </c>
      <c r="F15" s="7">
        <v>17481</v>
      </c>
      <c r="G15">
        <v>805</v>
      </c>
      <c r="H15">
        <v>288</v>
      </c>
      <c r="I15">
        <v>45</v>
      </c>
      <c r="J15">
        <v>41</v>
      </c>
      <c r="K15">
        <v>305</v>
      </c>
      <c r="L15" s="7">
        <v>1484</v>
      </c>
      <c r="N15">
        <v>27403</v>
      </c>
      <c r="O15" t="s">
        <v>24</v>
      </c>
      <c r="P15" s="7">
        <v>18796</v>
      </c>
      <c r="Q15">
        <v>0</v>
      </c>
      <c r="R15">
        <v>13</v>
      </c>
      <c r="S15" s="7">
        <v>18809</v>
      </c>
      <c r="T15">
        <v>812</v>
      </c>
      <c r="U15">
        <v>288</v>
      </c>
      <c r="V15">
        <v>48</v>
      </c>
      <c r="W15">
        <v>64</v>
      </c>
      <c r="X15">
        <v>241</v>
      </c>
      <c r="Y15" s="7">
        <v>1453</v>
      </c>
      <c r="AA15">
        <v>27403</v>
      </c>
      <c r="AB15" t="s">
        <v>24</v>
      </c>
      <c r="AC15" s="7">
        <v>16507</v>
      </c>
      <c r="AD15">
        <v>0</v>
      </c>
      <c r="AE15">
        <v>0</v>
      </c>
      <c r="AF15" s="7">
        <v>16507</v>
      </c>
      <c r="AG15">
        <v>821</v>
      </c>
      <c r="AH15">
        <v>236</v>
      </c>
      <c r="AI15">
        <v>70</v>
      </c>
      <c r="AJ15">
        <v>65</v>
      </c>
      <c r="AK15">
        <v>286</v>
      </c>
      <c r="AL15" s="7">
        <v>1478</v>
      </c>
    </row>
    <row r="16" spans="1:38" x14ac:dyDescent="0.25">
      <c r="A16">
        <v>20203</v>
      </c>
      <c r="B16" t="s">
        <v>25</v>
      </c>
      <c r="C16">
        <v>128</v>
      </c>
      <c r="D16">
        <v>0</v>
      </c>
      <c r="E16">
        <v>0</v>
      </c>
      <c r="F16">
        <v>128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N16">
        <v>20203</v>
      </c>
      <c r="O16" t="s">
        <v>25</v>
      </c>
      <c r="P16">
        <v>115</v>
      </c>
      <c r="Q16">
        <v>0</v>
      </c>
      <c r="R16">
        <v>0</v>
      </c>
      <c r="S16">
        <v>115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>
        <v>20203</v>
      </c>
      <c r="AB16" t="s">
        <v>25</v>
      </c>
      <c r="AC16">
        <v>113</v>
      </c>
      <c r="AD16">
        <v>0</v>
      </c>
      <c r="AE16">
        <v>0</v>
      </c>
      <c r="AF16">
        <v>113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>
        <v>37503</v>
      </c>
      <c r="B17" t="s">
        <v>26</v>
      </c>
      <c r="C17" s="7">
        <v>1830</v>
      </c>
      <c r="D17">
        <v>63</v>
      </c>
      <c r="E17">
        <v>0</v>
      </c>
      <c r="F17" s="7">
        <v>1767</v>
      </c>
      <c r="G17">
        <v>61</v>
      </c>
      <c r="H17">
        <v>0</v>
      </c>
      <c r="I17">
        <v>0</v>
      </c>
      <c r="J17">
        <v>0</v>
      </c>
      <c r="K17">
        <v>0</v>
      </c>
      <c r="L17">
        <v>61</v>
      </c>
      <c r="N17">
        <v>37503</v>
      </c>
      <c r="O17" t="s">
        <v>26</v>
      </c>
      <c r="P17" s="7">
        <v>1736</v>
      </c>
      <c r="Q17">
        <v>50</v>
      </c>
      <c r="R17">
        <v>0</v>
      </c>
      <c r="S17" s="7">
        <v>1686</v>
      </c>
      <c r="T17">
        <v>66</v>
      </c>
      <c r="U17">
        <v>0</v>
      </c>
      <c r="V17">
        <v>0</v>
      </c>
      <c r="W17">
        <v>2</v>
      </c>
      <c r="X17">
        <v>0</v>
      </c>
      <c r="Y17">
        <v>68</v>
      </c>
      <c r="AA17">
        <v>37503</v>
      </c>
      <c r="AB17" t="s">
        <v>26</v>
      </c>
      <c r="AC17" s="7">
        <v>1621</v>
      </c>
      <c r="AD17">
        <v>37</v>
      </c>
      <c r="AE17">
        <v>0</v>
      </c>
      <c r="AF17" s="7">
        <v>1584</v>
      </c>
      <c r="AG17">
        <v>44</v>
      </c>
      <c r="AH17">
        <v>0</v>
      </c>
      <c r="AI17">
        <v>0</v>
      </c>
      <c r="AJ17">
        <v>3</v>
      </c>
      <c r="AK17">
        <v>0</v>
      </c>
      <c r="AL17">
        <v>47</v>
      </c>
    </row>
    <row r="18" spans="1:38" x14ac:dyDescent="0.25">
      <c r="A18">
        <v>21234</v>
      </c>
      <c r="B18" t="s">
        <v>27</v>
      </c>
      <c r="C18">
        <v>166</v>
      </c>
      <c r="D18">
        <v>9</v>
      </c>
      <c r="E18">
        <v>0</v>
      </c>
      <c r="F18">
        <v>157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>
        <v>21234</v>
      </c>
      <c r="O18" t="s">
        <v>27</v>
      </c>
      <c r="P18">
        <v>168</v>
      </c>
      <c r="Q18">
        <v>9</v>
      </c>
      <c r="R18">
        <v>0</v>
      </c>
      <c r="S18">
        <v>159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AA18">
        <v>21234</v>
      </c>
      <c r="AB18" t="s">
        <v>27</v>
      </c>
      <c r="AC18">
        <v>152</v>
      </c>
      <c r="AD18">
        <v>7</v>
      </c>
      <c r="AE18">
        <v>0</v>
      </c>
      <c r="AF18">
        <v>145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>
        <v>18100</v>
      </c>
      <c r="B19" t="s">
        <v>28</v>
      </c>
      <c r="C19" s="7">
        <v>3638</v>
      </c>
      <c r="D19">
        <v>48</v>
      </c>
      <c r="E19">
        <v>112</v>
      </c>
      <c r="F19" s="7">
        <v>3702</v>
      </c>
      <c r="G19">
        <v>276</v>
      </c>
      <c r="H19">
        <v>0</v>
      </c>
      <c r="I19">
        <v>48</v>
      </c>
      <c r="J19">
        <v>18</v>
      </c>
      <c r="K19">
        <v>0</v>
      </c>
      <c r="L19">
        <v>342</v>
      </c>
      <c r="N19">
        <v>18100</v>
      </c>
      <c r="O19" t="s">
        <v>28</v>
      </c>
      <c r="P19" s="7">
        <v>3603</v>
      </c>
      <c r="Q19">
        <v>48</v>
      </c>
      <c r="R19">
        <v>99</v>
      </c>
      <c r="S19" s="7">
        <v>3654</v>
      </c>
      <c r="T19">
        <v>240</v>
      </c>
      <c r="U19">
        <v>0</v>
      </c>
      <c r="V19">
        <v>37</v>
      </c>
      <c r="W19">
        <v>18</v>
      </c>
      <c r="X19">
        <v>0</v>
      </c>
      <c r="Y19">
        <v>295</v>
      </c>
      <c r="AA19">
        <v>18100</v>
      </c>
      <c r="AB19" t="s">
        <v>28</v>
      </c>
      <c r="AC19" s="7">
        <v>3278</v>
      </c>
      <c r="AD19">
        <v>150</v>
      </c>
      <c r="AE19">
        <v>89</v>
      </c>
      <c r="AF19" s="7">
        <v>3217</v>
      </c>
      <c r="AG19">
        <v>359</v>
      </c>
      <c r="AH19">
        <v>0</v>
      </c>
      <c r="AI19">
        <v>56</v>
      </c>
      <c r="AJ19">
        <v>39</v>
      </c>
      <c r="AK19">
        <v>0</v>
      </c>
      <c r="AL19">
        <v>454</v>
      </c>
    </row>
    <row r="20" spans="1:38" x14ac:dyDescent="0.25">
      <c r="A20">
        <v>24111</v>
      </c>
      <c r="B20" t="s">
        <v>29</v>
      </c>
      <c r="C20">
        <v>390</v>
      </c>
      <c r="D20">
        <v>0</v>
      </c>
      <c r="E20">
        <v>0</v>
      </c>
      <c r="F20">
        <v>390</v>
      </c>
      <c r="G20">
        <v>4</v>
      </c>
      <c r="H20">
        <v>0</v>
      </c>
      <c r="I20">
        <v>0</v>
      </c>
      <c r="J20">
        <v>0</v>
      </c>
      <c r="K20">
        <v>0</v>
      </c>
      <c r="L20">
        <v>4</v>
      </c>
      <c r="N20">
        <v>24111</v>
      </c>
      <c r="O20" t="s">
        <v>29</v>
      </c>
      <c r="P20">
        <v>366</v>
      </c>
      <c r="Q20">
        <v>0</v>
      </c>
      <c r="R20">
        <v>0</v>
      </c>
      <c r="S20">
        <v>366</v>
      </c>
      <c r="T20">
        <v>6</v>
      </c>
      <c r="U20">
        <v>0</v>
      </c>
      <c r="V20">
        <v>0</v>
      </c>
      <c r="W20">
        <v>0</v>
      </c>
      <c r="X20">
        <v>0</v>
      </c>
      <c r="Y20">
        <v>6</v>
      </c>
      <c r="AA20">
        <v>24111</v>
      </c>
      <c r="AB20" t="s">
        <v>29</v>
      </c>
      <c r="AC20">
        <v>397</v>
      </c>
      <c r="AD20">
        <v>0</v>
      </c>
      <c r="AE20">
        <v>0</v>
      </c>
      <c r="AF20">
        <v>397</v>
      </c>
      <c r="AG20">
        <v>10</v>
      </c>
      <c r="AH20">
        <v>0</v>
      </c>
      <c r="AI20">
        <v>0</v>
      </c>
      <c r="AJ20">
        <v>0</v>
      </c>
      <c r="AK20">
        <v>0</v>
      </c>
      <c r="AL20">
        <v>10</v>
      </c>
    </row>
    <row r="21" spans="1:38" x14ac:dyDescent="0.25">
      <c r="A21">
        <v>9075</v>
      </c>
      <c r="B21" t="s">
        <v>30</v>
      </c>
      <c r="C21">
        <v>269</v>
      </c>
      <c r="D21">
        <v>0</v>
      </c>
      <c r="E21">
        <v>0</v>
      </c>
      <c r="F21">
        <v>269</v>
      </c>
      <c r="G21">
        <v>13</v>
      </c>
      <c r="H21">
        <v>0</v>
      </c>
      <c r="I21">
        <v>0</v>
      </c>
      <c r="J21">
        <v>0</v>
      </c>
      <c r="K21">
        <v>12</v>
      </c>
      <c r="L21">
        <v>25</v>
      </c>
      <c r="N21">
        <v>9075</v>
      </c>
      <c r="O21" t="s">
        <v>30</v>
      </c>
      <c r="P21">
        <v>265</v>
      </c>
      <c r="Q21">
        <v>0</v>
      </c>
      <c r="R21">
        <v>0</v>
      </c>
      <c r="S21">
        <v>265</v>
      </c>
      <c r="T21">
        <v>10</v>
      </c>
      <c r="U21">
        <v>0</v>
      </c>
      <c r="V21">
        <v>0</v>
      </c>
      <c r="W21">
        <v>0</v>
      </c>
      <c r="X21">
        <v>9</v>
      </c>
      <c r="Y21">
        <v>19</v>
      </c>
      <c r="AA21">
        <v>9075</v>
      </c>
      <c r="AB21" t="s">
        <v>30</v>
      </c>
      <c r="AC21">
        <v>256</v>
      </c>
      <c r="AD21">
        <v>0</v>
      </c>
      <c r="AE21">
        <v>0</v>
      </c>
      <c r="AF21">
        <v>256</v>
      </c>
      <c r="AG21">
        <v>14</v>
      </c>
      <c r="AH21">
        <v>0</v>
      </c>
      <c r="AI21">
        <v>0</v>
      </c>
      <c r="AJ21">
        <v>0</v>
      </c>
      <c r="AK21">
        <v>14</v>
      </c>
      <c r="AL21">
        <v>28</v>
      </c>
    </row>
    <row r="22" spans="1:38" x14ac:dyDescent="0.25">
      <c r="A22">
        <v>16046</v>
      </c>
      <c r="B22" t="s">
        <v>31</v>
      </c>
      <c r="C22">
        <v>84</v>
      </c>
      <c r="D22">
        <v>0</v>
      </c>
      <c r="E22">
        <v>0</v>
      </c>
      <c r="F22">
        <v>84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N22">
        <v>16046</v>
      </c>
      <c r="O22" t="s">
        <v>31</v>
      </c>
      <c r="P22">
        <v>101</v>
      </c>
      <c r="Q22">
        <v>0</v>
      </c>
      <c r="R22">
        <v>0</v>
      </c>
      <c r="S22">
        <v>101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AA22">
        <v>16046</v>
      </c>
      <c r="AB22" t="s">
        <v>31</v>
      </c>
      <c r="AC22">
        <v>71</v>
      </c>
      <c r="AD22">
        <v>0</v>
      </c>
      <c r="AE22">
        <v>0</v>
      </c>
      <c r="AF22">
        <v>71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>
        <v>29100</v>
      </c>
      <c r="B23" t="s">
        <v>32</v>
      </c>
      <c r="C23" s="7">
        <v>3282</v>
      </c>
      <c r="D23">
        <v>94</v>
      </c>
      <c r="E23">
        <v>0</v>
      </c>
      <c r="F23" s="7">
        <v>3188</v>
      </c>
      <c r="G23">
        <v>111</v>
      </c>
      <c r="H23">
        <v>0</v>
      </c>
      <c r="I23">
        <v>0</v>
      </c>
      <c r="J23">
        <v>12</v>
      </c>
      <c r="K23">
        <v>20</v>
      </c>
      <c r="L23">
        <v>143</v>
      </c>
      <c r="N23">
        <v>29100</v>
      </c>
      <c r="O23" t="s">
        <v>32</v>
      </c>
      <c r="P23" s="7">
        <v>3177</v>
      </c>
      <c r="Q23">
        <v>43</v>
      </c>
      <c r="R23">
        <v>0</v>
      </c>
      <c r="S23" s="7">
        <v>3134</v>
      </c>
      <c r="T23">
        <v>100</v>
      </c>
      <c r="U23">
        <v>0</v>
      </c>
      <c r="V23">
        <v>0</v>
      </c>
      <c r="W23">
        <v>10</v>
      </c>
      <c r="X23">
        <v>21</v>
      </c>
      <c r="Y23">
        <v>131</v>
      </c>
      <c r="AA23">
        <v>29100</v>
      </c>
      <c r="AB23" t="s">
        <v>32</v>
      </c>
      <c r="AC23" s="7">
        <v>3021</v>
      </c>
      <c r="AD23">
        <v>59</v>
      </c>
      <c r="AE23">
        <v>0</v>
      </c>
      <c r="AF23" s="7">
        <v>2962</v>
      </c>
      <c r="AG23">
        <v>91</v>
      </c>
      <c r="AH23">
        <v>0</v>
      </c>
      <c r="AI23">
        <v>0</v>
      </c>
      <c r="AJ23">
        <v>36</v>
      </c>
      <c r="AK23">
        <v>18</v>
      </c>
      <c r="AL23">
        <v>145</v>
      </c>
    </row>
    <row r="24" spans="1:38" x14ac:dyDescent="0.25">
      <c r="A24">
        <v>6117</v>
      </c>
      <c r="B24" t="s">
        <v>33</v>
      </c>
      <c r="C24" s="7">
        <v>5749</v>
      </c>
      <c r="D24">
        <v>0</v>
      </c>
      <c r="E24">
        <v>0</v>
      </c>
      <c r="F24" s="7">
        <v>5749</v>
      </c>
      <c r="G24">
        <v>155</v>
      </c>
      <c r="H24">
        <v>0</v>
      </c>
      <c r="I24">
        <v>0</v>
      </c>
      <c r="J24">
        <v>0</v>
      </c>
      <c r="K24">
        <v>0</v>
      </c>
      <c r="L24">
        <v>155</v>
      </c>
      <c r="N24">
        <v>6117</v>
      </c>
      <c r="O24" t="s">
        <v>33</v>
      </c>
      <c r="P24" s="7">
        <v>5584</v>
      </c>
      <c r="Q24">
        <v>0</v>
      </c>
      <c r="R24">
        <v>0</v>
      </c>
      <c r="S24" s="7">
        <v>5584</v>
      </c>
      <c r="T24">
        <v>173</v>
      </c>
      <c r="U24">
        <v>0</v>
      </c>
      <c r="V24">
        <v>0</v>
      </c>
      <c r="W24">
        <v>0</v>
      </c>
      <c r="X24">
        <v>0</v>
      </c>
      <c r="Y24">
        <v>173</v>
      </c>
      <c r="AA24">
        <v>6117</v>
      </c>
      <c r="AB24" t="s">
        <v>33</v>
      </c>
      <c r="AC24" s="7">
        <v>5395</v>
      </c>
      <c r="AD24">
        <v>0</v>
      </c>
      <c r="AE24">
        <v>0</v>
      </c>
      <c r="AF24" s="7">
        <v>5395</v>
      </c>
      <c r="AG24">
        <v>155</v>
      </c>
      <c r="AH24">
        <v>0</v>
      </c>
      <c r="AI24">
        <v>0</v>
      </c>
      <c r="AJ24">
        <v>0</v>
      </c>
      <c r="AK24">
        <v>0</v>
      </c>
      <c r="AL24">
        <v>155</v>
      </c>
    </row>
    <row r="25" spans="1:38" x14ac:dyDescent="0.25">
      <c r="A25">
        <v>5401</v>
      </c>
      <c r="B25" t="s">
        <v>34</v>
      </c>
      <c r="C25">
        <v>348</v>
      </c>
      <c r="D25">
        <v>0</v>
      </c>
      <c r="E25">
        <v>0</v>
      </c>
      <c r="F25">
        <v>348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>
        <v>5401</v>
      </c>
      <c r="O25" t="s">
        <v>34</v>
      </c>
      <c r="P25">
        <v>309</v>
      </c>
      <c r="Q25">
        <v>0</v>
      </c>
      <c r="R25">
        <v>0</v>
      </c>
      <c r="S25">
        <v>309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>
        <v>5401</v>
      </c>
      <c r="AB25" t="s">
        <v>34</v>
      </c>
      <c r="AC25">
        <v>267</v>
      </c>
      <c r="AD25">
        <v>0</v>
      </c>
      <c r="AE25">
        <v>0</v>
      </c>
      <c r="AF25">
        <v>267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>
        <v>27019</v>
      </c>
      <c r="B26" t="s">
        <v>35</v>
      </c>
      <c r="C26">
        <v>134</v>
      </c>
      <c r="D26">
        <v>0</v>
      </c>
      <c r="E26">
        <v>0</v>
      </c>
      <c r="F26">
        <v>134</v>
      </c>
      <c r="G26">
        <v>1</v>
      </c>
      <c r="H26">
        <v>0</v>
      </c>
      <c r="I26">
        <v>0</v>
      </c>
      <c r="J26">
        <v>0</v>
      </c>
      <c r="K26">
        <v>1</v>
      </c>
      <c r="L26">
        <v>2</v>
      </c>
      <c r="N26">
        <v>27019</v>
      </c>
      <c r="O26" t="s">
        <v>35</v>
      </c>
      <c r="P26">
        <v>130</v>
      </c>
      <c r="Q26">
        <v>0</v>
      </c>
      <c r="R26">
        <v>0</v>
      </c>
      <c r="S26">
        <v>130</v>
      </c>
      <c r="T26">
        <v>1</v>
      </c>
      <c r="U26">
        <v>0</v>
      </c>
      <c r="V26">
        <v>0</v>
      </c>
      <c r="W26">
        <v>0</v>
      </c>
      <c r="X26">
        <v>2</v>
      </c>
      <c r="Y26">
        <v>3</v>
      </c>
      <c r="AA26">
        <v>27019</v>
      </c>
      <c r="AB26" t="s">
        <v>35</v>
      </c>
      <c r="AC26">
        <v>123</v>
      </c>
      <c r="AD26">
        <v>0</v>
      </c>
      <c r="AE26">
        <v>0</v>
      </c>
      <c r="AF26">
        <v>123</v>
      </c>
      <c r="AG26">
        <v>1</v>
      </c>
      <c r="AH26">
        <v>0</v>
      </c>
      <c r="AI26">
        <v>0</v>
      </c>
      <c r="AJ26">
        <v>0</v>
      </c>
      <c r="AK26">
        <v>3</v>
      </c>
      <c r="AL26">
        <v>4</v>
      </c>
    </row>
    <row r="27" spans="1:38" x14ac:dyDescent="0.25">
      <c r="A27">
        <v>4228</v>
      </c>
      <c r="B27" t="s">
        <v>36</v>
      </c>
      <c r="C27">
        <v>870</v>
      </c>
      <c r="D27">
        <v>55</v>
      </c>
      <c r="E27">
        <v>0</v>
      </c>
      <c r="F27">
        <v>815</v>
      </c>
      <c r="G27">
        <v>31</v>
      </c>
      <c r="H27">
        <v>0</v>
      </c>
      <c r="I27">
        <v>0</v>
      </c>
      <c r="J27">
        <v>0</v>
      </c>
      <c r="K27">
        <v>0</v>
      </c>
      <c r="L27">
        <v>31</v>
      </c>
      <c r="N27">
        <v>4228</v>
      </c>
      <c r="O27" t="s">
        <v>36</v>
      </c>
      <c r="P27">
        <v>901</v>
      </c>
      <c r="Q27">
        <v>51</v>
      </c>
      <c r="R27">
        <v>0</v>
      </c>
      <c r="S27">
        <v>850</v>
      </c>
      <c r="T27">
        <v>42</v>
      </c>
      <c r="U27">
        <v>0</v>
      </c>
      <c r="V27">
        <v>0</v>
      </c>
      <c r="W27">
        <v>0</v>
      </c>
      <c r="X27">
        <v>0</v>
      </c>
      <c r="Y27">
        <v>42</v>
      </c>
      <c r="AA27">
        <v>4228</v>
      </c>
      <c r="AB27" t="s">
        <v>36</v>
      </c>
      <c r="AC27">
        <v>913</v>
      </c>
      <c r="AD27">
        <v>46</v>
      </c>
      <c r="AE27">
        <v>0</v>
      </c>
      <c r="AF27">
        <v>867</v>
      </c>
      <c r="AG27">
        <v>48</v>
      </c>
      <c r="AH27">
        <v>0</v>
      </c>
      <c r="AI27">
        <v>0</v>
      </c>
      <c r="AJ27">
        <v>0</v>
      </c>
      <c r="AK27">
        <v>0</v>
      </c>
      <c r="AL27">
        <v>48</v>
      </c>
    </row>
    <row r="28" spans="1:38" x14ac:dyDescent="0.25">
      <c r="A28">
        <v>4222</v>
      </c>
      <c r="B28" t="s">
        <v>37</v>
      </c>
      <c r="C28">
        <v>667</v>
      </c>
      <c r="D28">
        <v>0</v>
      </c>
      <c r="E28">
        <v>0</v>
      </c>
      <c r="F28">
        <v>667</v>
      </c>
      <c r="G28">
        <v>19</v>
      </c>
      <c r="H28">
        <v>0</v>
      </c>
      <c r="I28">
        <v>0</v>
      </c>
      <c r="J28">
        <v>0</v>
      </c>
      <c r="K28">
        <v>0</v>
      </c>
      <c r="L28">
        <v>19</v>
      </c>
      <c r="N28">
        <v>4222</v>
      </c>
      <c r="O28" t="s">
        <v>37</v>
      </c>
      <c r="P28">
        <v>698</v>
      </c>
      <c r="Q28">
        <v>0</v>
      </c>
      <c r="R28">
        <v>0</v>
      </c>
      <c r="S28">
        <v>698</v>
      </c>
      <c r="T28">
        <v>18</v>
      </c>
      <c r="U28">
        <v>0</v>
      </c>
      <c r="V28">
        <v>0</v>
      </c>
      <c r="W28">
        <v>0</v>
      </c>
      <c r="X28">
        <v>0</v>
      </c>
      <c r="Y28">
        <v>18</v>
      </c>
      <c r="AA28">
        <v>4222</v>
      </c>
      <c r="AB28" t="s">
        <v>37</v>
      </c>
      <c r="AC28">
        <v>649</v>
      </c>
      <c r="AD28">
        <v>0</v>
      </c>
      <c r="AE28">
        <v>0</v>
      </c>
      <c r="AF28">
        <v>649</v>
      </c>
      <c r="AG28">
        <v>19</v>
      </c>
      <c r="AH28">
        <v>0</v>
      </c>
      <c r="AI28">
        <v>0</v>
      </c>
      <c r="AJ28">
        <v>0</v>
      </c>
      <c r="AK28">
        <v>0</v>
      </c>
      <c r="AL28">
        <v>19</v>
      </c>
    </row>
    <row r="29" spans="1:38" x14ac:dyDescent="0.25">
      <c r="A29">
        <v>8401</v>
      </c>
      <c r="B29" t="s">
        <v>38</v>
      </c>
      <c r="C29" s="7">
        <v>1088</v>
      </c>
      <c r="D29">
        <v>0</v>
      </c>
      <c r="E29">
        <v>0</v>
      </c>
      <c r="F29" s="7">
        <v>1088</v>
      </c>
      <c r="G29">
        <v>47</v>
      </c>
      <c r="H29">
        <v>0</v>
      </c>
      <c r="I29">
        <v>0</v>
      </c>
      <c r="J29">
        <v>0</v>
      </c>
      <c r="K29">
        <v>5</v>
      </c>
      <c r="L29">
        <v>52</v>
      </c>
      <c r="N29">
        <v>8401</v>
      </c>
      <c r="O29" t="s">
        <v>38</v>
      </c>
      <c r="P29" s="7">
        <v>1073</v>
      </c>
      <c r="Q29">
        <v>0</v>
      </c>
      <c r="R29">
        <v>0</v>
      </c>
      <c r="S29" s="7">
        <v>1073</v>
      </c>
      <c r="T29">
        <v>51</v>
      </c>
      <c r="U29">
        <v>0</v>
      </c>
      <c r="V29">
        <v>0</v>
      </c>
      <c r="W29">
        <v>0</v>
      </c>
      <c r="X29">
        <v>9</v>
      </c>
      <c r="Y29">
        <v>60</v>
      </c>
      <c r="AA29">
        <v>8401</v>
      </c>
      <c r="AB29" t="s">
        <v>38</v>
      </c>
      <c r="AC29" s="7">
        <v>1024</v>
      </c>
      <c r="AD29">
        <v>0</v>
      </c>
      <c r="AE29">
        <v>0</v>
      </c>
      <c r="AF29" s="7">
        <v>1024</v>
      </c>
      <c r="AG29">
        <v>51</v>
      </c>
      <c r="AH29">
        <v>0</v>
      </c>
      <c r="AI29">
        <v>0</v>
      </c>
      <c r="AJ29">
        <v>0</v>
      </c>
      <c r="AK29">
        <v>4</v>
      </c>
      <c r="AL29">
        <v>55</v>
      </c>
    </row>
    <row r="30" spans="1:38" x14ac:dyDescent="0.25">
      <c r="A30">
        <v>20215</v>
      </c>
      <c r="B30" t="s">
        <v>39</v>
      </c>
      <c r="C30">
        <v>158</v>
      </c>
      <c r="D30">
        <v>0</v>
      </c>
      <c r="E30">
        <v>0</v>
      </c>
      <c r="F30">
        <v>158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>
        <v>20215</v>
      </c>
      <c r="O30" t="s">
        <v>39</v>
      </c>
      <c r="P30">
        <v>158</v>
      </c>
      <c r="Q30">
        <v>0</v>
      </c>
      <c r="R30">
        <v>0</v>
      </c>
      <c r="S30">
        <v>158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20215</v>
      </c>
      <c r="AB30" t="s">
        <v>39</v>
      </c>
      <c r="AC30">
        <v>180</v>
      </c>
      <c r="AD30">
        <v>0</v>
      </c>
      <c r="AE30">
        <v>0</v>
      </c>
      <c r="AF30">
        <v>180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>
        <v>18401</v>
      </c>
      <c r="B31" t="s">
        <v>40</v>
      </c>
      <c r="C31" s="7">
        <v>8621</v>
      </c>
      <c r="D31">
        <v>0</v>
      </c>
      <c r="E31">
        <v>0</v>
      </c>
      <c r="F31" s="7">
        <v>8621</v>
      </c>
      <c r="G31">
        <v>651</v>
      </c>
      <c r="H31">
        <v>0</v>
      </c>
      <c r="I31">
        <v>115</v>
      </c>
      <c r="J31">
        <v>7</v>
      </c>
      <c r="K31">
        <v>82</v>
      </c>
      <c r="L31">
        <v>855</v>
      </c>
      <c r="N31">
        <v>18401</v>
      </c>
      <c r="O31" t="s">
        <v>40</v>
      </c>
      <c r="P31" s="7">
        <v>8714</v>
      </c>
      <c r="Q31">
        <v>0</v>
      </c>
      <c r="R31">
        <v>0</v>
      </c>
      <c r="S31" s="7">
        <v>8714</v>
      </c>
      <c r="T31">
        <v>597</v>
      </c>
      <c r="U31">
        <v>0</v>
      </c>
      <c r="V31">
        <v>111</v>
      </c>
      <c r="W31">
        <v>14</v>
      </c>
      <c r="X31">
        <v>101</v>
      </c>
      <c r="Y31">
        <v>823</v>
      </c>
      <c r="AA31">
        <v>18401</v>
      </c>
      <c r="AB31" t="s">
        <v>40</v>
      </c>
      <c r="AC31" s="7">
        <v>7520</v>
      </c>
      <c r="AD31">
        <v>0</v>
      </c>
      <c r="AE31">
        <v>0</v>
      </c>
      <c r="AF31" s="7">
        <v>7520</v>
      </c>
      <c r="AG31">
        <v>521</v>
      </c>
      <c r="AH31">
        <v>0</v>
      </c>
      <c r="AI31">
        <v>142</v>
      </c>
      <c r="AJ31">
        <v>19</v>
      </c>
      <c r="AK31">
        <v>10</v>
      </c>
      <c r="AL31">
        <v>692</v>
      </c>
    </row>
    <row r="32" spans="1:38" x14ac:dyDescent="0.25">
      <c r="A32">
        <v>32356</v>
      </c>
      <c r="B32" t="s">
        <v>41</v>
      </c>
      <c r="C32" s="7">
        <v>6474</v>
      </c>
      <c r="D32">
        <v>0</v>
      </c>
      <c r="E32">
        <v>0</v>
      </c>
      <c r="F32" s="7">
        <v>6474</v>
      </c>
      <c r="G32">
        <v>456</v>
      </c>
      <c r="H32">
        <v>24</v>
      </c>
      <c r="I32">
        <v>0</v>
      </c>
      <c r="J32">
        <v>17</v>
      </c>
      <c r="K32">
        <v>0</v>
      </c>
      <c r="L32">
        <v>497</v>
      </c>
      <c r="N32">
        <v>32356</v>
      </c>
      <c r="O32" t="s">
        <v>41</v>
      </c>
      <c r="P32" s="7">
        <v>6637</v>
      </c>
      <c r="Q32">
        <v>0</v>
      </c>
      <c r="R32">
        <v>0</v>
      </c>
      <c r="S32" s="7">
        <v>6637</v>
      </c>
      <c r="T32">
        <v>493</v>
      </c>
      <c r="U32">
        <v>29</v>
      </c>
      <c r="V32">
        <v>0</v>
      </c>
      <c r="W32">
        <v>13</v>
      </c>
      <c r="X32">
        <v>0</v>
      </c>
      <c r="Y32">
        <v>535</v>
      </c>
      <c r="AA32">
        <v>32356</v>
      </c>
      <c r="AB32" t="s">
        <v>41</v>
      </c>
      <c r="AC32" s="7">
        <v>6367</v>
      </c>
      <c r="AD32">
        <v>0</v>
      </c>
      <c r="AE32">
        <v>0</v>
      </c>
      <c r="AF32" s="7">
        <v>6367</v>
      </c>
      <c r="AG32">
        <v>484</v>
      </c>
      <c r="AH32">
        <v>33</v>
      </c>
      <c r="AI32">
        <v>0</v>
      </c>
      <c r="AJ32">
        <v>21</v>
      </c>
      <c r="AK32">
        <v>0</v>
      </c>
      <c r="AL32">
        <v>538</v>
      </c>
    </row>
    <row r="33" spans="1:38" x14ac:dyDescent="0.25">
      <c r="A33">
        <v>21401</v>
      </c>
      <c r="B33" t="s">
        <v>42</v>
      </c>
      <c r="C33" s="7">
        <v>2768</v>
      </c>
      <c r="D33">
        <v>565</v>
      </c>
      <c r="E33">
        <v>0</v>
      </c>
      <c r="F33" s="7">
        <v>2203</v>
      </c>
      <c r="G33">
        <v>145</v>
      </c>
      <c r="H33">
        <v>0</v>
      </c>
      <c r="I33">
        <v>0</v>
      </c>
      <c r="J33">
        <v>0</v>
      </c>
      <c r="K33">
        <v>0</v>
      </c>
      <c r="L33">
        <v>145</v>
      </c>
      <c r="N33">
        <v>21401</v>
      </c>
      <c r="O33" t="s">
        <v>42</v>
      </c>
      <c r="P33" s="7">
        <v>2746</v>
      </c>
      <c r="Q33">
        <v>586</v>
      </c>
      <c r="R33">
        <v>0</v>
      </c>
      <c r="S33" s="7">
        <v>2160</v>
      </c>
      <c r="T33">
        <v>152</v>
      </c>
      <c r="U33">
        <v>0</v>
      </c>
      <c r="V33">
        <v>0</v>
      </c>
      <c r="W33">
        <v>0</v>
      </c>
      <c r="X33">
        <v>0</v>
      </c>
      <c r="Y33">
        <v>152</v>
      </c>
      <c r="AA33">
        <v>21401</v>
      </c>
      <c r="AB33" t="s">
        <v>42</v>
      </c>
      <c r="AC33" s="7">
        <v>2928</v>
      </c>
      <c r="AD33">
        <v>586</v>
      </c>
      <c r="AE33">
        <v>0</v>
      </c>
      <c r="AF33" s="7">
        <v>2342</v>
      </c>
      <c r="AG33">
        <v>181</v>
      </c>
      <c r="AH33">
        <v>0</v>
      </c>
      <c r="AI33">
        <v>0</v>
      </c>
      <c r="AJ33">
        <v>15</v>
      </c>
      <c r="AK33">
        <v>0</v>
      </c>
      <c r="AL33">
        <v>196</v>
      </c>
    </row>
    <row r="34" spans="1:38" x14ac:dyDescent="0.25">
      <c r="A34">
        <v>21302</v>
      </c>
      <c r="B34" t="s">
        <v>43</v>
      </c>
      <c r="C34" s="7">
        <v>1898</v>
      </c>
      <c r="D34">
        <v>441</v>
      </c>
      <c r="E34">
        <v>0</v>
      </c>
      <c r="F34" s="7">
        <v>1457</v>
      </c>
      <c r="G34">
        <v>52</v>
      </c>
      <c r="H34">
        <v>0</v>
      </c>
      <c r="I34">
        <v>0</v>
      </c>
      <c r="J34">
        <v>0</v>
      </c>
      <c r="K34">
        <v>0</v>
      </c>
      <c r="L34">
        <v>52</v>
      </c>
      <c r="N34">
        <v>21302</v>
      </c>
      <c r="O34" t="s">
        <v>43</v>
      </c>
      <c r="P34" s="7">
        <v>1852</v>
      </c>
      <c r="Q34">
        <v>442</v>
      </c>
      <c r="R34">
        <v>0</v>
      </c>
      <c r="S34" s="7">
        <v>1410</v>
      </c>
      <c r="T34">
        <v>59</v>
      </c>
      <c r="U34">
        <v>0</v>
      </c>
      <c r="V34">
        <v>0</v>
      </c>
      <c r="W34">
        <v>0</v>
      </c>
      <c r="X34">
        <v>0</v>
      </c>
      <c r="Y34">
        <v>59</v>
      </c>
      <c r="AA34">
        <v>21302</v>
      </c>
      <c r="AB34" t="s">
        <v>43</v>
      </c>
      <c r="AC34" s="7">
        <v>1789</v>
      </c>
      <c r="AD34">
        <v>487</v>
      </c>
      <c r="AE34">
        <v>0</v>
      </c>
      <c r="AF34" s="7">
        <v>1302</v>
      </c>
      <c r="AG34">
        <v>48</v>
      </c>
      <c r="AH34">
        <v>0</v>
      </c>
      <c r="AI34">
        <v>0</v>
      </c>
      <c r="AJ34">
        <v>7</v>
      </c>
      <c r="AK34">
        <v>3</v>
      </c>
      <c r="AL34">
        <v>58</v>
      </c>
    </row>
    <row r="35" spans="1:38" x14ac:dyDescent="0.25">
      <c r="A35">
        <v>32360</v>
      </c>
      <c r="B35" t="s">
        <v>44</v>
      </c>
      <c r="C35" s="7">
        <v>3598</v>
      </c>
      <c r="D35">
        <v>53</v>
      </c>
      <c r="E35">
        <v>0</v>
      </c>
      <c r="F35" s="7">
        <v>3545</v>
      </c>
      <c r="G35">
        <v>115</v>
      </c>
      <c r="H35">
        <v>0</v>
      </c>
      <c r="I35">
        <v>0</v>
      </c>
      <c r="J35">
        <v>14</v>
      </c>
      <c r="K35">
        <v>0</v>
      </c>
      <c r="L35">
        <v>129</v>
      </c>
      <c r="N35">
        <v>32360</v>
      </c>
      <c r="O35" t="s">
        <v>44</v>
      </c>
      <c r="P35" s="7">
        <v>3685</v>
      </c>
      <c r="Q35">
        <v>68</v>
      </c>
      <c r="R35">
        <v>3</v>
      </c>
      <c r="S35" s="7">
        <v>3620</v>
      </c>
      <c r="T35">
        <v>130</v>
      </c>
      <c r="U35">
        <v>0</v>
      </c>
      <c r="V35">
        <v>0</v>
      </c>
      <c r="W35">
        <v>7</v>
      </c>
      <c r="X35">
        <v>0</v>
      </c>
      <c r="Y35">
        <v>137</v>
      </c>
      <c r="AA35">
        <v>32360</v>
      </c>
      <c r="AB35" t="s">
        <v>44</v>
      </c>
      <c r="AC35" s="7">
        <v>3411</v>
      </c>
      <c r="AD35">
        <v>54</v>
      </c>
      <c r="AE35">
        <v>5</v>
      </c>
      <c r="AF35" s="7">
        <v>3362</v>
      </c>
      <c r="AG35">
        <v>135</v>
      </c>
      <c r="AH35">
        <v>0</v>
      </c>
      <c r="AI35">
        <v>0</v>
      </c>
      <c r="AJ35">
        <v>8</v>
      </c>
      <c r="AK35">
        <v>0</v>
      </c>
      <c r="AL35">
        <v>143</v>
      </c>
    </row>
    <row r="36" spans="1:38" x14ac:dyDescent="0.25">
      <c r="A36">
        <v>33036</v>
      </c>
      <c r="B36" t="s">
        <v>45</v>
      </c>
      <c r="C36">
        <v>446</v>
      </c>
      <c r="D36">
        <v>15</v>
      </c>
      <c r="E36">
        <v>0</v>
      </c>
      <c r="F36">
        <v>431</v>
      </c>
      <c r="G36">
        <v>17</v>
      </c>
      <c r="H36">
        <v>0</v>
      </c>
      <c r="I36">
        <v>0</v>
      </c>
      <c r="J36">
        <v>0</v>
      </c>
      <c r="K36">
        <v>0</v>
      </c>
      <c r="L36">
        <v>17</v>
      </c>
      <c r="N36">
        <v>33036</v>
      </c>
      <c r="O36" t="s">
        <v>45</v>
      </c>
      <c r="P36">
        <v>541</v>
      </c>
      <c r="Q36">
        <v>20</v>
      </c>
      <c r="R36">
        <v>0</v>
      </c>
      <c r="S36">
        <v>521</v>
      </c>
      <c r="T36">
        <v>12</v>
      </c>
      <c r="U36">
        <v>0</v>
      </c>
      <c r="V36">
        <v>0</v>
      </c>
      <c r="W36">
        <v>0</v>
      </c>
      <c r="X36">
        <v>0</v>
      </c>
      <c r="Y36">
        <v>12</v>
      </c>
      <c r="AA36">
        <v>33036</v>
      </c>
      <c r="AB36" t="s">
        <v>45</v>
      </c>
      <c r="AC36">
        <v>489</v>
      </c>
      <c r="AD36">
        <v>16</v>
      </c>
      <c r="AE36">
        <v>0</v>
      </c>
      <c r="AF36">
        <v>473</v>
      </c>
      <c r="AG36">
        <v>20</v>
      </c>
      <c r="AH36">
        <v>0</v>
      </c>
      <c r="AI36">
        <v>0</v>
      </c>
      <c r="AJ36">
        <v>2</v>
      </c>
      <c r="AK36">
        <v>0</v>
      </c>
      <c r="AL36">
        <v>22</v>
      </c>
    </row>
    <row r="37" spans="1:38" x14ac:dyDescent="0.25">
      <c r="A37">
        <v>16049</v>
      </c>
      <c r="B37" t="s">
        <v>46</v>
      </c>
      <c r="C37" s="7">
        <v>1004</v>
      </c>
      <c r="D37">
        <v>0</v>
      </c>
      <c r="E37">
        <v>16</v>
      </c>
      <c r="F37" s="7">
        <v>1020</v>
      </c>
      <c r="G37">
        <v>27</v>
      </c>
      <c r="H37">
        <v>0</v>
      </c>
      <c r="I37">
        <v>0</v>
      </c>
      <c r="J37">
        <v>0</v>
      </c>
      <c r="K37">
        <v>2</v>
      </c>
      <c r="L37">
        <v>29</v>
      </c>
      <c r="N37">
        <v>16049</v>
      </c>
      <c r="O37" t="s">
        <v>46</v>
      </c>
      <c r="P37" s="7">
        <v>1045</v>
      </c>
      <c r="Q37">
        <v>0</v>
      </c>
      <c r="R37">
        <v>16</v>
      </c>
      <c r="S37" s="7">
        <v>1061</v>
      </c>
      <c r="T37">
        <v>26</v>
      </c>
      <c r="U37">
        <v>0</v>
      </c>
      <c r="V37">
        <v>0</v>
      </c>
      <c r="W37">
        <v>2</v>
      </c>
      <c r="X37">
        <v>3</v>
      </c>
      <c r="Y37">
        <v>31</v>
      </c>
      <c r="AA37">
        <v>16049</v>
      </c>
      <c r="AB37" t="s">
        <v>46</v>
      </c>
      <c r="AC37" s="7">
        <v>1017</v>
      </c>
      <c r="AD37">
        <v>0</v>
      </c>
      <c r="AE37">
        <v>0</v>
      </c>
      <c r="AF37" s="7">
        <v>1017</v>
      </c>
      <c r="AG37">
        <v>28</v>
      </c>
      <c r="AH37">
        <v>0</v>
      </c>
      <c r="AI37">
        <v>0</v>
      </c>
      <c r="AJ37">
        <v>4</v>
      </c>
      <c r="AK37">
        <v>3</v>
      </c>
      <c r="AL37">
        <v>35</v>
      </c>
    </row>
    <row r="38" spans="1:38" x14ac:dyDescent="0.25">
      <c r="A38">
        <v>2250</v>
      </c>
      <c r="B38" t="s">
        <v>47</v>
      </c>
      <c r="C38" s="7">
        <v>1250</v>
      </c>
      <c r="D38">
        <v>43</v>
      </c>
      <c r="E38">
        <v>0</v>
      </c>
      <c r="F38" s="7">
        <v>1207</v>
      </c>
      <c r="G38">
        <v>123</v>
      </c>
      <c r="H38">
        <v>0</v>
      </c>
      <c r="I38">
        <v>0</v>
      </c>
      <c r="J38">
        <v>0</v>
      </c>
      <c r="K38">
        <v>0</v>
      </c>
      <c r="L38">
        <v>123</v>
      </c>
      <c r="N38">
        <v>2250</v>
      </c>
      <c r="O38" t="s">
        <v>47</v>
      </c>
      <c r="P38" s="7">
        <v>1249</v>
      </c>
      <c r="Q38">
        <v>68</v>
      </c>
      <c r="R38">
        <v>0</v>
      </c>
      <c r="S38" s="7">
        <v>1181</v>
      </c>
      <c r="T38">
        <v>149</v>
      </c>
      <c r="U38">
        <v>0</v>
      </c>
      <c r="V38">
        <v>0</v>
      </c>
      <c r="W38">
        <v>0</v>
      </c>
      <c r="X38">
        <v>0</v>
      </c>
      <c r="Y38">
        <v>149</v>
      </c>
      <c r="AA38">
        <v>2250</v>
      </c>
      <c r="AB38" t="s">
        <v>47</v>
      </c>
      <c r="AC38" s="7">
        <v>1078</v>
      </c>
      <c r="AD38">
        <v>28</v>
      </c>
      <c r="AE38">
        <v>0</v>
      </c>
      <c r="AF38" s="7">
        <v>1050</v>
      </c>
      <c r="AG38">
        <v>136</v>
      </c>
      <c r="AH38">
        <v>0</v>
      </c>
      <c r="AI38">
        <v>0</v>
      </c>
      <c r="AJ38">
        <v>0</v>
      </c>
      <c r="AK38">
        <v>0</v>
      </c>
      <c r="AL38">
        <v>136</v>
      </c>
    </row>
    <row r="39" spans="1:38" x14ac:dyDescent="0.25">
      <c r="A39">
        <v>19404</v>
      </c>
      <c r="B39" t="s">
        <v>48</v>
      </c>
      <c r="C39">
        <v>771</v>
      </c>
      <c r="D39">
        <v>0</v>
      </c>
      <c r="E39">
        <v>0</v>
      </c>
      <c r="F39">
        <v>771</v>
      </c>
      <c r="G39">
        <v>11</v>
      </c>
      <c r="H39">
        <v>0</v>
      </c>
      <c r="I39">
        <v>0</v>
      </c>
      <c r="J39">
        <v>0</v>
      </c>
      <c r="K39">
        <v>0</v>
      </c>
      <c r="L39">
        <v>11</v>
      </c>
      <c r="N39">
        <v>19404</v>
      </c>
      <c r="O39" t="s">
        <v>48</v>
      </c>
      <c r="P39">
        <v>813</v>
      </c>
      <c r="Q39">
        <v>0</v>
      </c>
      <c r="R39">
        <v>0</v>
      </c>
      <c r="S39">
        <v>813</v>
      </c>
      <c r="T39">
        <v>12</v>
      </c>
      <c r="U39">
        <v>0</v>
      </c>
      <c r="V39">
        <v>0</v>
      </c>
      <c r="W39">
        <v>0</v>
      </c>
      <c r="X39">
        <v>0</v>
      </c>
      <c r="Y39">
        <v>12</v>
      </c>
      <c r="AA39">
        <v>19404</v>
      </c>
      <c r="AB39" t="s">
        <v>48</v>
      </c>
      <c r="AC39">
        <v>796</v>
      </c>
      <c r="AD39">
        <v>0</v>
      </c>
      <c r="AE39">
        <v>0</v>
      </c>
      <c r="AF39">
        <v>796</v>
      </c>
      <c r="AG39">
        <v>12</v>
      </c>
      <c r="AH39">
        <v>0</v>
      </c>
      <c r="AI39">
        <v>0</v>
      </c>
      <c r="AJ39">
        <v>0</v>
      </c>
      <c r="AK39">
        <v>0</v>
      </c>
      <c r="AL39">
        <v>12</v>
      </c>
    </row>
    <row r="40" spans="1:38" x14ac:dyDescent="0.25">
      <c r="A40">
        <v>27400</v>
      </c>
      <c r="B40" t="s">
        <v>49</v>
      </c>
      <c r="C40" s="7">
        <v>9650</v>
      </c>
      <c r="D40">
        <v>0</v>
      </c>
      <c r="E40">
        <v>0</v>
      </c>
      <c r="F40" s="7">
        <v>9650</v>
      </c>
      <c r="G40">
        <v>488</v>
      </c>
      <c r="H40">
        <v>0</v>
      </c>
      <c r="I40">
        <v>36</v>
      </c>
      <c r="J40">
        <v>18</v>
      </c>
      <c r="K40">
        <v>333</v>
      </c>
      <c r="L40">
        <v>875</v>
      </c>
      <c r="N40">
        <v>27400</v>
      </c>
      <c r="O40" t="s">
        <v>49</v>
      </c>
      <c r="P40" s="7">
        <v>9279</v>
      </c>
      <c r="Q40">
        <v>0</v>
      </c>
      <c r="R40">
        <v>0</v>
      </c>
      <c r="S40" s="7">
        <v>9279</v>
      </c>
      <c r="T40">
        <v>473</v>
      </c>
      <c r="U40">
        <v>3</v>
      </c>
      <c r="V40">
        <v>61</v>
      </c>
      <c r="W40">
        <v>27</v>
      </c>
      <c r="X40">
        <v>66</v>
      </c>
      <c r="Y40">
        <v>630</v>
      </c>
      <c r="AA40">
        <v>27400</v>
      </c>
      <c r="AB40" t="s">
        <v>49</v>
      </c>
      <c r="AC40" s="7">
        <v>8921</v>
      </c>
      <c r="AD40">
        <v>0</v>
      </c>
      <c r="AE40">
        <v>0</v>
      </c>
      <c r="AF40" s="7">
        <v>8921</v>
      </c>
      <c r="AG40">
        <v>446</v>
      </c>
      <c r="AH40">
        <v>2</v>
      </c>
      <c r="AI40">
        <v>42</v>
      </c>
      <c r="AJ40">
        <v>88</v>
      </c>
      <c r="AK40">
        <v>66</v>
      </c>
      <c r="AL40">
        <v>644</v>
      </c>
    </row>
    <row r="41" spans="1:38" x14ac:dyDescent="0.25">
      <c r="A41">
        <v>38300</v>
      </c>
      <c r="B41" t="s">
        <v>50</v>
      </c>
      <c r="C41">
        <v>647</v>
      </c>
      <c r="D41">
        <v>0</v>
      </c>
      <c r="E41">
        <v>0</v>
      </c>
      <c r="F41">
        <v>647</v>
      </c>
      <c r="G41">
        <v>9</v>
      </c>
      <c r="H41">
        <v>0</v>
      </c>
      <c r="I41">
        <v>0</v>
      </c>
      <c r="J41">
        <v>0</v>
      </c>
      <c r="K41">
        <v>0</v>
      </c>
      <c r="L41">
        <v>9</v>
      </c>
      <c r="N41">
        <v>38300</v>
      </c>
      <c r="O41" t="s">
        <v>50</v>
      </c>
      <c r="P41">
        <v>668</v>
      </c>
      <c r="Q41">
        <v>0</v>
      </c>
      <c r="R41">
        <v>0</v>
      </c>
      <c r="S41">
        <v>668</v>
      </c>
      <c r="T41">
        <v>9</v>
      </c>
      <c r="U41">
        <v>0</v>
      </c>
      <c r="V41">
        <v>0</v>
      </c>
      <c r="W41">
        <v>0</v>
      </c>
      <c r="X41">
        <v>0</v>
      </c>
      <c r="Y41">
        <v>9</v>
      </c>
      <c r="AA41">
        <v>38300</v>
      </c>
      <c r="AB41" t="s">
        <v>50</v>
      </c>
      <c r="AC41">
        <v>609</v>
      </c>
      <c r="AD41">
        <v>0</v>
      </c>
      <c r="AE41">
        <v>0</v>
      </c>
      <c r="AF41">
        <v>609</v>
      </c>
      <c r="AG41">
        <v>12</v>
      </c>
      <c r="AH41">
        <v>0</v>
      </c>
      <c r="AI41">
        <v>0</v>
      </c>
      <c r="AJ41">
        <v>0</v>
      </c>
      <c r="AK41">
        <v>0</v>
      </c>
      <c r="AL41">
        <v>12</v>
      </c>
    </row>
    <row r="42" spans="1:38" x14ac:dyDescent="0.25">
      <c r="A42">
        <v>36250</v>
      </c>
      <c r="B42" t="s">
        <v>51</v>
      </c>
      <c r="C42">
        <v>777</v>
      </c>
      <c r="D42">
        <v>0</v>
      </c>
      <c r="E42">
        <v>0</v>
      </c>
      <c r="F42">
        <v>777</v>
      </c>
      <c r="G42">
        <v>31</v>
      </c>
      <c r="H42">
        <v>150</v>
      </c>
      <c r="I42">
        <v>2</v>
      </c>
      <c r="J42">
        <v>0</v>
      </c>
      <c r="K42">
        <v>0</v>
      </c>
      <c r="L42">
        <v>183</v>
      </c>
      <c r="N42">
        <v>36250</v>
      </c>
      <c r="O42" t="s">
        <v>51</v>
      </c>
      <c r="P42">
        <v>739</v>
      </c>
      <c r="Q42">
        <v>0</v>
      </c>
      <c r="R42">
        <v>0</v>
      </c>
      <c r="S42">
        <v>739</v>
      </c>
      <c r="T42">
        <v>33</v>
      </c>
      <c r="U42">
        <v>119</v>
      </c>
      <c r="V42">
        <v>1</v>
      </c>
      <c r="W42">
        <v>1</v>
      </c>
      <c r="X42">
        <v>0</v>
      </c>
      <c r="Y42">
        <v>154</v>
      </c>
      <c r="AA42">
        <v>36250</v>
      </c>
      <c r="AB42" t="s">
        <v>51</v>
      </c>
      <c r="AC42">
        <v>744</v>
      </c>
      <c r="AD42">
        <v>0</v>
      </c>
      <c r="AE42">
        <v>0</v>
      </c>
      <c r="AF42">
        <v>744</v>
      </c>
      <c r="AG42">
        <v>34</v>
      </c>
      <c r="AH42">
        <v>142</v>
      </c>
      <c r="AI42">
        <v>2</v>
      </c>
      <c r="AJ42">
        <v>1</v>
      </c>
      <c r="AK42">
        <v>0</v>
      </c>
      <c r="AL42">
        <v>179</v>
      </c>
    </row>
    <row r="43" spans="1:38" x14ac:dyDescent="0.25">
      <c r="A43">
        <v>38306</v>
      </c>
      <c r="B43" t="s">
        <v>52</v>
      </c>
      <c r="C43">
        <v>111</v>
      </c>
      <c r="D43">
        <v>0</v>
      </c>
      <c r="E43">
        <v>0</v>
      </c>
      <c r="F43">
        <v>111</v>
      </c>
      <c r="G43">
        <v>0</v>
      </c>
      <c r="H43">
        <v>0</v>
      </c>
      <c r="I43">
        <v>0</v>
      </c>
      <c r="J43">
        <v>0</v>
      </c>
      <c r="K43">
        <v>5</v>
      </c>
      <c r="L43">
        <v>5</v>
      </c>
      <c r="N43">
        <v>38306</v>
      </c>
      <c r="O43" t="s">
        <v>52</v>
      </c>
      <c r="P43">
        <v>111</v>
      </c>
      <c r="Q43">
        <v>0</v>
      </c>
      <c r="R43">
        <v>0</v>
      </c>
      <c r="S43">
        <v>111</v>
      </c>
      <c r="T43">
        <v>0</v>
      </c>
      <c r="U43">
        <v>0</v>
      </c>
      <c r="V43">
        <v>0</v>
      </c>
      <c r="W43">
        <v>0</v>
      </c>
      <c r="X43">
        <v>4</v>
      </c>
      <c r="Y43">
        <v>4</v>
      </c>
      <c r="AA43">
        <v>38306</v>
      </c>
      <c r="AB43" t="s">
        <v>52</v>
      </c>
      <c r="AC43">
        <v>117</v>
      </c>
      <c r="AD43">
        <v>0</v>
      </c>
      <c r="AE43">
        <v>0</v>
      </c>
      <c r="AF43">
        <v>117</v>
      </c>
      <c r="AG43">
        <v>0</v>
      </c>
      <c r="AH43">
        <v>0</v>
      </c>
      <c r="AI43">
        <v>0</v>
      </c>
      <c r="AJ43">
        <v>0</v>
      </c>
      <c r="AK43">
        <v>5</v>
      </c>
      <c r="AL43">
        <v>5</v>
      </c>
    </row>
    <row r="44" spans="1:38" x14ac:dyDescent="0.25">
      <c r="A44">
        <v>33206</v>
      </c>
      <c r="B44" t="s">
        <v>53</v>
      </c>
      <c r="C44">
        <v>230</v>
      </c>
      <c r="D44">
        <v>0</v>
      </c>
      <c r="E44">
        <v>0</v>
      </c>
      <c r="F44">
        <v>230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N44">
        <v>33206</v>
      </c>
      <c r="O44" t="s">
        <v>53</v>
      </c>
      <c r="P44">
        <v>242</v>
      </c>
      <c r="Q44">
        <v>0</v>
      </c>
      <c r="R44">
        <v>0</v>
      </c>
      <c r="S44">
        <v>242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AA44">
        <v>33206</v>
      </c>
      <c r="AB44" t="s">
        <v>53</v>
      </c>
      <c r="AC44">
        <v>199</v>
      </c>
      <c r="AD44">
        <v>0</v>
      </c>
      <c r="AE44">
        <v>0</v>
      </c>
      <c r="AF44">
        <v>199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</row>
    <row r="45" spans="1:38" x14ac:dyDescent="0.25">
      <c r="A45">
        <v>36400</v>
      </c>
      <c r="B45" t="s">
        <v>54</v>
      </c>
      <c r="C45">
        <v>685</v>
      </c>
      <c r="D45">
        <v>29</v>
      </c>
      <c r="E45">
        <v>0</v>
      </c>
      <c r="F45">
        <v>656</v>
      </c>
      <c r="G45">
        <v>32</v>
      </c>
      <c r="H45">
        <v>0</v>
      </c>
      <c r="I45">
        <v>0</v>
      </c>
      <c r="J45">
        <v>0</v>
      </c>
      <c r="K45">
        <v>14</v>
      </c>
      <c r="L45">
        <v>46</v>
      </c>
      <c r="N45">
        <v>36400</v>
      </c>
      <c r="O45" t="s">
        <v>54</v>
      </c>
      <c r="P45">
        <v>695</v>
      </c>
      <c r="Q45">
        <v>43</v>
      </c>
      <c r="R45">
        <v>0</v>
      </c>
      <c r="S45">
        <v>652</v>
      </c>
      <c r="T45">
        <v>31</v>
      </c>
      <c r="U45">
        <v>0</v>
      </c>
      <c r="V45">
        <v>0</v>
      </c>
      <c r="W45">
        <v>0</v>
      </c>
      <c r="X45">
        <v>19</v>
      </c>
      <c r="Y45">
        <v>50</v>
      </c>
      <c r="AA45">
        <v>36400</v>
      </c>
      <c r="AB45" t="s">
        <v>54</v>
      </c>
      <c r="AC45">
        <v>653</v>
      </c>
      <c r="AD45">
        <v>37</v>
      </c>
      <c r="AE45">
        <v>0</v>
      </c>
      <c r="AF45">
        <v>616</v>
      </c>
      <c r="AG45">
        <v>27</v>
      </c>
      <c r="AH45">
        <v>0</v>
      </c>
      <c r="AI45">
        <v>0</v>
      </c>
      <c r="AJ45">
        <v>0</v>
      </c>
      <c r="AK45">
        <v>25</v>
      </c>
      <c r="AL45">
        <v>52</v>
      </c>
    </row>
    <row r="46" spans="1:38" x14ac:dyDescent="0.25">
      <c r="A46">
        <v>33115</v>
      </c>
      <c r="B46" t="s">
        <v>55</v>
      </c>
      <c r="C46" s="7">
        <v>1160</v>
      </c>
      <c r="D46">
        <v>0</v>
      </c>
      <c r="E46">
        <v>0</v>
      </c>
      <c r="F46" s="7">
        <v>1160</v>
      </c>
      <c r="G46">
        <v>86</v>
      </c>
      <c r="H46">
        <v>0</v>
      </c>
      <c r="I46">
        <v>0</v>
      </c>
      <c r="J46">
        <v>0</v>
      </c>
      <c r="K46">
        <v>22</v>
      </c>
      <c r="L46">
        <v>108</v>
      </c>
      <c r="N46">
        <v>33115</v>
      </c>
      <c r="O46" t="s">
        <v>55</v>
      </c>
      <c r="P46" s="7">
        <v>1167</v>
      </c>
      <c r="Q46">
        <v>0</v>
      </c>
      <c r="R46">
        <v>0</v>
      </c>
      <c r="S46" s="7">
        <v>1167</v>
      </c>
      <c r="T46">
        <v>83</v>
      </c>
      <c r="U46">
        <v>0</v>
      </c>
      <c r="V46">
        <v>0</v>
      </c>
      <c r="W46">
        <v>0</v>
      </c>
      <c r="X46">
        <v>15</v>
      </c>
      <c r="Y46">
        <v>98</v>
      </c>
      <c r="AA46">
        <v>33115</v>
      </c>
      <c r="AB46" t="s">
        <v>55</v>
      </c>
      <c r="AC46" s="7">
        <v>1181</v>
      </c>
      <c r="AD46">
        <v>0</v>
      </c>
      <c r="AE46">
        <v>0</v>
      </c>
      <c r="AF46" s="7">
        <v>1181</v>
      </c>
      <c r="AG46">
        <v>85</v>
      </c>
      <c r="AH46">
        <v>0</v>
      </c>
      <c r="AI46">
        <v>0</v>
      </c>
      <c r="AJ46">
        <v>0</v>
      </c>
      <c r="AK46">
        <v>20</v>
      </c>
      <c r="AL46">
        <v>105</v>
      </c>
    </row>
    <row r="47" spans="1:38" x14ac:dyDescent="0.25">
      <c r="A47">
        <v>29011</v>
      </c>
      <c r="B47" t="s">
        <v>56</v>
      </c>
      <c r="C47">
        <v>735</v>
      </c>
      <c r="D47">
        <v>0</v>
      </c>
      <c r="E47">
        <v>0</v>
      </c>
      <c r="F47">
        <v>735</v>
      </c>
      <c r="G47">
        <v>11</v>
      </c>
      <c r="H47">
        <v>0</v>
      </c>
      <c r="I47">
        <v>0</v>
      </c>
      <c r="J47">
        <v>0</v>
      </c>
      <c r="K47">
        <v>22</v>
      </c>
      <c r="L47">
        <v>33</v>
      </c>
      <c r="N47">
        <v>29011</v>
      </c>
      <c r="O47" t="s">
        <v>56</v>
      </c>
      <c r="P47">
        <v>714</v>
      </c>
      <c r="Q47">
        <v>0</v>
      </c>
      <c r="R47">
        <v>0</v>
      </c>
      <c r="S47">
        <v>714</v>
      </c>
      <c r="T47">
        <v>20</v>
      </c>
      <c r="U47">
        <v>0</v>
      </c>
      <c r="V47">
        <v>0</v>
      </c>
      <c r="W47">
        <v>0</v>
      </c>
      <c r="X47">
        <v>43</v>
      </c>
      <c r="Y47">
        <v>63</v>
      </c>
      <c r="AA47">
        <v>29011</v>
      </c>
      <c r="AB47" t="s">
        <v>56</v>
      </c>
      <c r="AC47">
        <v>634</v>
      </c>
      <c r="AD47">
        <v>0</v>
      </c>
      <c r="AE47">
        <v>0</v>
      </c>
      <c r="AF47">
        <v>634</v>
      </c>
      <c r="AG47">
        <v>19</v>
      </c>
      <c r="AH47">
        <v>0</v>
      </c>
      <c r="AI47">
        <v>0</v>
      </c>
      <c r="AJ47">
        <v>0</v>
      </c>
      <c r="AK47">
        <v>47</v>
      </c>
      <c r="AL47">
        <v>66</v>
      </c>
    </row>
    <row r="48" spans="1:38" x14ac:dyDescent="0.25">
      <c r="A48">
        <v>29317</v>
      </c>
      <c r="B48" t="s">
        <v>57</v>
      </c>
      <c r="C48">
        <v>468</v>
      </c>
      <c r="D48">
        <v>0</v>
      </c>
      <c r="E48">
        <v>0</v>
      </c>
      <c r="F48">
        <v>468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N48">
        <v>29317</v>
      </c>
      <c r="O48" t="s">
        <v>57</v>
      </c>
      <c r="P48">
        <v>427</v>
      </c>
      <c r="Q48">
        <v>0</v>
      </c>
      <c r="R48">
        <v>0</v>
      </c>
      <c r="S48">
        <v>427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AA48">
        <v>29317</v>
      </c>
      <c r="AB48" t="s">
        <v>57</v>
      </c>
      <c r="AC48">
        <v>452</v>
      </c>
      <c r="AD48">
        <v>0</v>
      </c>
      <c r="AE48">
        <v>0</v>
      </c>
      <c r="AF48">
        <v>452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</row>
    <row r="49" spans="1:38" x14ac:dyDescent="0.25">
      <c r="A49">
        <v>14099</v>
      </c>
      <c r="B49" t="s">
        <v>58</v>
      </c>
      <c r="C49">
        <v>29</v>
      </c>
      <c r="D49">
        <v>0</v>
      </c>
      <c r="E49">
        <v>0</v>
      </c>
      <c r="F49">
        <v>29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N49">
        <v>14099</v>
      </c>
      <c r="O49" t="s">
        <v>58</v>
      </c>
      <c r="P49">
        <v>23</v>
      </c>
      <c r="Q49">
        <v>0</v>
      </c>
      <c r="R49">
        <v>0</v>
      </c>
      <c r="S49">
        <v>23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AA49">
        <v>14099</v>
      </c>
      <c r="AB49" t="s">
        <v>58</v>
      </c>
      <c r="AC49">
        <v>19</v>
      </c>
      <c r="AD49">
        <v>0</v>
      </c>
      <c r="AE49">
        <v>12</v>
      </c>
      <c r="AF49">
        <v>31</v>
      </c>
      <c r="AG49">
        <v>2</v>
      </c>
      <c r="AH49">
        <v>0</v>
      </c>
      <c r="AI49">
        <v>0</v>
      </c>
      <c r="AJ49">
        <v>0</v>
      </c>
      <c r="AK49">
        <v>3</v>
      </c>
      <c r="AL49">
        <v>5</v>
      </c>
    </row>
    <row r="50" spans="1:38" x14ac:dyDescent="0.25">
      <c r="A50">
        <v>13151</v>
      </c>
      <c r="B50" t="s">
        <v>59</v>
      </c>
      <c r="C50">
        <v>163</v>
      </c>
      <c r="D50">
        <v>0</v>
      </c>
      <c r="E50">
        <v>0</v>
      </c>
      <c r="F50">
        <v>163</v>
      </c>
      <c r="G50">
        <v>2</v>
      </c>
      <c r="H50">
        <v>0</v>
      </c>
      <c r="I50">
        <v>0</v>
      </c>
      <c r="J50">
        <v>0</v>
      </c>
      <c r="K50">
        <v>0</v>
      </c>
      <c r="L50">
        <v>2</v>
      </c>
      <c r="N50">
        <v>13151</v>
      </c>
      <c r="O50" t="s">
        <v>59</v>
      </c>
      <c r="P50">
        <v>166</v>
      </c>
      <c r="Q50">
        <v>0</v>
      </c>
      <c r="R50">
        <v>0</v>
      </c>
      <c r="S50">
        <v>166</v>
      </c>
      <c r="T50">
        <v>4</v>
      </c>
      <c r="U50">
        <v>0</v>
      </c>
      <c r="V50">
        <v>0</v>
      </c>
      <c r="W50">
        <v>0</v>
      </c>
      <c r="X50">
        <v>0</v>
      </c>
      <c r="Y50">
        <v>4</v>
      </c>
      <c r="AA50">
        <v>13151</v>
      </c>
      <c r="AB50" t="s">
        <v>59</v>
      </c>
      <c r="AC50">
        <v>176</v>
      </c>
      <c r="AD50">
        <v>0</v>
      </c>
      <c r="AE50">
        <v>0</v>
      </c>
      <c r="AF50">
        <v>176</v>
      </c>
      <c r="AG50">
        <v>4</v>
      </c>
      <c r="AH50">
        <v>0</v>
      </c>
      <c r="AI50">
        <v>0</v>
      </c>
      <c r="AJ50">
        <v>0</v>
      </c>
      <c r="AK50">
        <v>0</v>
      </c>
      <c r="AL50">
        <v>4</v>
      </c>
    </row>
    <row r="51" spans="1:38" x14ac:dyDescent="0.25">
      <c r="A51">
        <v>15204</v>
      </c>
      <c r="B51" t="s">
        <v>60</v>
      </c>
      <c r="C51">
        <v>767</v>
      </c>
      <c r="D51">
        <v>33</v>
      </c>
      <c r="E51">
        <v>0</v>
      </c>
      <c r="F51">
        <v>734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N51">
        <v>15204</v>
      </c>
      <c r="O51" t="s">
        <v>60</v>
      </c>
      <c r="P51">
        <v>734</v>
      </c>
      <c r="Q51">
        <v>17</v>
      </c>
      <c r="R51">
        <v>0</v>
      </c>
      <c r="S51">
        <v>717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AA51">
        <v>15204</v>
      </c>
      <c r="AB51" t="s">
        <v>60</v>
      </c>
      <c r="AC51">
        <v>747</v>
      </c>
      <c r="AD51">
        <v>30</v>
      </c>
      <c r="AE51">
        <v>0</v>
      </c>
      <c r="AF51">
        <v>717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38" x14ac:dyDescent="0.25">
      <c r="A52">
        <v>5313</v>
      </c>
      <c r="B52" t="s">
        <v>61</v>
      </c>
      <c r="C52">
        <v>265</v>
      </c>
      <c r="D52">
        <v>0</v>
      </c>
      <c r="E52">
        <v>0</v>
      </c>
      <c r="F52">
        <v>265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N52">
        <v>5313</v>
      </c>
      <c r="O52" t="s">
        <v>61</v>
      </c>
      <c r="P52">
        <v>271</v>
      </c>
      <c r="Q52">
        <v>0</v>
      </c>
      <c r="R52">
        <v>0</v>
      </c>
      <c r="S52">
        <v>271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AA52">
        <v>5313</v>
      </c>
      <c r="AB52" t="s">
        <v>61</v>
      </c>
      <c r="AC52">
        <v>262</v>
      </c>
      <c r="AD52">
        <v>0</v>
      </c>
      <c r="AE52">
        <v>0</v>
      </c>
      <c r="AF52">
        <v>262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</row>
    <row r="53" spans="1:38" x14ac:dyDescent="0.25">
      <c r="A53">
        <v>22073</v>
      </c>
      <c r="B53" t="s">
        <v>62</v>
      </c>
      <c r="C53">
        <v>98</v>
      </c>
      <c r="D53">
        <v>0</v>
      </c>
      <c r="E53">
        <v>0</v>
      </c>
      <c r="F53">
        <v>98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N53">
        <v>22073</v>
      </c>
      <c r="O53" t="s">
        <v>62</v>
      </c>
      <c r="P53">
        <v>117</v>
      </c>
      <c r="Q53">
        <v>0</v>
      </c>
      <c r="R53">
        <v>0</v>
      </c>
      <c r="S53">
        <v>117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AA53">
        <v>22073</v>
      </c>
      <c r="AB53" t="s">
        <v>62</v>
      </c>
      <c r="AC53">
        <v>117</v>
      </c>
      <c r="AD53">
        <v>0</v>
      </c>
      <c r="AE53">
        <v>0</v>
      </c>
      <c r="AF53">
        <v>117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</row>
    <row r="54" spans="1:38" x14ac:dyDescent="0.25">
      <c r="A54">
        <v>10050</v>
      </c>
      <c r="B54" t="s">
        <v>63</v>
      </c>
      <c r="C54">
        <v>196</v>
      </c>
      <c r="D54">
        <v>0</v>
      </c>
      <c r="E54">
        <v>0</v>
      </c>
      <c r="F54">
        <v>196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N54">
        <v>10050</v>
      </c>
      <c r="O54" t="s">
        <v>63</v>
      </c>
      <c r="P54">
        <v>200</v>
      </c>
      <c r="Q54">
        <v>0</v>
      </c>
      <c r="R54">
        <v>0</v>
      </c>
      <c r="S54">
        <v>200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AA54">
        <v>10050</v>
      </c>
      <c r="AB54" t="s">
        <v>63</v>
      </c>
      <c r="AC54">
        <v>184</v>
      </c>
      <c r="AD54">
        <v>0</v>
      </c>
      <c r="AE54">
        <v>0</v>
      </c>
      <c r="AF54">
        <v>184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38" x14ac:dyDescent="0.25">
      <c r="A55">
        <v>26059</v>
      </c>
      <c r="B55" t="s">
        <v>64</v>
      </c>
      <c r="C55">
        <v>282</v>
      </c>
      <c r="D55">
        <v>2</v>
      </c>
      <c r="E55">
        <v>0</v>
      </c>
      <c r="F55">
        <v>280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N55">
        <v>26059</v>
      </c>
      <c r="O55" t="s">
        <v>64</v>
      </c>
      <c r="P55">
        <v>301</v>
      </c>
      <c r="Q55">
        <v>1</v>
      </c>
      <c r="R55">
        <v>0</v>
      </c>
      <c r="S55">
        <v>300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AA55">
        <v>26059</v>
      </c>
      <c r="AB55" t="s">
        <v>64</v>
      </c>
      <c r="AC55">
        <v>299</v>
      </c>
      <c r="AD55">
        <v>0</v>
      </c>
      <c r="AE55">
        <v>0</v>
      </c>
      <c r="AF55">
        <v>299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38" x14ac:dyDescent="0.25">
      <c r="A56">
        <v>31330</v>
      </c>
      <c r="B56" t="s">
        <v>65</v>
      </c>
      <c r="C56">
        <v>292</v>
      </c>
      <c r="D56">
        <v>32</v>
      </c>
      <c r="E56">
        <v>0</v>
      </c>
      <c r="F56">
        <v>260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N56">
        <v>31330</v>
      </c>
      <c r="O56" t="s">
        <v>65</v>
      </c>
      <c r="P56">
        <v>258</v>
      </c>
      <c r="Q56">
        <v>10</v>
      </c>
      <c r="R56">
        <v>0</v>
      </c>
      <c r="S56">
        <v>248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AA56">
        <v>31330</v>
      </c>
      <c r="AB56" t="s">
        <v>65</v>
      </c>
      <c r="AC56">
        <v>238</v>
      </c>
      <c r="AD56">
        <v>16</v>
      </c>
      <c r="AE56">
        <v>0</v>
      </c>
      <c r="AF56">
        <v>222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1:38" x14ac:dyDescent="0.25">
      <c r="A57">
        <v>22207</v>
      </c>
      <c r="B57" t="s">
        <v>66</v>
      </c>
      <c r="C57">
        <v>396</v>
      </c>
      <c r="D57">
        <v>0</v>
      </c>
      <c r="E57">
        <v>0</v>
      </c>
      <c r="F57">
        <v>396</v>
      </c>
      <c r="G57">
        <v>16</v>
      </c>
      <c r="H57">
        <v>0</v>
      </c>
      <c r="I57">
        <v>0</v>
      </c>
      <c r="J57">
        <v>0</v>
      </c>
      <c r="K57">
        <v>2</v>
      </c>
      <c r="L57">
        <v>18</v>
      </c>
      <c r="N57">
        <v>22207</v>
      </c>
      <c r="O57" t="s">
        <v>66</v>
      </c>
      <c r="P57">
        <v>408</v>
      </c>
      <c r="Q57">
        <v>0</v>
      </c>
      <c r="R57">
        <v>0</v>
      </c>
      <c r="S57">
        <v>408</v>
      </c>
      <c r="T57">
        <v>16</v>
      </c>
      <c r="U57">
        <v>0</v>
      </c>
      <c r="V57">
        <v>0</v>
      </c>
      <c r="W57">
        <v>0</v>
      </c>
      <c r="X57">
        <v>3</v>
      </c>
      <c r="Y57">
        <v>19</v>
      </c>
      <c r="AA57">
        <v>22207</v>
      </c>
      <c r="AB57" t="s">
        <v>66</v>
      </c>
      <c r="AC57">
        <v>359</v>
      </c>
      <c r="AD57">
        <v>0</v>
      </c>
      <c r="AE57">
        <v>0</v>
      </c>
      <c r="AF57">
        <v>359</v>
      </c>
      <c r="AG57">
        <v>14</v>
      </c>
      <c r="AH57">
        <v>0</v>
      </c>
      <c r="AI57">
        <v>0</v>
      </c>
      <c r="AJ57">
        <v>0</v>
      </c>
      <c r="AK57">
        <v>5</v>
      </c>
      <c r="AL57">
        <v>19</v>
      </c>
    </row>
    <row r="58" spans="1:38" x14ac:dyDescent="0.25">
      <c r="A58">
        <v>7002</v>
      </c>
      <c r="B58" t="s">
        <v>67</v>
      </c>
      <c r="C58">
        <v>158</v>
      </c>
      <c r="D58">
        <v>0</v>
      </c>
      <c r="E58">
        <v>0</v>
      </c>
      <c r="F58">
        <v>158</v>
      </c>
      <c r="G58">
        <v>20</v>
      </c>
      <c r="H58">
        <v>0</v>
      </c>
      <c r="I58">
        <v>0</v>
      </c>
      <c r="J58">
        <v>0</v>
      </c>
      <c r="K58">
        <v>15</v>
      </c>
      <c r="L58">
        <v>35</v>
      </c>
      <c r="N58">
        <v>7002</v>
      </c>
      <c r="O58" t="s">
        <v>67</v>
      </c>
      <c r="P58">
        <v>165</v>
      </c>
      <c r="Q58">
        <v>0</v>
      </c>
      <c r="R58">
        <v>0</v>
      </c>
      <c r="S58">
        <v>165</v>
      </c>
      <c r="T58">
        <v>24</v>
      </c>
      <c r="U58">
        <v>0</v>
      </c>
      <c r="V58">
        <v>0</v>
      </c>
      <c r="W58">
        <v>0</v>
      </c>
      <c r="X58">
        <v>19</v>
      </c>
      <c r="Y58">
        <v>43</v>
      </c>
      <c r="AA58">
        <v>7002</v>
      </c>
      <c r="AB58" t="s">
        <v>67</v>
      </c>
      <c r="AC58">
        <v>138</v>
      </c>
      <c r="AD58">
        <v>0</v>
      </c>
      <c r="AE58">
        <v>0</v>
      </c>
      <c r="AF58">
        <v>138</v>
      </c>
      <c r="AG58">
        <v>14</v>
      </c>
      <c r="AH58">
        <v>0</v>
      </c>
      <c r="AI58">
        <v>0</v>
      </c>
      <c r="AJ58">
        <v>0</v>
      </c>
      <c r="AK58">
        <v>23</v>
      </c>
      <c r="AL58">
        <v>37</v>
      </c>
    </row>
    <row r="59" spans="1:38" x14ac:dyDescent="0.25">
      <c r="A59">
        <v>32414</v>
      </c>
      <c r="B59" t="s">
        <v>68</v>
      </c>
      <c r="C59" s="7">
        <v>1928</v>
      </c>
      <c r="D59">
        <v>2</v>
      </c>
      <c r="E59">
        <v>0</v>
      </c>
      <c r="F59" s="7">
        <v>1926</v>
      </c>
      <c r="G59">
        <v>91</v>
      </c>
      <c r="H59">
        <v>0</v>
      </c>
      <c r="I59">
        <v>0</v>
      </c>
      <c r="J59">
        <v>0</v>
      </c>
      <c r="K59">
        <v>0</v>
      </c>
      <c r="L59">
        <v>91</v>
      </c>
      <c r="N59">
        <v>32414</v>
      </c>
      <c r="O59" t="s">
        <v>68</v>
      </c>
      <c r="P59" s="7">
        <v>1924</v>
      </c>
      <c r="Q59">
        <v>5</v>
      </c>
      <c r="R59">
        <v>0</v>
      </c>
      <c r="S59" s="7">
        <v>1919</v>
      </c>
      <c r="T59">
        <v>104</v>
      </c>
      <c r="U59">
        <v>0</v>
      </c>
      <c r="V59">
        <v>0</v>
      </c>
      <c r="W59">
        <v>1</v>
      </c>
      <c r="X59">
        <v>0</v>
      </c>
      <c r="Y59">
        <v>105</v>
      </c>
      <c r="AA59">
        <v>32414</v>
      </c>
      <c r="AB59" t="s">
        <v>68</v>
      </c>
      <c r="AC59" s="7">
        <v>1857</v>
      </c>
      <c r="AD59">
        <v>2</v>
      </c>
      <c r="AE59">
        <v>0</v>
      </c>
      <c r="AF59" s="7">
        <v>1855</v>
      </c>
      <c r="AG59">
        <v>118</v>
      </c>
      <c r="AH59">
        <v>0</v>
      </c>
      <c r="AI59">
        <v>0</v>
      </c>
      <c r="AJ59">
        <v>2</v>
      </c>
      <c r="AK59">
        <v>0</v>
      </c>
      <c r="AL59">
        <v>120</v>
      </c>
    </row>
    <row r="60" spans="1:38" x14ac:dyDescent="0.25">
      <c r="A60">
        <v>27343</v>
      </c>
      <c r="B60" t="s">
        <v>69</v>
      </c>
      <c r="C60" s="7">
        <v>1827</v>
      </c>
      <c r="D60">
        <v>0</v>
      </c>
      <c r="E60">
        <v>0</v>
      </c>
      <c r="F60" s="7">
        <v>1827</v>
      </c>
      <c r="G60">
        <v>5</v>
      </c>
      <c r="H60">
        <v>0</v>
      </c>
      <c r="I60">
        <v>0</v>
      </c>
      <c r="J60">
        <v>0</v>
      </c>
      <c r="K60">
        <v>6</v>
      </c>
      <c r="L60">
        <v>11</v>
      </c>
      <c r="N60">
        <v>27343</v>
      </c>
      <c r="O60" t="s">
        <v>69</v>
      </c>
      <c r="P60" s="7">
        <v>1726</v>
      </c>
      <c r="Q60">
        <v>0</v>
      </c>
      <c r="R60">
        <v>0</v>
      </c>
      <c r="S60" s="7">
        <v>1726</v>
      </c>
      <c r="T60">
        <v>4</v>
      </c>
      <c r="U60">
        <v>0</v>
      </c>
      <c r="V60">
        <v>0</v>
      </c>
      <c r="W60">
        <v>0</v>
      </c>
      <c r="X60">
        <v>8</v>
      </c>
      <c r="Y60">
        <v>12</v>
      </c>
      <c r="AA60">
        <v>27343</v>
      </c>
      <c r="AB60" t="s">
        <v>69</v>
      </c>
      <c r="AC60" s="7">
        <v>1640</v>
      </c>
      <c r="AD60">
        <v>0</v>
      </c>
      <c r="AE60">
        <v>0</v>
      </c>
      <c r="AF60" s="7">
        <v>1640</v>
      </c>
      <c r="AG60">
        <v>4</v>
      </c>
      <c r="AH60">
        <v>0</v>
      </c>
      <c r="AI60">
        <v>0</v>
      </c>
      <c r="AJ60">
        <v>0</v>
      </c>
      <c r="AK60">
        <v>10</v>
      </c>
      <c r="AL60">
        <v>14</v>
      </c>
    </row>
    <row r="61" spans="1:38" x14ac:dyDescent="0.25">
      <c r="A61">
        <v>36101</v>
      </c>
      <c r="B61" t="s">
        <v>70</v>
      </c>
      <c r="C61">
        <v>63</v>
      </c>
      <c r="D61">
        <v>0</v>
      </c>
      <c r="E61">
        <v>0</v>
      </c>
      <c r="F61">
        <v>63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N61">
        <v>36101</v>
      </c>
      <c r="O61" t="s">
        <v>70</v>
      </c>
      <c r="P61">
        <v>57</v>
      </c>
      <c r="Q61">
        <v>0</v>
      </c>
      <c r="R61">
        <v>0</v>
      </c>
      <c r="S61">
        <v>57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AA61">
        <v>36101</v>
      </c>
      <c r="AB61" t="s">
        <v>70</v>
      </c>
      <c r="AC61">
        <v>60</v>
      </c>
      <c r="AD61">
        <v>0</v>
      </c>
      <c r="AE61">
        <v>0</v>
      </c>
      <c r="AF61">
        <v>60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</row>
    <row r="62" spans="1:38" x14ac:dyDescent="0.25">
      <c r="A62">
        <v>32361</v>
      </c>
      <c r="B62" t="s">
        <v>71</v>
      </c>
      <c r="C62" s="7">
        <v>3371</v>
      </c>
      <c r="D62">
        <v>0</v>
      </c>
      <c r="E62">
        <v>8</v>
      </c>
      <c r="F62" s="7">
        <v>3379</v>
      </c>
      <c r="G62">
        <v>194</v>
      </c>
      <c r="H62">
        <v>0</v>
      </c>
      <c r="I62">
        <v>0</v>
      </c>
      <c r="J62">
        <v>25</v>
      </c>
      <c r="K62">
        <v>0</v>
      </c>
      <c r="L62">
        <v>219</v>
      </c>
      <c r="N62">
        <v>32361</v>
      </c>
      <c r="O62" t="s">
        <v>71</v>
      </c>
      <c r="P62" s="7">
        <v>3403</v>
      </c>
      <c r="Q62">
        <v>0</v>
      </c>
      <c r="R62">
        <v>13</v>
      </c>
      <c r="S62" s="7">
        <v>3416</v>
      </c>
      <c r="T62">
        <v>195</v>
      </c>
      <c r="U62">
        <v>0</v>
      </c>
      <c r="V62">
        <v>0</v>
      </c>
      <c r="W62">
        <v>28</v>
      </c>
      <c r="X62">
        <v>0</v>
      </c>
      <c r="Y62">
        <v>223</v>
      </c>
      <c r="AA62">
        <v>32361</v>
      </c>
      <c r="AB62" t="s">
        <v>71</v>
      </c>
      <c r="AC62" s="7">
        <v>3297</v>
      </c>
      <c r="AD62">
        <v>0</v>
      </c>
      <c r="AE62">
        <v>15</v>
      </c>
      <c r="AF62" s="7">
        <v>3312</v>
      </c>
      <c r="AG62">
        <v>192</v>
      </c>
      <c r="AH62">
        <v>0</v>
      </c>
      <c r="AI62">
        <v>0</v>
      </c>
      <c r="AJ62">
        <v>26</v>
      </c>
      <c r="AK62">
        <v>0</v>
      </c>
      <c r="AL62">
        <v>218</v>
      </c>
    </row>
    <row r="63" spans="1:38" x14ac:dyDescent="0.25">
      <c r="A63">
        <v>39090</v>
      </c>
      <c r="B63" t="s">
        <v>72</v>
      </c>
      <c r="C63" s="7">
        <v>2640</v>
      </c>
      <c r="D63">
        <v>0</v>
      </c>
      <c r="E63">
        <v>0</v>
      </c>
      <c r="F63" s="7">
        <v>2640</v>
      </c>
      <c r="G63">
        <v>68</v>
      </c>
      <c r="H63">
        <v>58</v>
      </c>
      <c r="I63">
        <v>0</v>
      </c>
      <c r="J63">
        <v>1</v>
      </c>
      <c r="K63">
        <v>0</v>
      </c>
      <c r="L63">
        <v>127</v>
      </c>
      <c r="N63">
        <v>39090</v>
      </c>
      <c r="O63" t="s">
        <v>72</v>
      </c>
      <c r="P63" s="7">
        <v>2564</v>
      </c>
      <c r="Q63">
        <v>0</v>
      </c>
      <c r="R63">
        <v>0</v>
      </c>
      <c r="S63" s="7">
        <v>2564</v>
      </c>
      <c r="T63">
        <v>68</v>
      </c>
      <c r="U63">
        <v>61</v>
      </c>
      <c r="V63">
        <v>0</v>
      </c>
      <c r="W63">
        <v>1</v>
      </c>
      <c r="X63">
        <v>0</v>
      </c>
      <c r="Y63">
        <v>130</v>
      </c>
      <c r="AA63">
        <v>39090</v>
      </c>
      <c r="AB63" t="s">
        <v>72</v>
      </c>
      <c r="AC63" s="7">
        <v>2465</v>
      </c>
      <c r="AD63">
        <v>0</v>
      </c>
      <c r="AE63">
        <v>0</v>
      </c>
      <c r="AF63" s="7">
        <v>2465</v>
      </c>
      <c r="AG63">
        <v>67</v>
      </c>
      <c r="AH63">
        <v>56</v>
      </c>
      <c r="AI63">
        <v>0</v>
      </c>
      <c r="AJ63">
        <v>3</v>
      </c>
      <c r="AK63">
        <v>0</v>
      </c>
      <c r="AL63">
        <v>126</v>
      </c>
    </row>
    <row r="64" spans="1:38" x14ac:dyDescent="0.25">
      <c r="A64">
        <v>9206</v>
      </c>
      <c r="B64" t="s">
        <v>73</v>
      </c>
      <c r="C64" s="7">
        <v>3990</v>
      </c>
      <c r="D64">
        <v>48</v>
      </c>
      <c r="E64">
        <v>0</v>
      </c>
      <c r="F64" s="7">
        <v>3942</v>
      </c>
      <c r="G64">
        <v>113</v>
      </c>
      <c r="H64">
        <v>0</v>
      </c>
      <c r="I64">
        <v>0</v>
      </c>
      <c r="J64">
        <v>59</v>
      </c>
      <c r="K64">
        <v>10</v>
      </c>
      <c r="L64">
        <v>182</v>
      </c>
      <c r="N64">
        <v>9206</v>
      </c>
      <c r="O64" t="s">
        <v>73</v>
      </c>
      <c r="P64" s="7">
        <v>3937</v>
      </c>
      <c r="Q64">
        <v>45</v>
      </c>
      <c r="R64">
        <v>0</v>
      </c>
      <c r="S64" s="7">
        <v>3892</v>
      </c>
      <c r="T64">
        <v>124</v>
      </c>
      <c r="U64">
        <v>0</v>
      </c>
      <c r="V64">
        <v>0</v>
      </c>
      <c r="W64">
        <v>74</v>
      </c>
      <c r="X64">
        <v>13</v>
      </c>
      <c r="Y64">
        <v>211</v>
      </c>
      <c r="AA64">
        <v>9206</v>
      </c>
      <c r="AB64" t="s">
        <v>73</v>
      </c>
      <c r="AC64" s="7">
        <v>3664</v>
      </c>
      <c r="AD64">
        <v>19</v>
      </c>
      <c r="AE64">
        <v>0</v>
      </c>
      <c r="AF64" s="7">
        <v>3645</v>
      </c>
      <c r="AG64">
        <v>117</v>
      </c>
      <c r="AH64">
        <v>0</v>
      </c>
      <c r="AI64">
        <v>0</v>
      </c>
      <c r="AJ64">
        <v>52</v>
      </c>
      <c r="AK64">
        <v>11</v>
      </c>
      <c r="AL64">
        <v>180</v>
      </c>
    </row>
    <row r="65" spans="1:38" x14ac:dyDescent="0.25">
      <c r="A65">
        <v>19028</v>
      </c>
      <c r="B65" t="s">
        <v>74</v>
      </c>
      <c r="C65">
        <v>83</v>
      </c>
      <c r="D65">
        <v>0</v>
      </c>
      <c r="E65">
        <v>0</v>
      </c>
      <c r="F65">
        <v>83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N65">
        <v>19028</v>
      </c>
      <c r="O65" t="s">
        <v>74</v>
      </c>
      <c r="P65">
        <v>82</v>
      </c>
      <c r="Q65">
        <v>0</v>
      </c>
      <c r="R65">
        <v>0</v>
      </c>
      <c r="S65">
        <v>82</v>
      </c>
      <c r="T65">
        <v>0</v>
      </c>
      <c r="U65">
        <v>0</v>
      </c>
      <c r="V65">
        <v>0</v>
      </c>
      <c r="W65">
        <v>2</v>
      </c>
      <c r="X65">
        <v>0</v>
      </c>
      <c r="Y65">
        <v>2</v>
      </c>
      <c r="AA65">
        <v>19028</v>
      </c>
      <c r="AB65" t="s">
        <v>74</v>
      </c>
      <c r="AC65">
        <v>64</v>
      </c>
      <c r="AD65">
        <v>0</v>
      </c>
      <c r="AE65">
        <v>0</v>
      </c>
      <c r="AF65">
        <v>64</v>
      </c>
      <c r="AG65">
        <v>0</v>
      </c>
      <c r="AH65">
        <v>0</v>
      </c>
      <c r="AI65">
        <v>0</v>
      </c>
      <c r="AJ65">
        <v>2</v>
      </c>
      <c r="AK65">
        <v>0</v>
      </c>
      <c r="AL65">
        <v>2</v>
      </c>
    </row>
    <row r="66" spans="1:38" x14ac:dyDescent="0.25">
      <c r="A66">
        <v>27404</v>
      </c>
      <c r="B66" t="s">
        <v>75</v>
      </c>
      <c r="C66" s="7">
        <v>1431</v>
      </c>
      <c r="D66">
        <v>27</v>
      </c>
      <c r="E66">
        <v>0</v>
      </c>
      <c r="F66" s="7">
        <v>1404</v>
      </c>
      <c r="G66">
        <v>46</v>
      </c>
      <c r="H66">
        <v>0</v>
      </c>
      <c r="I66">
        <v>0</v>
      </c>
      <c r="J66">
        <v>0</v>
      </c>
      <c r="K66">
        <v>0</v>
      </c>
      <c r="L66">
        <v>46</v>
      </c>
      <c r="N66">
        <v>27404</v>
      </c>
      <c r="O66" t="s">
        <v>75</v>
      </c>
      <c r="P66" s="7">
        <v>1347</v>
      </c>
      <c r="Q66">
        <v>26</v>
      </c>
      <c r="R66">
        <v>0</v>
      </c>
      <c r="S66" s="7">
        <v>1321</v>
      </c>
      <c r="T66">
        <v>55</v>
      </c>
      <c r="U66">
        <v>0</v>
      </c>
      <c r="V66">
        <v>0</v>
      </c>
      <c r="W66">
        <v>2</v>
      </c>
      <c r="X66">
        <v>0</v>
      </c>
      <c r="Y66">
        <v>57</v>
      </c>
      <c r="AA66">
        <v>27404</v>
      </c>
      <c r="AB66" t="s">
        <v>75</v>
      </c>
      <c r="AC66" s="7">
        <v>1212</v>
      </c>
      <c r="AD66">
        <v>36</v>
      </c>
      <c r="AE66">
        <v>0</v>
      </c>
      <c r="AF66" s="7">
        <v>1176</v>
      </c>
      <c r="AG66">
        <v>41</v>
      </c>
      <c r="AH66">
        <v>0</v>
      </c>
      <c r="AI66">
        <v>0</v>
      </c>
      <c r="AJ66">
        <v>1</v>
      </c>
      <c r="AK66">
        <v>0</v>
      </c>
      <c r="AL66">
        <v>42</v>
      </c>
    </row>
    <row r="67" spans="1:38" x14ac:dyDescent="0.25">
      <c r="A67">
        <v>31015</v>
      </c>
      <c r="B67" t="s">
        <v>76</v>
      </c>
      <c r="C67" s="7">
        <v>10924</v>
      </c>
      <c r="D67">
        <v>0</v>
      </c>
      <c r="E67">
        <v>170</v>
      </c>
      <c r="F67" s="7">
        <v>11094</v>
      </c>
      <c r="G67">
        <v>905</v>
      </c>
      <c r="H67">
        <v>61</v>
      </c>
      <c r="I67">
        <v>276</v>
      </c>
      <c r="J67">
        <v>78</v>
      </c>
      <c r="K67">
        <v>72</v>
      </c>
      <c r="L67" s="7">
        <v>1392</v>
      </c>
      <c r="N67">
        <v>31015</v>
      </c>
      <c r="O67" t="s">
        <v>76</v>
      </c>
      <c r="P67" s="7">
        <v>10605</v>
      </c>
      <c r="Q67">
        <v>0</v>
      </c>
      <c r="R67">
        <v>197</v>
      </c>
      <c r="S67" s="7">
        <v>10802</v>
      </c>
      <c r="T67">
        <v>928</v>
      </c>
      <c r="U67">
        <v>43</v>
      </c>
      <c r="V67">
        <v>319</v>
      </c>
      <c r="W67">
        <v>114</v>
      </c>
      <c r="X67">
        <v>82</v>
      </c>
      <c r="Y67" s="7">
        <v>1486</v>
      </c>
      <c r="AA67">
        <v>31015</v>
      </c>
      <c r="AB67" t="s">
        <v>76</v>
      </c>
      <c r="AC67" s="7">
        <v>10065</v>
      </c>
      <c r="AD67">
        <v>0</v>
      </c>
      <c r="AE67">
        <v>237</v>
      </c>
      <c r="AF67" s="7">
        <v>10302</v>
      </c>
      <c r="AG67">
        <v>845</v>
      </c>
      <c r="AH67">
        <v>59</v>
      </c>
      <c r="AI67">
        <v>386</v>
      </c>
      <c r="AJ67">
        <v>164</v>
      </c>
      <c r="AK67">
        <v>125</v>
      </c>
      <c r="AL67" s="7">
        <v>1579</v>
      </c>
    </row>
    <row r="68" spans="1:38" x14ac:dyDescent="0.25">
      <c r="A68">
        <v>6801</v>
      </c>
      <c r="B68" t="s">
        <v>77</v>
      </c>
      <c r="C68">
        <v>0</v>
      </c>
      <c r="D68">
        <v>0</v>
      </c>
      <c r="E68">
        <v>0</v>
      </c>
      <c r="F68">
        <v>0</v>
      </c>
      <c r="G68">
        <v>53</v>
      </c>
      <c r="H68">
        <v>0</v>
      </c>
      <c r="I68">
        <v>0</v>
      </c>
      <c r="J68">
        <v>154</v>
      </c>
      <c r="K68">
        <v>2</v>
      </c>
      <c r="L68">
        <v>209</v>
      </c>
      <c r="N68">
        <v>6801</v>
      </c>
      <c r="O68" t="s">
        <v>77</v>
      </c>
      <c r="P68">
        <v>0</v>
      </c>
      <c r="Q68">
        <v>0</v>
      </c>
      <c r="R68">
        <v>0</v>
      </c>
      <c r="S68">
        <v>0</v>
      </c>
      <c r="T68">
        <v>62</v>
      </c>
      <c r="U68">
        <v>0</v>
      </c>
      <c r="V68">
        <v>0</v>
      </c>
      <c r="W68">
        <v>240</v>
      </c>
      <c r="X68">
        <v>0</v>
      </c>
      <c r="Y68">
        <v>302</v>
      </c>
      <c r="AA68">
        <v>6801</v>
      </c>
      <c r="AB68" t="s">
        <v>77</v>
      </c>
      <c r="AC68">
        <v>0</v>
      </c>
      <c r="AD68">
        <v>0</v>
      </c>
      <c r="AE68">
        <v>0</v>
      </c>
      <c r="AF68">
        <v>0</v>
      </c>
      <c r="AG68">
        <v>66</v>
      </c>
      <c r="AH68">
        <v>0</v>
      </c>
      <c r="AI68">
        <v>0</v>
      </c>
      <c r="AJ68">
        <v>329</v>
      </c>
      <c r="AK68">
        <v>0</v>
      </c>
      <c r="AL68">
        <v>395</v>
      </c>
    </row>
    <row r="69" spans="1:38" x14ac:dyDescent="0.25">
      <c r="A69">
        <v>34801</v>
      </c>
      <c r="B69" t="s">
        <v>78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440</v>
      </c>
      <c r="L69">
        <v>440</v>
      </c>
      <c r="N69">
        <v>34801</v>
      </c>
      <c r="O69" t="s">
        <v>78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407</v>
      </c>
      <c r="Y69">
        <v>407</v>
      </c>
      <c r="AA69">
        <v>34801</v>
      </c>
      <c r="AB69" t="s">
        <v>78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379</v>
      </c>
      <c r="AL69">
        <v>379</v>
      </c>
    </row>
    <row r="70" spans="1:38" x14ac:dyDescent="0.25">
      <c r="A70">
        <v>19401</v>
      </c>
      <c r="B70" t="s">
        <v>79</v>
      </c>
      <c r="C70" s="7">
        <v>1554</v>
      </c>
      <c r="D70">
        <v>0</v>
      </c>
      <c r="E70">
        <v>0</v>
      </c>
      <c r="F70" s="7">
        <v>1554</v>
      </c>
      <c r="G70">
        <v>70</v>
      </c>
      <c r="H70">
        <v>0</v>
      </c>
      <c r="I70">
        <v>0</v>
      </c>
      <c r="J70">
        <v>0</v>
      </c>
      <c r="K70">
        <v>0</v>
      </c>
      <c r="L70">
        <v>70</v>
      </c>
      <c r="N70">
        <v>19401</v>
      </c>
      <c r="O70" t="s">
        <v>79</v>
      </c>
      <c r="P70" s="7">
        <v>1493</v>
      </c>
      <c r="Q70">
        <v>0</v>
      </c>
      <c r="R70">
        <v>0</v>
      </c>
      <c r="S70" s="7">
        <v>1493</v>
      </c>
      <c r="T70">
        <v>63</v>
      </c>
      <c r="U70">
        <v>0</v>
      </c>
      <c r="V70">
        <v>0</v>
      </c>
      <c r="W70">
        <v>0</v>
      </c>
      <c r="X70">
        <v>0</v>
      </c>
      <c r="Y70">
        <v>63</v>
      </c>
      <c r="AA70">
        <v>19401</v>
      </c>
      <c r="AB70" t="s">
        <v>79</v>
      </c>
      <c r="AC70" s="7">
        <v>1363</v>
      </c>
      <c r="AD70">
        <v>0</v>
      </c>
      <c r="AE70">
        <v>0</v>
      </c>
      <c r="AF70" s="7">
        <v>1363</v>
      </c>
      <c r="AG70">
        <v>55</v>
      </c>
      <c r="AH70">
        <v>0</v>
      </c>
      <c r="AI70">
        <v>0</v>
      </c>
      <c r="AJ70">
        <v>0</v>
      </c>
      <c r="AK70">
        <v>0</v>
      </c>
      <c r="AL70">
        <v>55</v>
      </c>
    </row>
    <row r="71" spans="1:38" x14ac:dyDescent="0.25">
      <c r="A71">
        <v>14068</v>
      </c>
      <c r="B71" t="s">
        <v>80</v>
      </c>
      <c r="C71" s="7">
        <v>1456</v>
      </c>
      <c r="D71">
        <v>0</v>
      </c>
      <c r="E71">
        <v>0</v>
      </c>
      <c r="F71" s="7">
        <v>1456</v>
      </c>
      <c r="G71">
        <v>64</v>
      </c>
      <c r="H71">
        <v>0</v>
      </c>
      <c r="I71">
        <v>0</v>
      </c>
      <c r="J71">
        <v>0</v>
      </c>
      <c r="K71">
        <v>0</v>
      </c>
      <c r="L71">
        <v>64</v>
      </c>
      <c r="N71">
        <v>14068</v>
      </c>
      <c r="O71" t="s">
        <v>80</v>
      </c>
      <c r="P71" s="7">
        <v>1401</v>
      </c>
      <c r="Q71">
        <v>0</v>
      </c>
      <c r="R71">
        <v>0</v>
      </c>
      <c r="S71" s="7">
        <v>1401</v>
      </c>
      <c r="T71">
        <v>59</v>
      </c>
      <c r="U71">
        <v>0</v>
      </c>
      <c r="V71">
        <v>0</v>
      </c>
      <c r="W71">
        <v>1</v>
      </c>
      <c r="X71">
        <v>0</v>
      </c>
      <c r="Y71">
        <v>60</v>
      </c>
      <c r="AA71">
        <v>14068</v>
      </c>
      <c r="AB71" t="s">
        <v>80</v>
      </c>
      <c r="AC71" s="7">
        <v>1388</v>
      </c>
      <c r="AD71">
        <v>0</v>
      </c>
      <c r="AE71">
        <v>0</v>
      </c>
      <c r="AF71" s="7">
        <v>1388</v>
      </c>
      <c r="AG71">
        <v>57</v>
      </c>
      <c r="AH71">
        <v>0</v>
      </c>
      <c r="AI71">
        <v>0</v>
      </c>
      <c r="AJ71">
        <v>1</v>
      </c>
      <c r="AK71">
        <v>0</v>
      </c>
      <c r="AL71">
        <v>58</v>
      </c>
    </row>
    <row r="72" spans="1:38" x14ac:dyDescent="0.25">
      <c r="A72">
        <v>38308</v>
      </c>
      <c r="B72" t="s">
        <v>81</v>
      </c>
      <c r="C72">
        <v>87</v>
      </c>
      <c r="D72">
        <v>0</v>
      </c>
      <c r="E72">
        <v>0</v>
      </c>
      <c r="F72">
        <v>87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N72">
        <v>38308</v>
      </c>
      <c r="O72" t="s">
        <v>81</v>
      </c>
      <c r="P72">
        <v>91</v>
      </c>
      <c r="Q72">
        <v>0</v>
      </c>
      <c r="R72">
        <v>0</v>
      </c>
      <c r="S72">
        <v>91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AA72">
        <v>38308</v>
      </c>
      <c r="AB72" t="s">
        <v>81</v>
      </c>
      <c r="AC72">
        <v>98</v>
      </c>
      <c r="AD72">
        <v>0</v>
      </c>
      <c r="AE72">
        <v>0</v>
      </c>
      <c r="AF72">
        <v>98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 x14ac:dyDescent="0.25">
      <c r="A73">
        <v>4127</v>
      </c>
      <c r="B73" t="s">
        <v>82</v>
      </c>
      <c r="C73">
        <v>336</v>
      </c>
      <c r="D73">
        <v>32</v>
      </c>
      <c r="E73">
        <v>0</v>
      </c>
      <c r="F73">
        <v>304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N73">
        <v>4127</v>
      </c>
      <c r="O73" t="s">
        <v>82</v>
      </c>
      <c r="P73">
        <v>343</v>
      </c>
      <c r="Q73">
        <v>1</v>
      </c>
      <c r="R73">
        <v>0</v>
      </c>
      <c r="S73">
        <v>342</v>
      </c>
      <c r="T73">
        <v>2</v>
      </c>
      <c r="U73">
        <v>0</v>
      </c>
      <c r="V73">
        <v>0</v>
      </c>
      <c r="W73">
        <v>0</v>
      </c>
      <c r="X73">
        <v>0</v>
      </c>
      <c r="Y73">
        <v>2</v>
      </c>
      <c r="AA73">
        <v>4127</v>
      </c>
      <c r="AB73" t="s">
        <v>82</v>
      </c>
      <c r="AC73">
        <v>341</v>
      </c>
      <c r="AD73">
        <v>1</v>
      </c>
      <c r="AE73">
        <v>0</v>
      </c>
      <c r="AF73">
        <v>340</v>
      </c>
      <c r="AG73">
        <v>2</v>
      </c>
      <c r="AH73">
        <v>0</v>
      </c>
      <c r="AI73">
        <v>0</v>
      </c>
      <c r="AJ73">
        <v>0</v>
      </c>
      <c r="AK73">
        <v>0</v>
      </c>
      <c r="AL73">
        <v>2</v>
      </c>
    </row>
    <row r="74" spans="1:38" x14ac:dyDescent="0.25">
      <c r="A74">
        <v>17216</v>
      </c>
      <c r="B74" t="s">
        <v>83</v>
      </c>
      <c r="C74" s="7">
        <v>3674</v>
      </c>
      <c r="D74">
        <v>107</v>
      </c>
      <c r="E74">
        <v>0</v>
      </c>
      <c r="F74" s="7">
        <v>3567</v>
      </c>
      <c r="G74">
        <v>147</v>
      </c>
      <c r="H74">
        <v>0</v>
      </c>
      <c r="I74">
        <v>0</v>
      </c>
      <c r="J74">
        <v>0</v>
      </c>
      <c r="K74">
        <v>18</v>
      </c>
      <c r="L74">
        <v>165</v>
      </c>
      <c r="N74">
        <v>17216</v>
      </c>
      <c r="O74" t="s">
        <v>83</v>
      </c>
      <c r="P74" s="7">
        <v>3994</v>
      </c>
      <c r="Q74">
        <v>89</v>
      </c>
      <c r="R74">
        <v>0</v>
      </c>
      <c r="S74" s="7">
        <v>3905</v>
      </c>
      <c r="T74">
        <v>107</v>
      </c>
      <c r="U74">
        <v>0</v>
      </c>
      <c r="V74">
        <v>0</v>
      </c>
      <c r="W74">
        <v>0</v>
      </c>
      <c r="X74">
        <v>28</v>
      </c>
      <c r="Y74">
        <v>135</v>
      </c>
      <c r="AA74">
        <v>17216</v>
      </c>
      <c r="AB74" t="s">
        <v>83</v>
      </c>
      <c r="AC74" s="7">
        <v>3767</v>
      </c>
      <c r="AD74">
        <v>80</v>
      </c>
      <c r="AE74">
        <v>0</v>
      </c>
      <c r="AF74" s="7">
        <v>3687</v>
      </c>
      <c r="AG74">
        <v>115</v>
      </c>
      <c r="AH74">
        <v>0</v>
      </c>
      <c r="AI74">
        <v>0</v>
      </c>
      <c r="AJ74">
        <v>0</v>
      </c>
      <c r="AK74">
        <v>25</v>
      </c>
      <c r="AL74">
        <v>140</v>
      </c>
    </row>
    <row r="75" spans="1:38" x14ac:dyDescent="0.25">
      <c r="A75">
        <v>13165</v>
      </c>
      <c r="B75" t="s">
        <v>84</v>
      </c>
      <c r="C75" s="7">
        <v>1817</v>
      </c>
      <c r="D75">
        <v>48</v>
      </c>
      <c r="E75">
        <v>0</v>
      </c>
      <c r="F75" s="7">
        <v>1769</v>
      </c>
      <c r="G75">
        <v>43</v>
      </c>
      <c r="H75">
        <v>0</v>
      </c>
      <c r="I75">
        <v>0</v>
      </c>
      <c r="J75">
        <v>0</v>
      </c>
      <c r="K75">
        <v>0</v>
      </c>
      <c r="L75">
        <v>43</v>
      </c>
      <c r="N75">
        <v>13165</v>
      </c>
      <c r="O75" t="s">
        <v>84</v>
      </c>
      <c r="P75" s="7">
        <v>1744</v>
      </c>
      <c r="Q75">
        <v>104</v>
      </c>
      <c r="R75">
        <v>0</v>
      </c>
      <c r="S75" s="7">
        <v>1640</v>
      </c>
      <c r="T75">
        <v>52</v>
      </c>
      <c r="U75">
        <v>0</v>
      </c>
      <c r="V75">
        <v>0</v>
      </c>
      <c r="W75">
        <v>0</v>
      </c>
      <c r="X75">
        <v>0</v>
      </c>
      <c r="Y75">
        <v>52</v>
      </c>
      <c r="AA75">
        <v>13165</v>
      </c>
      <c r="AB75" t="s">
        <v>84</v>
      </c>
      <c r="AC75" s="7">
        <v>1711</v>
      </c>
      <c r="AD75">
        <v>153</v>
      </c>
      <c r="AE75">
        <v>0</v>
      </c>
      <c r="AF75" s="7">
        <v>1558</v>
      </c>
      <c r="AG75">
        <v>51</v>
      </c>
      <c r="AH75">
        <v>0</v>
      </c>
      <c r="AI75">
        <v>0</v>
      </c>
      <c r="AJ75">
        <v>0</v>
      </c>
      <c r="AK75">
        <v>0</v>
      </c>
      <c r="AL75">
        <v>51</v>
      </c>
    </row>
    <row r="76" spans="1:38" x14ac:dyDescent="0.25">
      <c r="A76">
        <v>21036</v>
      </c>
      <c r="B76" t="s">
        <v>85</v>
      </c>
      <c r="C76">
        <v>56</v>
      </c>
      <c r="D76">
        <v>0</v>
      </c>
      <c r="E76">
        <v>0</v>
      </c>
      <c r="F76">
        <v>56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>
        <v>21036</v>
      </c>
      <c r="O76" t="s">
        <v>85</v>
      </c>
      <c r="P76">
        <v>45</v>
      </c>
      <c r="Q76">
        <v>0</v>
      </c>
      <c r="R76">
        <v>0</v>
      </c>
      <c r="S76">
        <v>45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AA76">
        <v>21036</v>
      </c>
      <c r="AB76" t="s">
        <v>85</v>
      </c>
      <c r="AC76">
        <v>50</v>
      </c>
      <c r="AD76">
        <v>0</v>
      </c>
      <c r="AE76">
        <v>0</v>
      </c>
      <c r="AF76">
        <v>50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</row>
    <row r="77" spans="1:38" x14ac:dyDescent="0.25">
      <c r="A77">
        <v>31002</v>
      </c>
      <c r="B77" t="s">
        <v>86</v>
      </c>
      <c r="C77" s="7">
        <v>11164</v>
      </c>
      <c r="D77">
        <v>42</v>
      </c>
      <c r="E77">
        <v>255</v>
      </c>
      <c r="F77" s="7">
        <v>11377</v>
      </c>
      <c r="G77">
        <v>887</v>
      </c>
      <c r="H77">
        <v>7</v>
      </c>
      <c r="I77">
        <v>327</v>
      </c>
      <c r="J77">
        <v>143</v>
      </c>
      <c r="K77">
        <v>0</v>
      </c>
      <c r="L77" s="7">
        <v>1364</v>
      </c>
      <c r="N77">
        <v>31002</v>
      </c>
      <c r="O77" t="s">
        <v>86</v>
      </c>
      <c r="P77" s="7">
        <v>10757</v>
      </c>
      <c r="Q77">
        <v>41</v>
      </c>
      <c r="R77">
        <v>347</v>
      </c>
      <c r="S77" s="7">
        <v>11063</v>
      </c>
      <c r="T77">
        <v>893</v>
      </c>
      <c r="U77">
        <v>10</v>
      </c>
      <c r="V77">
        <v>326</v>
      </c>
      <c r="W77">
        <v>251</v>
      </c>
      <c r="X77">
        <v>0</v>
      </c>
      <c r="Y77" s="7">
        <v>1480</v>
      </c>
      <c r="AA77">
        <v>31002</v>
      </c>
      <c r="AB77" t="s">
        <v>86</v>
      </c>
      <c r="AC77" s="7">
        <v>10416</v>
      </c>
      <c r="AD77">
        <v>45</v>
      </c>
      <c r="AE77">
        <v>364</v>
      </c>
      <c r="AF77" s="7">
        <v>10735</v>
      </c>
      <c r="AG77">
        <v>965</v>
      </c>
      <c r="AH77">
        <v>25</v>
      </c>
      <c r="AI77">
        <v>277</v>
      </c>
      <c r="AJ77">
        <v>379</v>
      </c>
      <c r="AK77">
        <v>0</v>
      </c>
      <c r="AL77" s="7">
        <v>1646</v>
      </c>
    </row>
    <row r="78" spans="1:38" x14ac:dyDescent="0.25">
      <c r="A78">
        <v>6114</v>
      </c>
      <c r="B78" t="s">
        <v>87</v>
      </c>
      <c r="C78" s="7">
        <v>23374</v>
      </c>
      <c r="D78" s="7">
        <v>2072</v>
      </c>
      <c r="E78">
        <v>0</v>
      </c>
      <c r="F78" s="7">
        <v>21302</v>
      </c>
      <c r="G78" s="7">
        <v>1373</v>
      </c>
      <c r="H78">
        <v>87</v>
      </c>
      <c r="I78">
        <v>190</v>
      </c>
      <c r="J78">
        <v>19</v>
      </c>
      <c r="K78">
        <v>87</v>
      </c>
      <c r="L78" s="7">
        <v>1756</v>
      </c>
      <c r="N78">
        <v>6114</v>
      </c>
      <c r="O78" t="s">
        <v>87</v>
      </c>
      <c r="P78" s="7">
        <v>22809</v>
      </c>
      <c r="Q78" s="7">
        <v>1899</v>
      </c>
      <c r="R78">
        <v>19</v>
      </c>
      <c r="S78" s="7">
        <v>20929</v>
      </c>
      <c r="T78" s="7">
        <v>1360</v>
      </c>
      <c r="U78">
        <v>37</v>
      </c>
      <c r="V78">
        <v>226</v>
      </c>
      <c r="W78">
        <v>79</v>
      </c>
      <c r="X78">
        <v>95</v>
      </c>
      <c r="Y78" s="7">
        <v>1797</v>
      </c>
      <c r="AA78">
        <v>6114</v>
      </c>
      <c r="AB78" t="s">
        <v>87</v>
      </c>
      <c r="AC78" s="7">
        <v>22129</v>
      </c>
      <c r="AD78" s="7">
        <v>1668</v>
      </c>
      <c r="AE78">
        <v>0</v>
      </c>
      <c r="AF78" s="7">
        <v>20461</v>
      </c>
      <c r="AG78" s="7">
        <v>1323</v>
      </c>
      <c r="AH78">
        <v>35</v>
      </c>
      <c r="AI78">
        <v>169</v>
      </c>
      <c r="AJ78">
        <v>74</v>
      </c>
      <c r="AK78">
        <v>118</v>
      </c>
      <c r="AL78" s="7">
        <v>1719</v>
      </c>
    </row>
    <row r="79" spans="1:38" x14ac:dyDescent="0.25">
      <c r="A79">
        <v>33205</v>
      </c>
      <c r="B79" t="s">
        <v>88</v>
      </c>
      <c r="C79">
        <v>32</v>
      </c>
      <c r="D79">
        <v>0</v>
      </c>
      <c r="E79">
        <v>0</v>
      </c>
      <c r="F79">
        <v>32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>
        <v>33205</v>
      </c>
      <c r="O79" t="s">
        <v>88</v>
      </c>
      <c r="P79">
        <v>32</v>
      </c>
      <c r="Q79">
        <v>0</v>
      </c>
      <c r="R79">
        <v>0</v>
      </c>
      <c r="S79">
        <v>32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AA79">
        <v>33205</v>
      </c>
      <c r="AB79" t="s">
        <v>88</v>
      </c>
      <c r="AC79">
        <v>36</v>
      </c>
      <c r="AD79">
        <v>0</v>
      </c>
      <c r="AE79">
        <v>0</v>
      </c>
      <c r="AF79">
        <v>36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 x14ac:dyDescent="0.25">
      <c r="A80">
        <v>17210</v>
      </c>
      <c r="B80" t="s">
        <v>89</v>
      </c>
      <c r="C80" s="7">
        <v>14100</v>
      </c>
      <c r="D80">
        <v>0</v>
      </c>
      <c r="E80">
        <v>17</v>
      </c>
      <c r="F80" s="7">
        <v>14117</v>
      </c>
      <c r="G80">
        <v>847</v>
      </c>
      <c r="H80">
        <v>0</v>
      </c>
      <c r="I80">
        <v>0</v>
      </c>
      <c r="J80">
        <v>34</v>
      </c>
      <c r="K80">
        <v>99</v>
      </c>
      <c r="L80">
        <v>980</v>
      </c>
      <c r="N80">
        <v>17210</v>
      </c>
      <c r="O80" t="s">
        <v>89</v>
      </c>
      <c r="P80" s="7">
        <v>13525</v>
      </c>
      <c r="Q80">
        <v>0</v>
      </c>
      <c r="R80">
        <v>26</v>
      </c>
      <c r="S80" s="7">
        <v>13551</v>
      </c>
      <c r="T80">
        <v>809</v>
      </c>
      <c r="U80">
        <v>0</v>
      </c>
      <c r="V80">
        <v>0</v>
      </c>
      <c r="W80">
        <v>63</v>
      </c>
      <c r="X80">
        <v>113</v>
      </c>
      <c r="Y80">
        <v>985</v>
      </c>
      <c r="AA80">
        <v>17210</v>
      </c>
      <c r="AB80" t="s">
        <v>89</v>
      </c>
      <c r="AC80" s="7">
        <v>12226</v>
      </c>
      <c r="AD80">
        <v>0</v>
      </c>
      <c r="AE80">
        <v>0</v>
      </c>
      <c r="AF80" s="7">
        <v>12226</v>
      </c>
      <c r="AG80">
        <v>861</v>
      </c>
      <c r="AH80">
        <v>0</v>
      </c>
      <c r="AI80">
        <v>0</v>
      </c>
      <c r="AJ80">
        <v>57</v>
      </c>
      <c r="AK80">
        <v>131</v>
      </c>
      <c r="AL80" s="7">
        <v>1049</v>
      </c>
    </row>
    <row r="81" spans="1:38" x14ac:dyDescent="0.25">
      <c r="A81">
        <v>37502</v>
      </c>
      <c r="B81" t="s">
        <v>90</v>
      </c>
      <c r="C81" s="7">
        <v>3980</v>
      </c>
      <c r="D81">
        <v>0</v>
      </c>
      <c r="E81">
        <v>0</v>
      </c>
      <c r="F81" s="7">
        <v>3980</v>
      </c>
      <c r="G81">
        <v>159</v>
      </c>
      <c r="H81">
        <v>0</v>
      </c>
      <c r="I81">
        <v>25</v>
      </c>
      <c r="J81">
        <v>8</v>
      </c>
      <c r="K81">
        <v>10</v>
      </c>
      <c r="L81">
        <v>202</v>
      </c>
      <c r="N81">
        <v>37502</v>
      </c>
      <c r="O81" t="s">
        <v>90</v>
      </c>
      <c r="P81" s="7">
        <v>4140</v>
      </c>
      <c r="Q81">
        <v>10</v>
      </c>
      <c r="R81">
        <v>0</v>
      </c>
      <c r="S81" s="7">
        <v>4130</v>
      </c>
      <c r="T81">
        <v>131</v>
      </c>
      <c r="U81">
        <v>0</v>
      </c>
      <c r="V81">
        <v>13</v>
      </c>
      <c r="W81">
        <v>19</v>
      </c>
      <c r="X81">
        <v>1</v>
      </c>
      <c r="Y81">
        <v>164</v>
      </c>
      <c r="AA81">
        <v>37502</v>
      </c>
      <c r="AB81" t="s">
        <v>90</v>
      </c>
      <c r="AC81" s="7">
        <v>3923</v>
      </c>
      <c r="AD81">
        <v>42</v>
      </c>
      <c r="AE81">
        <v>0</v>
      </c>
      <c r="AF81" s="7">
        <v>3881</v>
      </c>
      <c r="AG81">
        <v>131</v>
      </c>
      <c r="AH81">
        <v>0</v>
      </c>
      <c r="AI81">
        <v>0</v>
      </c>
      <c r="AJ81">
        <v>43</v>
      </c>
      <c r="AK81">
        <v>33</v>
      </c>
      <c r="AL81">
        <v>207</v>
      </c>
    </row>
    <row r="82" spans="1:38" x14ac:dyDescent="0.25">
      <c r="A82">
        <v>27417</v>
      </c>
      <c r="B82" t="s">
        <v>91</v>
      </c>
      <c r="C82" s="7">
        <v>3883</v>
      </c>
      <c r="D82">
        <v>0</v>
      </c>
      <c r="E82">
        <v>0</v>
      </c>
      <c r="F82" s="7">
        <v>3883</v>
      </c>
      <c r="G82">
        <v>173</v>
      </c>
      <c r="H82">
        <v>0</v>
      </c>
      <c r="I82">
        <v>0</v>
      </c>
      <c r="J82">
        <v>11</v>
      </c>
      <c r="K82">
        <v>33</v>
      </c>
      <c r="L82">
        <v>217</v>
      </c>
      <c r="N82">
        <v>27417</v>
      </c>
      <c r="O82" t="s">
        <v>91</v>
      </c>
      <c r="P82" s="7">
        <v>3933</v>
      </c>
      <c r="Q82">
        <v>0</v>
      </c>
      <c r="R82">
        <v>0</v>
      </c>
      <c r="S82" s="7">
        <v>3933</v>
      </c>
      <c r="T82">
        <v>144</v>
      </c>
      <c r="U82">
        <v>0</v>
      </c>
      <c r="V82">
        <v>0</v>
      </c>
      <c r="W82">
        <v>23</v>
      </c>
      <c r="X82">
        <v>40</v>
      </c>
      <c r="Y82">
        <v>207</v>
      </c>
      <c r="AA82">
        <v>27417</v>
      </c>
      <c r="AB82" t="s">
        <v>91</v>
      </c>
      <c r="AC82" s="7">
        <v>3747</v>
      </c>
      <c r="AD82">
        <v>0</v>
      </c>
      <c r="AE82">
        <v>0</v>
      </c>
      <c r="AF82" s="7">
        <v>3747</v>
      </c>
      <c r="AG82">
        <v>109</v>
      </c>
      <c r="AH82">
        <v>0</v>
      </c>
      <c r="AI82">
        <v>0</v>
      </c>
      <c r="AJ82">
        <v>26</v>
      </c>
      <c r="AK82">
        <v>48</v>
      </c>
      <c r="AL82">
        <v>183</v>
      </c>
    </row>
    <row r="83" spans="1:38" x14ac:dyDescent="0.25">
      <c r="A83">
        <v>3053</v>
      </c>
      <c r="B83" t="s">
        <v>92</v>
      </c>
      <c r="C83">
        <v>992</v>
      </c>
      <c r="D83">
        <v>0</v>
      </c>
      <c r="E83">
        <v>0</v>
      </c>
      <c r="F83">
        <v>992</v>
      </c>
      <c r="G83">
        <v>10</v>
      </c>
      <c r="H83">
        <v>0</v>
      </c>
      <c r="I83">
        <v>0</v>
      </c>
      <c r="J83">
        <v>0</v>
      </c>
      <c r="K83">
        <v>5</v>
      </c>
      <c r="L83">
        <v>15</v>
      </c>
      <c r="N83">
        <v>3053</v>
      </c>
      <c r="O83" t="s">
        <v>92</v>
      </c>
      <c r="P83">
        <v>964</v>
      </c>
      <c r="Q83">
        <v>0</v>
      </c>
      <c r="R83">
        <v>0</v>
      </c>
      <c r="S83">
        <v>964</v>
      </c>
      <c r="T83">
        <v>9</v>
      </c>
      <c r="U83">
        <v>0</v>
      </c>
      <c r="V83">
        <v>0</v>
      </c>
      <c r="W83">
        <v>0</v>
      </c>
      <c r="X83">
        <v>7</v>
      </c>
      <c r="Y83">
        <v>16</v>
      </c>
      <c r="AA83">
        <v>3053</v>
      </c>
      <c r="AB83" t="s">
        <v>92</v>
      </c>
      <c r="AC83">
        <v>974</v>
      </c>
      <c r="AD83">
        <v>0</v>
      </c>
      <c r="AE83">
        <v>0</v>
      </c>
      <c r="AF83">
        <v>974</v>
      </c>
      <c r="AG83">
        <v>11</v>
      </c>
      <c r="AH83">
        <v>0</v>
      </c>
      <c r="AI83">
        <v>0</v>
      </c>
      <c r="AJ83">
        <v>0</v>
      </c>
      <c r="AK83">
        <v>6</v>
      </c>
      <c r="AL83">
        <v>17</v>
      </c>
    </row>
    <row r="84" spans="1:38" x14ac:dyDescent="0.25">
      <c r="A84">
        <v>27402</v>
      </c>
      <c r="B84" t="s">
        <v>93</v>
      </c>
      <c r="C84" s="7">
        <v>7339</v>
      </c>
      <c r="D84">
        <v>0</v>
      </c>
      <c r="E84">
        <v>1</v>
      </c>
      <c r="F84" s="7">
        <v>7340</v>
      </c>
      <c r="G84">
        <v>256</v>
      </c>
      <c r="H84">
        <v>4</v>
      </c>
      <c r="I84">
        <v>32</v>
      </c>
      <c r="J84">
        <v>5</v>
      </c>
      <c r="K84">
        <v>107</v>
      </c>
      <c r="L84">
        <v>404</v>
      </c>
      <c r="N84">
        <v>27402</v>
      </c>
      <c r="O84" t="s">
        <v>93</v>
      </c>
      <c r="P84" s="7">
        <v>7342</v>
      </c>
      <c r="Q84">
        <v>0</v>
      </c>
      <c r="R84">
        <v>12</v>
      </c>
      <c r="S84" s="7">
        <v>7354</v>
      </c>
      <c r="T84">
        <v>257</v>
      </c>
      <c r="U84">
        <v>5</v>
      </c>
      <c r="V84">
        <v>35</v>
      </c>
      <c r="W84">
        <v>21</v>
      </c>
      <c r="X84">
        <v>105</v>
      </c>
      <c r="Y84">
        <v>423</v>
      </c>
      <c r="AA84">
        <v>27402</v>
      </c>
      <c r="AB84" t="s">
        <v>93</v>
      </c>
      <c r="AC84" s="7">
        <v>6947</v>
      </c>
      <c r="AD84">
        <v>0</v>
      </c>
      <c r="AE84">
        <v>0</v>
      </c>
      <c r="AF84" s="7">
        <v>6947</v>
      </c>
      <c r="AG84">
        <v>264</v>
      </c>
      <c r="AH84">
        <v>4</v>
      </c>
      <c r="AI84">
        <v>38</v>
      </c>
      <c r="AJ84">
        <v>33</v>
      </c>
      <c r="AK84">
        <v>104</v>
      </c>
      <c r="AL84">
        <v>443</v>
      </c>
    </row>
    <row r="85" spans="1:38" x14ac:dyDescent="0.25">
      <c r="A85">
        <v>32358</v>
      </c>
      <c r="B85" t="s">
        <v>94</v>
      </c>
      <c r="C85">
        <v>953</v>
      </c>
      <c r="D85">
        <v>0</v>
      </c>
      <c r="E85">
        <v>0</v>
      </c>
      <c r="F85">
        <v>953</v>
      </c>
      <c r="G85">
        <v>10</v>
      </c>
      <c r="H85">
        <v>0</v>
      </c>
      <c r="I85">
        <v>0</v>
      </c>
      <c r="J85">
        <v>0</v>
      </c>
      <c r="K85">
        <v>0</v>
      </c>
      <c r="L85">
        <v>10</v>
      </c>
      <c r="N85">
        <v>32358</v>
      </c>
      <c r="O85" t="s">
        <v>94</v>
      </c>
      <c r="P85">
        <v>979</v>
      </c>
      <c r="Q85">
        <v>0</v>
      </c>
      <c r="R85">
        <v>0</v>
      </c>
      <c r="S85">
        <v>979</v>
      </c>
      <c r="T85">
        <v>10</v>
      </c>
      <c r="U85">
        <v>0</v>
      </c>
      <c r="V85">
        <v>0</v>
      </c>
      <c r="W85">
        <v>0</v>
      </c>
      <c r="X85">
        <v>0</v>
      </c>
      <c r="Y85">
        <v>10</v>
      </c>
      <c r="AA85">
        <v>32358</v>
      </c>
      <c r="AB85" t="s">
        <v>94</v>
      </c>
      <c r="AC85">
        <v>961</v>
      </c>
      <c r="AD85">
        <v>0</v>
      </c>
      <c r="AE85">
        <v>0</v>
      </c>
      <c r="AF85">
        <v>961</v>
      </c>
      <c r="AG85">
        <v>17</v>
      </c>
      <c r="AH85">
        <v>0</v>
      </c>
      <c r="AI85">
        <v>0</v>
      </c>
      <c r="AJ85">
        <v>0</v>
      </c>
      <c r="AK85">
        <v>0</v>
      </c>
      <c r="AL85">
        <v>17</v>
      </c>
    </row>
    <row r="86" spans="1:38" x14ac:dyDescent="0.25">
      <c r="A86">
        <v>38302</v>
      </c>
      <c r="B86" t="s">
        <v>95</v>
      </c>
      <c r="C86">
        <v>273</v>
      </c>
      <c r="D86">
        <v>0</v>
      </c>
      <c r="E86">
        <v>0</v>
      </c>
      <c r="F86">
        <v>273</v>
      </c>
      <c r="G86">
        <v>4</v>
      </c>
      <c r="H86">
        <v>0</v>
      </c>
      <c r="I86">
        <v>0</v>
      </c>
      <c r="J86">
        <v>0</v>
      </c>
      <c r="K86">
        <v>0</v>
      </c>
      <c r="L86">
        <v>4</v>
      </c>
      <c r="N86">
        <v>38302</v>
      </c>
      <c r="O86" t="s">
        <v>95</v>
      </c>
      <c r="P86">
        <v>301</v>
      </c>
      <c r="Q86">
        <v>0</v>
      </c>
      <c r="R86">
        <v>0</v>
      </c>
      <c r="S86">
        <v>301</v>
      </c>
      <c r="T86">
        <v>6</v>
      </c>
      <c r="U86">
        <v>0</v>
      </c>
      <c r="V86">
        <v>0</v>
      </c>
      <c r="W86">
        <v>0</v>
      </c>
      <c r="X86">
        <v>0</v>
      </c>
      <c r="Y86">
        <v>6</v>
      </c>
      <c r="AA86">
        <v>38302</v>
      </c>
      <c r="AB86" t="s">
        <v>95</v>
      </c>
      <c r="AC86">
        <v>299</v>
      </c>
      <c r="AD86">
        <v>0</v>
      </c>
      <c r="AE86">
        <v>0</v>
      </c>
      <c r="AF86">
        <v>299</v>
      </c>
      <c r="AG86">
        <v>6</v>
      </c>
      <c r="AH86">
        <v>0</v>
      </c>
      <c r="AI86">
        <v>0</v>
      </c>
      <c r="AJ86">
        <v>0</v>
      </c>
      <c r="AK86">
        <v>0</v>
      </c>
      <c r="AL86">
        <v>6</v>
      </c>
    </row>
    <row r="87" spans="1:38" x14ac:dyDescent="0.25">
      <c r="A87">
        <v>20401</v>
      </c>
      <c r="B87" t="s">
        <v>96</v>
      </c>
      <c r="C87">
        <v>57</v>
      </c>
      <c r="D87">
        <v>0</v>
      </c>
      <c r="E87">
        <v>0</v>
      </c>
      <c r="F87">
        <v>57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N87">
        <v>20401</v>
      </c>
      <c r="O87" t="s">
        <v>96</v>
      </c>
      <c r="P87">
        <v>68</v>
      </c>
      <c r="Q87">
        <v>0</v>
      </c>
      <c r="R87">
        <v>0</v>
      </c>
      <c r="S87">
        <v>68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AA87">
        <v>20401</v>
      </c>
      <c r="AB87" t="s">
        <v>96</v>
      </c>
      <c r="AC87">
        <v>60</v>
      </c>
      <c r="AD87">
        <v>0</v>
      </c>
      <c r="AE87">
        <v>0</v>
      </c>
      <c r="AF87">
        <v>60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</row>
    <row r="88" spans="1:38" x14ac:dyDescent="0.25">
      <c r="A88">
        <v>20404</v>
      </c>
      <c r="B88" t="s">
        <v>97</v>
      </c>
      <c r="C88">
        <v>515</v>
      </c>
      <c r="D88">
        <v>0</v>
      </c>
      <c r="E88">
        <v>0</v>
      </c>
      <c r="F88">
        <v>515</v>
      </c>
      <c r="G88">
        <v>24</v>
      </c>
      <c r="H88">
        <v>0</v>
      </c>
      <c r="I88">
        <v>0</v>
      </c>
      <c r="J88">
        <v>0</v>
      </c>
      <c r="K88">
        <v>0</v>
      </c>
      <c r="L88">
        <v>24</v>
      </c>
      <c r="N88">
        <v>20404</v>
      </c>
      <c r="O88" t="s">
        <v>97</v>
      </c>
      <c r="P88">
        <v>499</v>
      </c>
      <c r="Q88">
        <v>0</v>
      </c>
      <c r="R88">
        <v>0</v>
      </c>
      <c r="S88">
        <v>499</v>
      </c>
      <c r="T88">
        <v>27</v>
      </c>
      <c r="U88">
        <v>0</v>
      </c>
      <c r="V88">
        <v>0</v>
      </c>
      <c r="W88">
        <v>0</v>
      </c>
      <c r="X88">
        <v>0</v>
      </c>
      <c r="Y88">
        <v>27</v>
      </c>
      <c r="AA88">
        <v>20404</v>
      </c>
      <c r="AB88" t="s">
        <v>97</v>
      </c>
      <c r="AC88">
        <v>536</v>
      </c>
      <c r="AD88">
        <v>0</v>
      </c>
      <c r="AE88">
        <v>0</v>
      </c>
      <c r="AF88">
        <v>536</v>
      </c>
      <c r="AG88">
        <v>18</v>
      </c>
      <c r="AH88">
        <v>0</v>
      </c>
      <c r="AI88">
        <v>0</v>
      </c>
      <c r="AJ88">
        <v>0</v>
      </c>
      <c r="AK88">
        <v>0</v>
      </c>
      <c r="AL88">
        <v>18</v>
      </c>
    </row>
    <row r="89" spans="1:38" x14ac:dyDescent="0.25">
      <c r="A89">
        <v>13301</v>
      </c>
      <c r="B89" t="s">
        <v>98</v>
      </c>
      <c r="C89">
        <v>707</v>
      </c>
      <c r="D89">
        <v>0</v>
      </c>
      <c r="E89">
        <v>0</v>
      </c>
      <c r="F89">
        <v>707</v>
      </c>
      <c r="G89">
        <v>21</v>
      </c>
      <c r="H89">
        <v>0</v>
      </c>
      <c r="I89">
        <v>0</v>
      </c>
      <c r="J89">
        <v>0</v>
      </c>
      <c r="K89">
        <v>24</v>
      </c>
      <c r="L89">
        <v>45</v>
      </c>
      <c r="N89">
        <v>13301</v>
      </c>
      <c r="O89" t="s">
        <v>98</v>
      </c>
      <c r="P89">
        <v>732</v>
      </c>
      <c r="Q89">
        <v>0</v>
      </c>
      <c r="R89">
        <v>0</v>
      </c>
      <c r="S89">
        <v>732</v>
      </c>
      <c r="T89">
        <v>25</v>
      </c>
      <c r="U89">
        <v>0</v>
      </c>
      <c r="V89">
        <v>0</v>
      </c>
      <c r="W89">
        <v>0</v>
      </c>
      <c r="X89">
        <v>25</v>
      </c>
      <c r="Y89">
        <v>50</v>
      </c>
      <c r="AA89">
        <v>13301</v>
      </c>
      <c r="AB89" t="s">
        <v>98</v>
      </c>
      <c r="AC89">
        <v>705</v>
      </c>
      <c r="AD89">
        <v>0</v>
      </c>
      <c r="AE89">
        <v>0</v>
      </c>
      <c r="AF89">
        <v>705</v>
      </c>
      <c r="AG89">
        <v>21</v>
      </c>
      <c r="AH89">
        <v>0</v>
      </c>
      <c r="AI89">
        <v>0</v>
      </c>
      <c r="AJ89">
        <v>0</v>
      </c>
      <c r="AK89">
        <v>28</v>
      </c>
      <c r="AL89">
        <v>49</v>
      </c>
    </row>
    <row r="90" spans="1:38" x14ac:dyDescent="0.25">
      <c r="A90">
        <v>39200</v>
      </c>
      <c r="B90" t="s">
        <v>99</v>
      </c>
      <c r="C90" s="7">
        <v>2024</v>
      </c>
      <c r="D90">
        <v>375</v>
      </c>
      <c r="E90">
        <v>0</v>
      </c>
      <c r="F90" s="7">
        <v>1649</v>
      </c>
      <c r="G90">
        <v>93</v>
      </c>
      <c r="H90">
        <v>0</v>
      </c>
      <c r="I90">
        <v>0</v>
      </c>
      <c r="J90">
        <v>0</v>
      </c>
      <c r="K90">
        <v>53</v>
      </c>
      <c r="L90">
        <v>146</v>
      </c>
      <c r="N90">
        <v>39200</v>
      </c>
      <c r="O90" t="s">
        <v>99</v>
      </c>
      <c r="P90" s="7">
        <v>1940</v>
      </c>
      <c r="Q90">
        <v>377</v>
      </c>
      <c r="R90">
        <v>0</v>
      </c>
      <c r="S90" s="7">
        <v>1563</v>
      </c>
      <c r="T90">
        <v>95</v>
      </c>
      <c r="U90">
        <v>0</v>
      </c>
      <c r="V90">
        <v>0</v>
      </c>
      <c r="W90">
        <v>0</v>
      </c>
      <c r="X90">
        <v>47</v>
      </c>
      <c r="Y90">
        <v>142</v>
      </c>
      <c r="AA90">
        <v>39200</v>
      </c>
      <c r="AB90" t="s">
        <v>99</v>
      </c>
      <c r="AC90" s="7">
        <v>1830</v>
      </c>
      <c r="AD90">
        <v>317</v>
      </c>
      <c r="AE90">
        <v>0</v>
      </c>
      <c r="AF90" s="7">
        <v>1513</v>
      </c>
      <c r="AG90">
        <v>93</v>
      </c>
      <c r="AH90">
        <v>0</v>
      </c>
      <c r="AI90">
        <v>0</v>
      </c>
      <c r="AJ90">
        <v>0</v>
      </c>
      <c r="AK90">
        <v>51</v>
      </c>
      <c r="AL90">
        <v>144</v>
      </c>
    </row>
    <row r="91" spans="1:38" x14ac:dyDescent="0.25">
      <c r="A91">
        <v>39204</v>
      </c>
      <c r="B91" t="s">
        <v>100</v>
      </c>
      <c r="C91">
        <v>662</v>
      </c>
      <c r="D91">
        <v>0</v>
      </c>
      <c r="E91">
        <v>0</v>
      </c>
      <c r="F91">
        <v>662</v>
      </c>
      <c r="G91">
        <v>38</v>
      </c>
      <c r="H91">
        <v>0</v>
      </c>
      <c r="I91">
        <v>0</v>
      </c>
      <c r="J91">
        <v>0</v>
      </c>
      <c r="K91">
        <v>0</v>
      </c>
      <c r="L91">
        <v>38</v>
      </c>
      <c r="N91">
        <v>39204</v>
      </c>
      <c r="O91" t="s">
        <v>100</v>
      </c>
      <c r="P91">
        <v>652</v>
      </c>
      <c r="Q91">
        <v>0</v>
      </c>
      <c r="R91">
        <v>0</v>
      </c>
      <c r="S91">
        <v>652</v>
      </c>
      <c r="T91">
        <v>44</v>
      </c>
      <c r="U91">
        <v>0</v>
      </c>
      <c r="V91">
        <v>0</v>
      </c>
      <c r="W91">
        <v>0</v>
      </c>
      <c r="X91">
        <v>0</v>
      </c>
      <c r="Y91">
        <v>44</v>
      </c>
      <c r="AA91">
        <v>39204</v>
      </c>
      <c r="AB91" t="s">
        <v>100</v>
      </c>
      <c r="AC91">
        <v>577</v>
      </c>
      <c r="AD91">
        <v>0</v>
      </c>
      <c r="AE91">
        <v>0</v>
      </c>
      <c r="AF91">
        <v>577</v>
      </c>
      <c r="AG91">
        <v>44</v>
      </c>
      <c r="AH91">
        <v>0</v>
      </c>
      <c r="AI91">
        <v>0</v>
      </c>
      <c r="AJ91">
        <v>0</v>
      </c>
      <c r="AK91">
        <v>0</v>
      </c>
      <c r="AL91">
        <v>44</v>
      </c>
    </row>
    <row r="92" spans="1:38" x14ac:dyDescent="0.25">
      <c r="A92">
        <v>31332</v>
      </c>
      <c r="B92" t="s">
        <v>101</v>
      </c>
      <c r="C92" s="7">
        <v>1697</v>
      </c>
      <c r="D92">
        <v>31</v>
      </c>
      <c r="E92">
        <v>0</v>
      </c>
      <c r="F92" s="7">
        <v>1666</v>
      </c>
      <c r="G92">
        <v>58</v>
      </c>
      <c r="H92">
        <v>0</v>
      </c>
      <c r="I92">
        <v>0</v>
      </c>
      <c r="J92">
        <v>4</v>
      </c>
      <c r="K92">
        <v>9</v>
      </c>
      <c r="L92">
        <v>71</v>
      </c>
      <c r="N92">
        <v>31332</v>
      </c>
      <c r="O92" t="s">
        <v>101</v>
      </c>
      <c r="P92" s="7">
        <v>1635</v>
      </c>
      <c r="Q92">
        <v>45</v>
      </c>
      <c r="R92">
        <v>0</v>
      </c>
      <c r="S92" s="7">
        <v>1590</v>
      </c>
      <c r="T92">
        <v>65</v>
      </c>
      <c r="U92">
        <v>0</v>
      </c>
      <c r="V92">
        <v>0</v>
      </c>
      <c r="W92">
        <v>5</v>
      </c>
      <c r="X92">
        <v>0</v>
      </c>
      <c r="Y92">
        <v>70</v>
      </c>
      <c r="AA92">
        <v>31332</v>
      </c>
      <c r="AB92" t="s">
        <v>101</v>
      </c>
      <c r="AC92" s="7">
        <v>1524</v>
      </c>
      <c r="AD92">
        <v>14</v>
      </c>
      <c r="AE92">
        <v>0</v>
      </c>
      <c r="AF92" s="7">
        <v>1510</v>
      </c>
      <c r="AG92">
        <v>72</v>
      </c>
      <c r="AH92">
        <v>0</v>
      </c>
      <c r="AI92">
        <v>0</v>
      </c>
      <c r="AJ92">
        <v>7</v>
      </c>
      <c r="AK92">
        <v>0</v>
      </c>
      <c r="AL92">
        <v>79</v>
      </c>
    </row>
    <row r="93" spans="1:38" x14ac:dyDescent="0.25">
      <c r="A93">
        <v>23054</v>
      </c>
      <c r="B93" t="s">
        <v>102</v>
      </c>
      <c r="C93">
        <v>312</v>
      </c>
      <c r="D93">
        <v>0</v>
      </c>
      <c r="E93">
        <v>0</v>
      </c>
      <c r="F93">
        <v>312</v>
      </c>
      <c r="G93">
        <v>1</v>
      </c>
      <c r="H93">
        <v>0</v>
      </c>
      <c r="I93">
        <v>0</v>
      </c>
      <c r="J93">
        <v>0</v>
      </c>
      <c r="K93">
        <v>0</v>
      </c>
      <c r="L93">
        <v>1</v>
      </c>
      <c r="N93">
        <v>23054</v>
      </c>
      <c r="O93" t="s">
        <v>102</v>
      </c>
      <c r="P93">
        <v>311</v>
      </c>
      <c r="Q93">
        <v>0</v>
      </c>
      <c r="R93">
        <v>0</v>
      </c>
      <c r="S93">
        <v>311</v>
      </c>
      <c r="T93">
        <v>1</v>
      </c>
      <c r="U93">
        <v>0</v>
      </c>
      <c r="V93">
        <v>0</v>
      </c>
      <c r="W93">
        <v>0</v>
      </c>
      <c r="X93">
        <v>0</v>
      </c>
      <c r="Y93">
        <v>1</v>
      </c>
      <c r="AA93">
        <v>23054</v>
      </c>
      <c r="AB93" t="s">
        <v>102</v>
      </c>
      <c r="AC93">
        <v>319</v>
      </c>
      <c r="AD93">
        <v>0</v>
      </c>
      <c r="AE93">
        <v>0</v>
      </c>
      <c r="AF93">
        <v>319</v>
      </c>
      <c r="AG93">
        <v>1</v>
      </c>
      <c r="AH93">
        <v>0</v>
      </c>
      <c r="AI93">
        <v>0</v>
      </c>
      <c r="AJ93">
        <v>0</v>
      </c>
      <c r="AK93">
        <v>0</v>
      </c>
      <c r="AL93">
        <v>1</v>
      </c>
    </row>
    <row r="94" spans="1:38" x14ac:dyDescent="0.25">
      <c r="A94">
        <v>32312</v>
      </c>
      <c r="B94" t="s">
        <v>103</v>
      </c>
      <c r="C94">
        <v>79</v>
      </c>
      <c r="D94">
        <v>0</v>
      </c>
      <c r="E94">
        <v>0</v>
      </c>
      <c r="F94">
        <v>79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N94">
        <v>32312</v>
      </c>
      <c r="O94" t="s">
        <v>103</v>
      </c>
      <c r="P94">
        <v>83</v>
      </c>
      <c r="Q94">
        <v>0</v>
      </c>
      <c r="R94">
        <v>0</v>
      </c>
      <c r="S94">
        <v>83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AA94">
        <v>32312</v>
      </c>
      <c r="AB94" t="s">
        <v>103</v>
      </c>
      <c r="AC94">
        <v>77</v>
      </c>
      <c r="AD94">
        <v>0</v>
      </c>
      <c r="AE94">
        <v>0</v>
      </c>
      <c r="AF94">
        <v>77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</row>
    <row r="95" spans="1:38" x14ac:dyDescent="0.25">
      <c r="A95">
        <v>6103</v>
      </c>
      <c r="B95" t="s">
        <v>104</v>
      </c>
      <c r="C95">
        <v>139</v>
      </c>
      <c r="D95">
        <v>0</v>
      </c>
      <c r="E95">
        <v>0</v>
      </c>
      <c r="F95">
        <v>139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N95">
        <v>6103</v>
      </c>
      <c r="O95" t="s">
        <v>104</v>
      </c>
      <c r="P95">
        <v>143</v>
      </c>
      <c r="Q95">
        <v>0</v>
      </c>
      <c r="R95">
        <v>0</v>
      </c>
      <c r="S95">
        <v>143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AA95">
        <v>6103</v>
      </c>
      <c r="AB95" t="s">
        <v>104</v>
      </c>
      <c r="AC95">
        <v>145</v>
      </c>
      <c r="AD95">
        <v>0</v>
      </c>
      <c r="AE95">
        <v>0</v>
      </c>
      <c r="AF95">
        <v>145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 x14ac:dyDescent="0.25">
      <c r="A96">
        <v>34324</v>
      </c>
      <c r="B96" t="s">
        <v>105</v>
      </c>
      <c r="C96">
        <v>708</v>
      </c>
      <c r="D96">
        <v>0</v>
      </c>
      <c r="E96">
        <v>0</v>
      </c>
      <c r="F96">
        <v>708</v>
      </c>
      <c r="G96">
        <v>16</v>
      </c>
      <c r="H96">
        <v>0</v>
      </c>
      <c r="I96">
        <v>0</v>
      </c>
      <c r="J96">
        <v>0</v>
      </c>
      <c r="K96">
        <v>1</v>
      </c>
      <c r="L96">
        <v>17</v>
      </c>
      <c r="N96">
        <v>34324</v>
      </c>
      <c r="O96" t="s">
        <v>105</v>
      </c>
      <c r="P96">
        <v>620</v>
      </c>
      <c r="Q96">
        <v>0</v>
      </c>
      <c r="R96">
        <v>0</v>
      </c>
      <c r="S96">
        <v>620</v>
      </c>
      <c r="T96">
        <v>14</v>
      </c>
      <c r="U96">
        <v>0</v>
      </c>
      <c r="V96">
        <v>0</v>
      </c>
      <c r="W96">
        <v>0</v>
      </c>
      <c r="X96">
        <v>1</v>
      </c>
      <c r="Y96">
        <v>15</v>
      </c>
      <c r="AA96">
        <v>34324</v>
      </c>
      <c r="AB96" t="s">
        <v>105</v>
      </c>
      <c r="AC96">
        <v>662</v>
      </c>
      <c r="AD96">
        <v>0</v>
      </c>
      <c r="AE96">
        <v>0</v>
      </c>
      <c r="AF96">
        <v>662</v>
      </c>
      <c r="AG96">
        <v>19</v>
      </c>
      <c r="AH96">
        <v>0</v>
      </c>
      <c r="AI96">
        <v>0</v>
      </c>
      <c r="AJ96">
        <v>0</v>
      </c>
      <c r="AK96">
        <v>1</v>
      </c>
      <c r="AL96">
        <v>20</v>
      </c>
    </row>
    <row r="97" spans="1:38" x14ac:dyDescent="0.25">
      <c r="A97">
        <v>22204</v>
      </c>
      <c r="B97" t="s">
        <v>106</v>
      </c>
      <c r="C97">
        <v>113</v>
      </c>
      <c r="D97">
        <v>0</v>
      </c>
      <c r="E97">
        <v>0</v>
      </c>
      <c r="F97">
        <v>113</v>
      </c>
      <c r="G97">
        <v>1</v>
      </c>
      <c r="H97">
        <v>0</v>
      </c>
      <c r="I97">
        <v>0</v>
      </c>
      <c r="J97">
        <v>0</v>
      </c>
      <c r="K97">
        <v>0</v>
      </c>
      <c r="L97">
        <v>1</v>
      </c>
      <c r="N97">
        <v>22204</v>
      </c>
      <c r="O97" t="s">
        <v>106</v>
      </c>
      <c r="P97">
        <v>118</v>
      </c>
      <c r="Q97">
        <v>0</v>
      </c>
      <c r="R97">
        <v>0</v>
      </c>
      <c r="S97">
        <v>118</v>
      </c>
      <c r="T97">
        <v>1</v>
      </c>
      <c r="U97">
        <v>0</v>
      </c>
      <c r="V97">
        <v>0</v>
      </c>
      <c r="W97">
        <v>0</v>
      </c>
      <c r="X97">
        <v>0</v>
      </c>
      <c r="Y97">
        <v>1</v>
      </c>
      <c r="AA97">
        <v>22204</v>
      </c>
      <c r="AB97" t="s">
        <v>106</v>
      </c>
      <c r="AC97">
        <v>121</v>
      </c>
      <c r="AD97">
        <v>0</v>
      </c>
      <c r="AE97">
        <v>0</v>
      </c>
      <c r="AF97">
        <v>121</v>
      </c>
      <c r="AG97">
        <v>1</v>
      </c>
      <c r="AH97">
        <v>0</v>
      </c>
      <c r="AI97">
        <v>0</v>
      </c>
      <c r="AJ97">
        <v>0</v>
      </c>
      <c r="AK97">
        <v>0</v>
      </c>
      <c r="AL97">
        <v>1</v>
      </c>
    </row>
    <row r="98" spans="1:38" x14ac:dyDescent="0.25">
      <c r="A98">
        <v>39203</v>
      </c>
      <c r="B98" t="s">
        <v>107</v>
      </c>
      <c r="C98" s="7">
        <v>1296</v>
      </c>
      <c r="D98">
        <v>0</v>
      </c>
      <c r="E98">
        <v>0</v>
      </c>
      <c r="F98" s="7">
        <v>1296</v>
      </c>
      <c r="G98">
        <v>30</v>
      </c>
      <c r="H98">
        <v>0</v>
      </c>
      <c r="I98">
        <v>0</v>
      </c>
      <c r="J98">
        <v>0</v>
      </c>
      <c r="K98">
        <v>0</v>
      </c>
      <c r="L98">
        <v>30</v>
      </c>
      <c r="N98">
        <v>39203</v>
      </c>
      <c r="O98" t="s">
        <v>107</v>
      </c>
      <c r="P98" s="7">
        <v>1211</v>
      </c>
      <c r="Q98">
        <v>0</v>
      </c>
      <c r="R98">
        <v>0</v>
      </c>
      <c r="S98" s="7">
        <v>1211</v>
      </c>
      <c r="T98">
        <v>43</v>
      </c>
      <c r="U98">
        <v>0</v>
      </c>
      <c r="V98">
        <v>0</v>
      </c>
      <c r="W98">
        <v>0</v>
      </c>
      <c r="X98">
        <v>11</v>
      </c>
      <c r="Y98">
        <v>54</v>
      </c>
      <c r="AA98">
        <v>39203</v>
      </c>
      <c r="AB98" t="s">
        <v>107</v>
      </c>
      <c r="AC98" s="7">
        <v>1192</v>
      </c>
      <c r="AD98">
        <v>0</v>
      </c>
      <c r="AE98">
        <v>0</v>
      </c>
      <c r="AF98" s="7">
        <v>1192</v>
      </c>
      <c r="AG98">
        <v>33</v>
      </c>
      <c r="AH98">
        <v>0</v>
      </c>
      <c r="AI98">
        <v>0</v>
      </c>
      <c r="AJ98">
        <v>0</v>
      </c>
      <c r="AK98">
        <v>10</v>
      </c>
      <c r="AL98">
        <v>43</v>
      </c>
    </row>
    <row r="99" spans="1:38" x14ac:dyDescent="0.25">
      <c r="A99">
        <v>17401</v>
      </c>
      <c r="B99" t="s">
        <v>108</v>
      </c>
      <c r="C99" s="7">
        <v>12125</v>
      </c>
      <c r="D99">
        <v>401</v>
      </c>
      <c r="E99">
        <v>135</v>
      </c>
      <c r="F99" s="7">
        <v>11859</v>
      </c>
      <c r="G99">
        <v>578</v>
      </c>
      <c r="H99">
        <v>13</v>
      </c>
      <c r="I99">
        <v>200</v>
      </c>
      <c r="J99">
        <v>444</v>
      </c>
      <c r="K99">
        <v>214</v>
      </c>
      <c r="L99" s="7">
        <v>1449</v>
      </c>
      <c r="N99">
        <v>17401</v>
      </c>
      <c r="O99" t="s">
        <v>108</v>
      </c>
      <c r="P99" s="7">
        <v>11217</v>
      </c>
      <c r="Q99" s="7">
        <v>2174</v>
      </c>
      <c r="R99">
        <v>170</v>
      </c>
      <c r="S99" s="7">
        <v>9213</v>
      </c>
      <c r="T99">
        <v>563</v>
      </c>
      <c r="U99">
        <v>26</v>
      </c>
      <c r="V99">
        <v>193</v>
      </c>
      <c r="W99">
        <v>341</v>
      </c>
      <c r="X99">
        <v>224</v>
      </c>
      <c r="Y99" s="7">
        <v>1347</v>
      </c>
      <c r="AA99">
        <v>17401</v>
      </c>
      <c r="AB99" t="s">
        <v>108</v>
      </c>
      <c r="AC99" s="7">
        <v>9448</v>
      </c>
      <c r="AD99">
        <v>136</v>
      </c>
      <c r="AE99">
        <v>178</v>
      </c>
      <c r="AF99" s="7">
        <v>9490</v>
      </c>
      <c r="AG99">
        <v>507</v>
      </c>
      <c r="AH99">
        <v>21</v>
      </c>
      <c r="AI99">
        <v>203</v>
      </c>
      <c r="AJ99">
        <v>185</v>
      </c>
      <c r="AK99">
        <v>127</v>
      </c>
      <c r="AL99" s="7">
        <v>1043</v>
      </c>
    </row>
    <row r="100" spans="1:38" x14ac:dyDescent="0.25">
      <c r="A100">
        <v>6098</v>
      </c>
      <c r="B100" t="s">
        <v>109</v>
      </c>
      <c r="C100" s="7">
        <v>1718</v>
      </c>
      <c r="D100">
        <v>0</v>
      </c>
      <c r="E100">
        <v>0</v>
      </c>
      <c r="F100" s="7">
        <v>1718</v>
      </c>
      <c r="G100">
        <v>33</v>
      </c>
      <c r="H100">
        <v>0</v>
      </c>
      <c r="I100">
        <v>0</v>
      </c>
      <c r="J100">
        <v>0</v>
      </c>
      <c r="K100">
        <v>9</v>
      </c>
      <c r="L100">
        <v>42</v>
      </c>
      <c r="N100">
        <v>6098</v>
      </c>
      <c r="O100" t="s">
        <v>109</v>
      </c>
      <c r="P100" s="7">
        <v>1679</v>
      </c>
      <c r="Q100">
        <v>0</v>
      </c>
      <c r="R100">
        <v>0</v>
      </c>
      <c r="S100" s="7">
        <v>1679</v>
      </c>
      <c r="T100">
        <v>37</v>
      </c>
      <c r="U100">
        <v>0</v>
      </c>
      <c r="V100">
        <v>0</v>
      </c>
      <c r="W100">
        <v>0</v>
      </c>
      <c r="X100">
        <v>3</v>
      </c>
      <c r="Y100">
        <v>40</v>
      </c>
      <c r="AA100">
        <v>6098</v>
      </c>
      <c r="AB100" t="s">
        <v>109</v>
      </c>
      <c r="AC100" s="7">
        <v>1585</v>
      </c>
      <c r="AD100">
        <v>0</v>
      </c>
      <c r="AE100">
        <v>0</v>
      </c>
      <c r="AF100" s="7">
        <v>1585</v>
      </c>
      <c r="AG100">
        <v>33</v>
      </c>
      <c r="AH100">
        <v>0</v>
      </c>
      <c r="AI100">
        <v>0</v>
      </c>
      <c r="AJ100">
        <v>0</v>
      </c>
      <c r="AK100">
        <v>12</v>
      </c>
      <c r="AL100">
        <v>45</v>
      </c>
    </row>
    <row r="101" spans="1:38" x14ac:dyDescent="0.25">
      <c r="A101">
        <v>23404</v>
      </c>
      <c r="B101" t="s">
        <v>110</v>
      </c>
      <c r="C101">
        <v>549</v>
      </c>
      <c r="D101">
        <v>19</v>
      </c>
      <c r="E101">
        <v>0</v>
      </c>
      <c r="F101">
        <v>530</v>
      </c>
      <c r="G101">
        <v>16</v>
      </c>
      <c r="H101">
        <v>0</v>
      </c>
      <c r="I101">
        <v>0</v>
      </c>
      <c r="J101">
        <v>0</v>
      </c>
      <c r="K101">
        <v>0</v>
      </c>
      <c r="L101">
        <v>16</v>
      </c>
      <c r="N101">
        <v>23404</v>
      </c>
      <c r="O101" t="s">
        <v>110</v>
      </c>
      <c r="P101">
        <v>461</v>
      </c>
      <c r="Q101">
        <v>19</v>
      </c>
      <c r="R101">
        <v>0</v>
      </c>
      <c r="S101">
        <v>442</v>
      </c>
      <c r="T101">
        <v>18</v>
      </c>
      <c r="U101">
        <v>0</v>
      </c>
      <c r="V101">
        <v>0</v>
      </c>
      <c r="W101">
        <v>0</v>
      </c>
      <c r="X101">
        <v>0</v>
      </c>
      <c r="Y101">
        <v>18</v>
      </c>
      <c r="AA101">
        <v>23404</v>
      </c>
      <c r="AB101" t="s">
        <v>110</v>
      </c>
      <c r="AC101">
        <v>406</v>
      </c>
      <c r="AD101">
        <v>19</v>
      </c>
      <c r="AE101">
        <v>0</v>
      </c>
      <c r="AF101">
        <v>387</v>
      </c>
      <c r="AG101">
        <v>12</v>
      </c>
      <c r="AH101">
        <v>0</v>
      </c>
      <c r="AI101">
        <v>0</v>
      </c>
      <c r="AJ101">
        <v>0</v>
      </c>
      <c r="AK101">
        <v>0</v>
      </c>
      <c r="AL101">
        <v>12</v>
      </c>
    </row>
    <row r="102" spans="1:38" x14ac:dyDescent="0.25">
      <c r="A102">
        <v>14028</v>
      </c>
      <c r="B102" t="s">
        <v>111</v>
      </c>
      <c r="C102">
        <v>908</v>
      </c>
      <c r="D102">
        <v>0</v>
      </c>
      <c r="E102">
        <v>6</v>
      </c>
      <c r="F102">
        <v>914</v>
      </c>
      <c r="G102">
        <v>24</v>
      </c>
      <c r="H102">
        <v>0</v>
      </c>
      <c r="I102">
        <v>0</v>
      </c>
      <c r="J102">
        <v>4</v>
      </c>
      <c r="K102">
        <v>37</v>
      </c>
      <c r="L102">
        <v>65</v>
      </c>
      <c r="N102">
        <v>14028</v>
      </c>
      <c r="O102" t="s">
        <v>111</v>
      </c>
      <c r="P102">
        <v>928</v>
      </c>
      <c r="Q102">
        <v>0</v>
      </c>
      <c r="R102">
        <v>0</v>
      </c>
      <c r="S102">
        <v>928</v>
      </c>
      <c r="T102">
        <v>21</v>
      </c>
      <c r="U102">
        <v>0</v>
      </c>
      <c r="V102">
        <v>0</v>
      </c>
      <c r="W102">
        <v>2</v>
      </c>
      <c r="X102">
        <v>35</v>
      </c>
      <c r="Y102">
        <v>58</v>
      </c>
      <c r="AA102">
        <v>14028</v>
      </c>
      <c r="AB102" t="s">
        <v>111</v>
      </c>
      <c r="AC102">
        <v>874</v>
      </c>
      <c r="AD102">
        <v>0</v>
      </c>
      <c r="AE102">
        <v>0</v>
      </c>
      <c r="AF102">
        <v>874</v>
      </c>
      <c r="AG102">
        <v>21</v>
      </c>
      <c r="AH102">
        <v>0</v>
      </c>
      <c r="AI102">
        <v>0</v>
      </c>
      <c r="AJ102">
        <v>7</v>
      </c>
      <c r="AK102">
        <v>37</v>
      </c>
      <c r="AL102">
        <v>65</v>
      </c>
    </row>
    <row r="103" spans="1:38" x14ac:dyDescent="0.25">
      <c r="A103">
        <v>10070</v>
      </c>
      <c r="B103" t="s">
        <v>112</v>
      </c>
      <c r="C103">
        <v>160</v>
      </c>
      <c r="D103">
        <v>3</v>
      </c>
      <c r="E103">
        <v>0</v>
      </c>
      <c r="F103">
        <v>157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N103">
        <v>10070</v>
      </c>
      <c r="O103" t="s">
        <v>112</v>
      </c>
      <c r="P103">
        <v>162</v>
      </c>
      <c r="Q103">
        <v>1</v>
      </c>
      <c r="R103">
        <v>0</v>
      </c>
      <c r="S103">
        <v>161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AA103">
        <v>10070</v>
      </c>
      <c r="AB103" t="s">
        <v>112</v>
      </c>
      <c r="AC103">
        <v>145</v>
      </c>
      <c r="AD103">
        <v>0</v>
      </c>
      <c r="AE103">
        <v>0</v>
      </c>
      <c r="AF103">
        <v>145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</row>
    <row r="104" spans="1:38" x14ac:dyDescent="0.25">
      <c r="A104">
        <v>31063</v>
      </c>
      <c r="B104" t="s">
        <v>113</v>
      </c>
      <c r="C104">
        <v>47</v>
      </c>
      <c r="D104">
        <v>0</v>
      </c>
      <c r="E104">
        <v>0</v>
      </c>
      <c r="F104">
        <v>47</v>
      </c>
      <c r="G104">
        <v>2</v>
      </c>
      <c r="H104">
        <v>0</v>
      </c>
      <c r="I104">
        <v>0</v>
      </c>
      <c r="J104">
        <v>0</v>
      </c>
      <c r="K104">
        <v>0</v>
      </c>
      <c r="L104">
        <v>2</v>
      </c>
      <c r="N104">
        <v>31063</v>
      </c>
      <c r="O104" t="s">
        <v>113</v>
      </c>
      <c r="P104">
        <v>40</v>
      </c>
      <c r="Q104">
        <v>0</v>
      </c>
      <c r="R104">
        <v>0</v>
      </c>
      <c r="S104">
        <v>40</v>
      </c>
      <c r="T104">
        <v>4</v>
      </c>
      <c r="U104">
        <v>0</v>
      </c>
      <c r="V104">
        <v>0</v>
      </c>
      <c r="W104">
        <v>0</v>
      </c>
      <c r="X104">
        <v>0</v>
      </c>
      <c r="Y104">
        <v>4</v>
      </c>
      <c r="AA104">
        <v>31063</v>
      </c>
      <c r="AB104" t="s">
        <v>113</v>
      </c>
      <c r="AC104">
        <v>34</v>
      </c>
      <c r="AD104">
        <v>0</v>
      </c>
      <c r="AE104">
        <v>0</v>
      </c>
      <c r="AF104">
        <v>34</v>
      </c>
      <c r="AG104">
        <v>4</v>
      </c>
      <c r="AH104">
        <v>0</v>
      </c>
      <c r="AI104">
        <v>0</v>
      </c>
      <c r="AJ104">
        <v>0</v>
      </c>
      <c r="AK104">
        <v>0</v>
      </c>
      <c r="AL104">
        <v>4</v>
      </c>
    </row>
    <row r="105" spans="1:38" x14ac:dyDescent="0.25">
      <c r="A105">
        <v>17411</v>
      </c>
      <c r="B105" t="s">
        <v>114</v>
      </c>
      <c r="C105" s="7">
        <v>13703</v>
      </c>
      <c r="D105">
        <v>0</v>
      </c>
      <c r="E105">
        <v>0</v>
      </c>
      <c r="F105" s="7">
        <v>13703</v>
      </c>
      <c r="G105">
        <v>230</v>
      </c>
      <c r="H105">
        <v>0</v>
      </c>
      <c r="I105">
        <v>0</v>
      </c>
      <c r="J105">
        <v>8</v>
      </c>
      <c r="K105">
        <v>68</v>
      </c>
      <c r="L105">
        <v>306</v>
      </c>
      <c r="N105">
        <v>17411</v>
      </c>
      <c r="O105" t="s">
        <v>114</v>
      </c>
      <c r="P105" s="7">
        <v>13755</v>
      </c>
      <c r="Q105">
        <v>0</v>
      </c>
      <c r="R105">
        <v>0</v>
      </c>
      <c r="S105" s="7">
        <v>13755</v>
      </c>
      <c r="T105">
        <v>273</v>
      </c>
      <c r="U105">
        <v>0</v>
      </c>
      <c r="V105">
        <v>0</v>
      </c>
      <c r="W105">
        <v>3</v>
      </c>
      <c r="X105">
        <v>92</v>
      </c>
      <c r="Y105">
        <v>368</v>
      </c>
      <c r="AA105">
        <v>17411</v>
      </c>
      <c r="AB105" t="s">
        <v>114</v>
      </c>
      <c r="AC105" s="7">
        <v>13503</v>
      </c>
      <c r="AD105">
        <v>0</v>
      </c>
      <c r="AE105">
        <v>0</v>
      </c>
      <c r="AF105" s="7">
        <v>13503</v>
      </c>
      <c r="AG105">
        <v>262</v>
      </c>
      <c r="AH105">
        <v>0</v>
      </c>
      <c r="AI105">
        <v>0</v>
      </c>
      <c r="AJ105">
        <v>14</v>
      </c>
      <c r="AK105">
        <v>101</v>
      </c>
      <c r="AL105">
        <v>377</v>
      </c>
    </row>
    <row r="106" spans="1:38" x14ac:dyDescent="0.25">
      <c r="A106">
        <v>11056</v>
      </c>
      <c r="B106" t="s">
        <v>115</v>
      </c>
      <c r="C106">
        <v>58</v>
      </c>
      <c r="D106">
        <v>0</v>
      </c>
      <c r="E106">
        <v>0</v>
      </c>
      <c r="F106">
        <v>58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N106">
        <v>11056</v>
      </c>
      <c r="O106" t="s">
        <v>115</v>
      </c>
      <c r="P106">
        <v>47</v>
      </c>
      <c r="Q106">
        <v>0</v>
      </c>
      <c r="R106">
        <v>0</v>
      </c>
      <c r="S106">
        <v>47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AA106">
        <v>11056</v>
      </c>
      <c r="AB106" t="s">
        <v>115</v>
      </c>
      <c r="AC106">
        <v>50</v>
      </c>
      <c r="AD106">
        <v>0</v>
      </c>
      <c r="AE106">
        <v>0</v>
      </c>
      <c r="AF106">
        <v>50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</row>
    <row r="107" spans="1:38" x14ac:dyDescent="0.25">
      <c r="A107">
        <v>10003</v>
      </c>
      <c r="B107" t="s">
        <v>116</v>
      </c>
      <c r="C107">
        <v>115</v>
      </c>
      <c r="D107">
        <v>0</v>
      </c>
      <c r="E107">
        <v>0</v>
      </c>
      <c r="F107">
        <v>115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N107">
        <v>10003</v>
      </c>
      <c r="O107" t="s">
        <v>116</v>
      </c>
      <c r="P107">
        <v>112</v>
      </c>
      <c r="Q107">
        <v>0</v>
      </c>
      <c r="R107">
        <v>0</v>
      </c>
      <c r="S107">
        <v>112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AA107">
        <v>10003</v>
      </c>
      <c r="AB107" t="s">
        <v>116</v>
      </c>
      <c r="AC107">
        <v>96</v>
      </c>
      <c r="AD107">
        <v>0</v>
      </c>
      <c r="AE107">
        <v>0</v>
      </c>
      <c r="AF107">
        <v>96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</row>
    <row r="108" spans="1:38" x14ac:dyDescent="0.25">
      <c r="A108">
        <v>8458</v>
      </c>
      <c r="B108" t="s">
        <v>117</v>
      </c>
      <c r="C108" s="7">
        <v>3869</v>
      </c>
      <c r="D108">
        <v>0</v>
      </c>
      <c r="E108">
        <v>0</v>
      </c>
      <c r="F108" s="7">
        <v>3869</v>
      </c>
      <c r="G108">
        <v>154</v>
      </c>
      <c r="H108">
        <v>0</v>
      </c>
      <c r="I108">
        <v>0</v>
      </c>
      <c r="J108">
        <v>4</v>
      </c>
      <c r="K108">
        <v>14</v>
      </c>
      <c r="L108">
        <v>172</v>
      </c>
      <c r="N108">
        <v>8458</v>
      </c>
      <c r="O108" t="s">
        <v>117</v>
      </c>
      <c r="P108" s="7">
        <v>3806</v>
      </c>
      <c r="Q108">
        <v>0</v>
      </c>
      <c r="R108">
        <v>0</v>
      </c>
      <c r="S108" s="7">
        <v>3806</v>
      </c>
      <c r="T108">
        <v>153</v>
      </c>
      <c r="U108">
        <v>0</v>
      </c>
      <c r="V108">
        <v>0</v>
      </c>
      <c r="W108">
        <v>13</v>
      </c>
      <c r="X108">
        <v>17</v>
      </c>
      <c r="Y108">
        <v>183</v>
      </c>
      <c r="AA108">
        <v>8458</v>
      </c>
      <c r="AB108" t="s">
        <v>117</v>
      </c>
      <c r="AC108" s="7">
        <v>3655</v>
      </c>
      <c r="AD108">
        <v>0</v>
      </c>
      <c r="AE108">
        <v>0</v>
      </c>
      <c r="AF108" s="7">
        <v>3655</v>
      </c>
      <c r="AG108">
        <v>185</v>
      </c>
      <c r="AH108">
        <v>0</v>
      </c>
      <c r="AI108">
        <v>0</v>
      </c>
      <c r="AJ108">
        <v>22</v>
      </c>
      <c r="AK108">
        <v>0</v>
      </c>
      <c r="AL108">
        <v>207</v>
      </c>
    </row>
    <row r="109" spans="1:38" x14ac:dyDescent="0.25">
      <c r="A109">
        <v>3017</v>
      </c>
      <c r="B109" t="s">
        <v>118</v>
      </c>
      <c r="C109" s="7">
        <v>9675</v>
      </c>
      <c r="D109">
        <v>0</v>
      </c>
      <c r="E109">
        <v>0</v>
      </c>
      <c r="F109" s="7">
        <v>9675</v>
      </c>
      <c r="G109">
        <v>399</v>
      </c>
      <c r="H109">
        <v>133</v>
      </c>
      <c r="I109">
        <v>0</v>
      </c>
      <c r="J109">
        <v>0</v>
      </c>
      <c r="K109">
        <v>282</v>
      </c>
      <c r="L109">
        <v>814</v>
      </c>
      <c r="N109">
        <v>3017</v>
      </c>
      <c r="O109" t="s">
        <v>118</v>
      </c>
      <c r="P109" s="7">
        <v>9714</v>
      </c>
      <c r="Q109">
        <v>0</v>
      </c>
      <c r="R109">
        <v>0</v>
      </c>
      <c r="S109" s="7">
        <v>9714</v>
      </c>
      <c r="T109">
        <v>462</v>
      </c>
      <c r="U109">
        <v>152</v>
      </c>
      <c r="V109">
        <v>0</v>
      </c>
      <c r="W109">
        <v>12</v>
      </c>
      <c r="X109">
        <v>206</v>
      </c>
      <c r="Y109">
        <v>832</v>
      </c>
      <c r="AA109">
        <v>3017</v>
      </c>
      <c r="AB109" t="s">
        <v>118</v>
      </c>
      <c r="AC109" s="7">
        <v>8068</v>
      </c>
      <c r="AD109">
        <v>0</v>
      </c>
      <c r="AE109">
        <v>0</v>
      </c>
      <c r="AF109" s="7">
        <v>8068</v>
      </c>
      <c r="AG109" s="7">
        <v>1070</v>
      </c>
      <c r="AH109">
        <v>67</v>
      </c>
      <c r="AI109">
        <v>0</v>
      </c>
      <c r="AJ109">
        <v>19</v>
      </c>
      <c r="AK109">
        <v>84</v>
      </c>
      <c r="AL109" s="7">
        <v>1240</v>
      </c>
    </row>
    <row r="110" spans="1:38" x14ac:dyDescent="0.25">
      <c r="A110">
        <v>17415</v>
      </c>
      <c r="B110" t="s">
        <v>119</v>
      </c>
      <c r="C110" s="7">
        <v>19085</v>
      </c>
      <c r="D110">
        <v>0</v>
      </c>
      <c r="E110">
        <v>0</v>
      </c>
      <c r="F110" s="7">
        <v>19085</v>
      </c>
      <c r="G110">
        <v>795</v>
      </c>
      <c r="H110">
        <v>0</v>
      </c>
      <c r="I110">
        <v>400</v>
      </c>
      <c r="J110">
        <v>120</v>
      </c>
      <c r="K110">
        <v>76</v>
      </c>
      <c r="L110" s="7">
        <v>1391</v>
      </c>
      <c r="N110">
        <v>17415</v>
      </c>
      <c r="O110" t="s">
        <v>119</v>
      </c>
      <c r="P110" s="7">
        <v>18611</v>
      </c>
      <c r="Q110">
        <v>0</v>
      </c>
      <c r="R110">
        <v>0</v>
      </c>
      <c r="S110" s="7">
        <v>18611</v>
      </c>
      <c r="T110">
        <v>880</v>
      </c>
      <c r="U110">
        <v>0</v>
      </c>
      <c r="V110">
        <v>314</v>
      </c>
      <c r="W110">
        <v>105</v>
      </c>
      <c r="X110">
        <v>100</v>
      </c>
      <c r="Y110" s="7">
        <v>1399</v>
      </c>
      <c r="AA110">
        <v>17415</v>
      </c>
      <c r="AB110" t="s">
        <v>119</v>
      </c>
      <c r="AC110" s="7">
        <v>17751</v>
      </c>
      <c r="AD110">
        <v>0</v>
      </c>
      <c r="AE110">
        <v>0</v>
      </c>
      <c r="AF110" s="7">
        <v>17751</v>
      </c>
      <c r="AG110">
        <v>796</v>
      </c>
      <c r="AH110">
        <v>0</v>
      </c>
      <c r="AI110">
        <v>351</v>
      </c>
      <c r="AJ110">
        <v>81</v>
      </c>
      <c r="AK110">
        <v>98</v>
      </c>
      <c r="AL110" s="7">
        <v>1326</v>
      </c>
    </row>
    <row r="111" spans="1:38" x14ac:dyDescent="0.25">
      <c r="A111">
        <v>33212</v>
      </c>
      <c r="B111" t="s">
        <v>120</v>
      </c>
      <c r="C111">
        <v>456</v>
      </c>
      <c r="D111">
        <v>0</v>
      </c>
      <c r="E111">
        <v>0</v>
      </c>
      <c r="F111">
        <v>456</v>
      </c>
      <c r="G111">
        <v>25</v>
      </c>
      <c r="H111">
        <v>0</v>
      </c>
      <c r="I111">
        <v>0</v>
      </c>
      <c r="J111">
        <v>4</v>
      </c>
      <c r="K111">
        <v>0</v>
      </c>
      <c r="L111">
        <v>29</v>
      </c>
      <c r="N111">
        <v>33212</v>
      </c>
      <c r="O111" t="s">
        <v>120</v>
      </c>
      <c r="P111">
        <v>469</v>
      </c>
      <c r="Q111">
        <v>0</v>
      </c>
      <c r="R111">
        <v>0</v>
      </c>
      <c r="S111">
        <v>469</v>
      </c>
      <c r="T111">
        <v>27</v>
      </c>
      <c r="U111">
        <v>0</v>
      </c>
      <c r="V111">
        <v>0</v>
      </c>
      <c r="W111">
        <v>4</v>
      </c>
      <c r="X111">
        <v>0</v>
      </c>
      <c r="Y111">
        <v>31</v>
      </c>
      <c r="AA111">
        <v>33212</v>
      </c>
      <c r="AB111" t="s">
        <v>120</v>
      </c>
      <c r="AC111">
        <v>438</v>
      </c>
      <c r="AD111">
        <v>0</v>
      </c>
      <c r="AE111">
        <v>0</v>
      </c>
      <c r="AF111">
        <v>438</v>
      </c>
      <c r="AG111">
        <v>15</v>
      </c>
      <c r="AH111">
        <v>0</v>
      </c>
      <c r="AI111">
        <v>0</v>
      </c>
      <c r="AJ111">
        <v>8</v>
      </c>
      <c r="AK111">
        <v>0</v>
      </c>
      <c r="AL111">
        <v>23</v>
      </c>
    </row>
    <row r="112" spans="1:38" x14ac:dyDescent="0.25">
      <c r="A112">
        <v>3052</v>
      </c>
      <c r="B112" t="s">
        <v>121</v>
      </c>
      <c r="C112" s="7">
        <v>1088</v>
      </c>
      <c r="D112">
        <v>119</v>
      </c>
      <c r="E112">
        <v>0</v>
      </c>
      <c r="F112">
        <v>969</v>
      </c>
      <c r="G112">
        <v>18</v>
      </c>
      <c r="H112">
        <v>0</v>
      </c>
      <c r="I112">
        <v>0</v>
      </c>
      <c r="J112">
        <v>0</v>
      </c>
      <c r="K112">
        <v>7</v>
      </c>
      <c r="L112">
        <v>25</v>
      </c>
      <c r="N112">
        <v>3052</v>
      </c>
      <c r="O112" t="s">
        <v>121</v>
      </c>
      <c r="P112" s="7">
        <v>1078</v>
      </c>
      <c r="Q112">
        <v>108</v>
      </c>
      <c r="R112">
        <v>0</v>
      </c>
      <c r="S112">
        <v>970</v>
      </c>
      <c r="T112">
        <v>18</v>
      </c>
      <c r="U112">
        <v>0</v>
      </c>
      <c r="V112">
        <v>0</v>
      </c>
      <c r="W112">
        <v>0</v>
      </c>
      <c r="X112">
        <v>8</v>
      </c>
      <c r="Y112">
        <v>26</v>
      </c>
      <c r="AA112">
        <v>3052</v>
      </c>
      <c r="AB112" t="s">
        <v>121</v>
      </c>
      <c r="AC112">
        <v>991</v>
      </c>
      <c r="AD112">
        <v>147</v>
      </c>
      <c r="AE112">
        <v>0</v>
      </c>
      <c r="AF112">
        <v>844</v>
      </c>
      <c r="AG112">
        <v>25</v>
      </c>
      <c r="AH112">
        <v>0</v>
      </c>
      <c r="AI112">
        <v>0</v>
      </c>
      <c r="AJ112">
        <v>0</v>
      </c>
      <c r="AK112">
        <v>13</v>
      </c>
      <c r="AL112">
        <v>38</v>
      </c>
    </row>
    <row r="113" spans="1:38" x14ac:dyDescent="0.25">
      <c r="A113">
        <v>19403</v>
      </c>
      <c r="B113" t="s">
        <v>122</v>
      </c>
      <c r="C113">
        <v>363</v>
      </c>
      <c r="D113">
        <v>0</v>
      </c>
      <c r="E113">
        <v>0</v>
      </c>
      <c r="F113">
        <v>363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N113">
        <v>19403</v>
      </c>
      <c r="O113" t="s">
        <v>122</v>
      </c>
      <c r="P113">
        <v>358</v>
      </c>
      <c r="Q113">
        <v>0</v>
      </c>
      <c r="R113">
        <v>0</v>
      </c>
      <c r="S113">
        <v>358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AA113">
        <v>19403</v>
      </c>
      <c r="AB113" t="s">
        <v>122</v>
      </c>
      <c r="AC113">
        <v>370</v>
      </c>
      <c r="AD113">
        <v>0</v>
      </c>
      <c r="AE113">
        <v>0</v>
      </c>
      <c r="AF113">
        <v>370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</row>
    <row r="114" spans="1:38" x14ac:dyDescent="0.25">
      <c r="A114">
        <v>20402</v>
      </c>
      <c r="B114" t="s">
        <v>123</v>
      </c>
      <c r="C114">
        <v>68</v>
      </c>
      <c r="D114">
        <v>0</v>
      </c>
      <c r="E114">
        <v>0</v>
      </c>
      <c r="F114">
        <v>68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N114">
        <v>20402</v>
      </c>
      <c r="O114" t="s">
        <v>123</v>
      </c>
      <c r="P114">
        <v>73</v>
      </c>
      <c r="Q114">
        <v>0</v>
      </c>
      <c r="R114">
        <v>0</v>
      </c>
      <c r="S114">
        <v>73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AA114">
        <v>20402</v>
      </c>
      <c r="AB114" t="s">
        <v>123</v>
      </c>
      <c r="AC114">
        <v>69</v>
      </c>
      <c r="AD114">
        <v>0</v>
      </c>
      <c r="AE114">
        <v>0</v>
      </c>
      <c r="AF114">
        <v>69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</row>
    <row r="115" spans="1:38" x14ac:dyDescent="0.25">
      <c r="A115">
        <v>29311</v>
      </c>
      <c r="B115" t="s">
        <v>124</v>
      </c>
      <c r="C115">
        <v>499</v>
      </c>
      <c r="D115">
        <v>12</v>
      </c>
      <c r="E115">
        <v>0</v>
      </c>
      <c r="F115">
        <v>487</v>
      </c>
      <c r="G115">
        <v>11</v>
      </c>
      <c r="H115">
        <v>0</v>
      </c>
      <c r="I115">
        <v>0</v>
      </c>
      <c r="J115">
        <v>0</v>
      </c>
      <c r="K115">
        <v>41</v>
      </c>
      <c r="L115">
        <v>52</v>
      </c>
      <c r="N115">
        <v>29311</v>
      </c>
      <c r="O115" t="s">
        <v>124</v>
      </c>
      <c r="P115">
        <v>518</v>
      </c>
      <c r="Q115">
        <v>11</v>
      </c>
      <c r="R115">
        <v>0</v>
      </c>
      <c r="S115">
        <v>507</v>
      </c>
      <c r="T115">
        <v>7</v>
      </c>
      <c r="U115">
        <v>0</v>
      </c>
      <c r="V115">
        <v>0</v>
      </c>
      <c r="W115">
        <v>0</v>
      </c>
      <c r="X115">
        <v>29</v>
      </c>
      <c r="Y115">
        <v>36</v>
      </c>
      <c r="AA115">
        <v>29311</v>
      </c>
      <c r="AB115" t="s">
        <v>124</v>
      </c>
      <c r="AC115">
        <v>438</v>
      </c>
      <c r="AD115">
        <v>14</v>
      </c>
      <c r="AE115">
        <v>0</v>
      </c>
      <c r="AF115">
        <v>424</v>
      </c>
      <c r="AG115">
        <v>7</v>
      </c>
      <c r="AH115">
        <v>0</v>
      </c>
      <c r="AI115">
        <v>0</v>
      </c>
      <c r="AJ115">
        <v>0</v>
      </c>
      <c r="AK115">
        <v>43</v>
      </c>
      <c r="AL115">
        <v>50</v>
      </c>
    </row>
    <row r="116" spans="1:38" x14ac:dyDescent="0.25">
      <c r="A116">
        <v>38126</v>
      </c>
      <c r="B116" t="s">
        <v>125</v>
      </c>
      <c r="C116">
        <v>50</v>
      </c>
      <c r="D116">
        <v>0</v>
      </c>
      <c r="E116">
        <v>0</v>
      </c>
      <c r="F116">
        <v>50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N116">
        <v>38126</v>
      </c>
      <c r="O116" t="s">
        <v>125</v>
      </c>
      <c r="P116">
        <v>81</v>
      </c>
      <c r="Q116">
        <v>0</v>
      </c>
      <c r="R116">
        <v>0</v>
      </c>
      <c r="S116">
        <v>81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AA116">
        <v>38126</v>
      </c>
      <c r="AB116" t="s">
        <v>125</v>
      </c>
      <c r="AC116">
        <v>50</v>
      </c>
      <c r="AD116">
        <v>0</v>
      </c>
      <c r="AE116">
        <v>0</v>
      </c>
      <c r="AF116">
        <v>50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</row>
    <row r="117" spans="1:38" x14ac:dyDescent="0.25">
      <c r="A117">
        <v>4129</v>
      </c>
      <c r="B117" t="s">
        <v>126</v>
      </c>
      <c r="C117" s="7">
        <v>1080</v>
      </c>
      <c r="D117">
        <v>43</v>
      </c>
      <c r="E117">
        <v>0</v>
      </c>
      <c r="F117" s="7">
        <v>1037</v>
      </c>
      <c r="G117">
        <v>18</v>
      </c>
      <c r="H117">
        <v>18</v>
      </c>
      <c r="I117">
        <v>0</v>
      </c>
      <c r="J117">
        <v>0</v>
      </c>
      <c r="K117">
        <v>9</v>
      </c>
      <c r="L117">
        <v>45</v>
      </c>
      <c r="N117">
        <v>4129</v>
      </c>
      <c r="O117" t="s">
        <v>126</v>
      </c>
      <c r="P117" s="7">
        <v>1162</v>
      </c>
      <c r="Q117">
        <v>42</v>
      </c>
      <c r="R117">
        <v>0</v>
      </c>
      <c r="S117" s="7">
        <v>1120</v>
      </c>
      <c r="T117">
        <v>14</v>
      </c>
      <c r="U117">
        <v>15</v>
      </c>
      <c r="V117">
        <v>0</v>
      </c>
      <c r="W117">
        <v>1</v>
      </c>
      <c r="X117">
        <v>17</v>
      </c>
      <c r="Y117">
        <v>47</v>
      </c>
      <c r="AA117">
        <v>4129</v>
      </c>
      <c r="AB117" t="s">
        <v>126</v>
      </c>
      <c r="AC117" s="7">
        <v>1145</v>
      </c>
      <c r="AD117">
        <v>48</v>
      </c>
      <c r="AE117">
        <v>0</v>
      </c>
      <c r="AF117" s="7">
        <v>1097</v>
      </c>
      <c r="AG117">
        <v>16</v>
      </c>
      <c r="AH117">
        <v>13</v>
      </c>
      <c r="AI117">
        <v>0</v>
      </c>
      <c r="AJ117">
        <v>1</v>
      </c>
      <c r="AK117">
        <v>18</v>
      </c>
      <c r="AL117">
        <v>48</v>
      </c>
    </row>
    <row r="118" spans="1:38" x14ac:dyDescent="0.25">
      <c r="A118">
        <v>14097</v>
      </c>
      <c r="B118" t="s">
        <v>127</v>
      </c>
      <c r="C118">
        <v>195</v>
      </c>
      <c r="D118">
        <v>0</v>
      </c>
      <c r="E118">
        <v>3</v>
      </c>
      <c r="F118">
        <v>198</v>
      </c>
      <c r="G118">
        <v>1</v>
      </c>
      <c r="H118">
        <v>0</v>
      </c>
      <c r="I118">
        <v>0</v>
      </c>
      <c r="J118">
        <v>0</v>
      </c>
      <c r="K118">
        <v>12</v>
      </c>
      <c r="L118">
        <v>13</v>
      </c>
      <c r="N118">
        <v>14097</v>
      </c>
      <c r="O118" t="s">
        <v>127</v>
      </c>
      <c r="P118">
        <v>188</v>
      </c>
      <c r="Q118">
        <v>0</v>
      </c>
      <c r="R118">
        <v>4</v>
      </c>
      <c r="S118">
        <v>192</v>
      </c>
      <c r="T118">
        <v>2</v>
      </c>
      <c r="U118">
        <v>0</v>
      </c>
      <c r="V118">
        <v>0</v>
      </c>
      <c r="W118">
        <v>0</v>
      </c>
      <c r="X118">
        <v>24</v>
      </c>
      <c r="Y118">
        <v>26</v>
      </c>
      <c r="AA118">
        <v>14097</v>
      </c>
      <c r="AB118" t="s">
        <v>127</v>
      </c>
      <c r="AC118">
        <v>203</v>
      </c>
      <c r="AD118">
        <v>0</v>
      </c>
      <c r="AE118">
        <v>2</v>
      </c>
      <c r="AF118">
        <v>205</v>
      </c>
      <c r="AG118">
        <v>3</v>
      </c>
      <c r="AH118">
        <v>0</v>
      </c>
      <c r="AI118">
        <v>0</v>
      </c>
      <c r="AJ118">
        <v>0</v>
      </c>
      <c r="AK118">
        <v>18</v>
      </c>
      <c r="AL118">
        <v>21</v>
      </c>
    </row>
    <row r="119" spans="1:38" x14ac:dyDescent="0.25">
      <c r="A119">
        <v>31004</v>
      </c>
      <c r="B119" t="s">
        <v>128</v>
      </c>
      <c r="C119" s="7">
        <v>7818</v>
      </c>
      <c r="D119">
        <v>35</v>
      </c>
      <c r="E119">
        <v>0</v>
      </c>
      <c r="F119" s="7">
        <v>7783</v>
      </c>
      <c r="G119">
        <v>231</v>
      </c>
      <c r="H119">
        <v>0</v>
      </c>
      <c r="I119">
        <v>0</v>
      </c>
      <c r="J119">
        <v>22</v>
      </c>
      <c r="K119">
        <v>0</v>
      </c>
      <c r="L119">
        <v>253</v>
      </c>
      <c r="N119">
        <v>31004</v>
      </c>
      <c r="O119" t="s">
        <v>128</v>
      </c>
      <c r="P119" s="7">
        <v>7996</v>
      </c>
      <c r="Q119">
        <v>90</v>
      </c>
      <c r="R119">
        <v>0</v>
      </c>
      <c r="S119" s="7">
        <v>7906</v>
      </c>
      <c r="T119">
        <v>277</v>
      </c>
      <c r="U119">
        <v>0</v>
      </c>
      <c r="V119">
        <v>0</v>
      </c>
      <c r="W119">
        <v>20</v>
      </c>
      <c r="X119">
        <v>39</v>
      </c>
      <c r="Y119">
        <v>336</v>
      </c>
      <c r="AA119">
        <v>31004</v>
      </c>
      <c r="AB119" t="s">
        <v>128</v>
      </c>
      <c r="AC119" s="7">
        <v>7261</v>
      </c>
      <c r="AD119">
        <v>51</v>
      </c>
      <c r="AE119">
        <v>0</v>
      </c>
      <c r="AF119" s="7">
        <v>7210</v>
      </c>
      <c r="AG119">
        <v>272</v>
      </c>
      <c r="AH119">
        <v>0</v>
      </c>
      <c r="AI119">
        <v>0</v>
      </c>
      <c r="AJ119">
        <v>22</v>
      </c>
      <c r="AK119">
        <v>36</v>
      </c>
      <c r="AL119">
        <v>330</v>
      </c>
    </row>
    <row r="120" spans="1:38" x14ac:dyDescent="0.25">
      <c r="A120">
        <v>17414</v>
      </c>
      <c r="B120" t="s">
        <v>129</v>
      </c>
      <c r="C120" s="7">
        <v>12235</v>
      </c>
      <c r="D120">
        <v>6</v>
      </c>
      <c r="E120">
        <v>700</v>
      </c>
      <c r="F120" s="7">
        <v>12929</v>
      </c>
      <c r="G120">
        <v>471</v>
      </c>
      <c r="H120">
        <v>78</v>
      </c>
      <c r="I120">
        <v>383</v>
      </c>
      <c r="J120">
        <v>0</v>
      </c>
      <c r="K120">
        <v>213</v>
      </c>
      <c r="L120" s="7">
        <v>1145</v>
      </c>
      <c r="N120">
        <v>17414</v>
      </c>
      <c r="O120" t="s">
        <v>129</v>
      </c>
      <c r="P120" s="7">
        <v>12113</v>
      </c>
      <c r="Q120">
        <v>6</v>
      </c>
      <c r="R120">
        <v>797</v>
      </c>
      <c r="S120" s="7">
        <v>12904</v>
      </c>
      <c r="T120">
        <v>475</v>
      </c>
      <c r="U120">
        <v>104</v>
      </c>
      <c r="V120">
        <v>420</v>
      </c>
      <c r="W120">
        <v>0</v>
      </c>
      <c r="X120">
        <v>238</v>
      </c>
      <c r="Y120" s="7">
        <v>1237</v>
      </c>
      <c r="AA120">
        <v>17414</v>
      </c>
      <c r="AB120" t="s">
        <v>129</v>
      </c>
      <c r="AC120" s="7">
        <v>12256</v>
      </c>
      <c r="AD120">
        <v>129</v>
      </c>
      <c r="AE120">
        <v>815</v>
      </c>
      <c r="AF120" s="7">
        <v>12942</v>
      </c>
      <c r="AG120">
        <v>460</v>
      </c>
      <c r="AH120">
        <v>111</v>
      </c>
      <c r="AI120">
        <v>388</v>
      </c>
      <c r="AJ120">
        <v>0</v>
      </c>
      <c r="AK120">
        <v>268</v>
      </c>
      <c r="AL120" s="7">
        <v>1227</v>
      </c>
    </row>
    <row r="121" spans="1:38" x14ac:dyDescent="0.25">
      <c r="A121">
        <v>31306</v>
      </c>
      <c r="B121" t="s">
        <v>130</v>
      </c>
      <c r="C121" s="7">
        <v>2969</v>
      </c>
      <c r="D121">
        <v>0</v>
      </c>
      <c r="E121">
        <v>0</v>
      </c>
      <c r="F121" s="7">
        <v>2969</v>
      </c>
      <c r="G121">
        <v>33</v>
      </c>
      <c r="H121">
        <v>0</v>
      </c>
      <c r="I121">
        <v>6</v>
      </c>
      <c r="J121">
        <v>7</v>
      </c>
      <c r="K121">
        <v>22</v>
      </c>
      <c r="L121">
        <v>68</v>
      </c>
      <c r="N121">
        <v>31306</v>
      </c>
      <c r="O121" t="s">
        <v>130</v>
      </c>
      <c r="P121" s="7">
        <v>2687</v>
      </c>
      <c r="Q121">
        <v>0</v>
      </c>
      <c r="R121">
        <v>0</v>
      </c>
      <c r="S121" s="7">
        <v>2687</v>
      </c>
      <c r="T121">
        <v>27</v>
      </c>
      <c r="U121">
        <v>0</v>
      </c>
      <c r="V121">
        <v>5</v>
      </c>
      <c r="W121">
        <v>12</v>
      </c>
      <c r="X121">
        <v>32</v>
      </c>
      <c r="Y121">
        <v>76</v>
      </c>
      <c r="AA121">
        <v>31306</v>
      </c>
      <c r="AB121" t="s">
        <v>130</v>
      </c>
      <c r="AC121" s="7">
        <v>2556</v>
      </c>
      <c r="AD121">
        <v>0</v>
      </c>
      <c r="AE121">
        <v>0</v>
      </c>
      <c r="AF121" s="7">
        <v>2556</v>
      </c>
      <c r="AG121">
        <v>36</v>
      </c>
      <c r="AH121">
        <v>0</v>
      </c>
      <c r="AI121">
        <v>4</v>
      </c>
      <c r="AJ121">
        <v>17</v>
      </c>
      <c r="AK121">
        <v>25</v>
      </c>
      <c r="AL121">
        <v>82</v>
      </c>
    </row>
    <row r="122" spans="1:38" x14ac:dyDescent="0.25">
      <c r="A122">
        <v>38264</v>
      </c>
      <c r="B122" t="s">
        <v>131</v>
      </c>
      <c r="C122">
        <v>64</v>
      </c>
      <c r="D122">
        <v>0</v>
      </c>
      <c r="E122">
        <v>0</v>
      </c>
      <c r="F122">
        <v>64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N122">
        <v>38264</v>
      </c>
      <c r="O122" t="s">
        <v>131</v>
      </c>
      <c r="P122">
        <v>60</v>
      </c>
      <c r="Q122">
        <v>0</v>
      </c>
      <c r="R122">
        <v>0</v>
      </c>
      <c r="S122">
        <v>60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AA122">
        <v>38264</v>
      </c>
      <c r="AB122" t="s">
        <v>131</v>
      </c>
      <c r="AC122">
        <v>69</v>
      </c>
      <c r="AD122">
        <v>0</v>
      </c>
      <c r="AE122">
        <v>0</v>
      </c>
      <c r="AF122">
        <v>69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</row>
    <row r="123" spans="1:38" x14ac:dyDescent="0.25">
      <c r="A123">
        <v>32362</v>
      </c>
      <c r="B123" t="s">
        <v>132</v>
      </c>
      <c r="C123">
        <v>586</v>
      </c>
      <c r="D123">
        <v>0</v>
      </c>
      <c r="E123">
        <v>0</v>
      </c>
      <c r="F123">
        <v>586</v>
      </c>
      <c r="G123">
        <v>8</v>
      </c>
      <c r="H123">
        <v>0</v>
      </c>
      <c r="I123">
        <v>0</v>
      </c>
      <c r="J123">
        <v>1</v>
      </c>
      <c r="K123">
        <v>0</v>
      </c>
      <c r="L123">
        <v>9</v>
      </c>
      <c r="N123">
        <v>32362</v>
      </c>
      <c r="O123" t="s">
        <v>132</v>
      </c>
      <c r="P123">
        <v>600</v>
      </c>
      <c r="Q123">
        <v>0</v>
      </c>
      <c r="R123">
        <v>0</v>
      </c>
      <c r="S123">
        <v>600</v>
      </c>
      <c r="T123">
        <v>10</v>
      </c>
      <c r="U123">
        <v>0</v>
      </c>
      <c r="V123">
        <v>0</v>
      </c>
      <c r="W123">
        <v>1</v>
      </c>
      <c r="X123">
        <v>0</v>
      </c>
      <c r="Y123">
        <v>11</v>
      </c>
      <c r="AA123">
        <v>32362</v>
      </c>
      <c r="AB123" t="s">
        <v>132</v>
      </c>
      <c r="AC123">
        <v>581</v>
      </c>
      <c r="AD123">
        <v>0</v>
      </c>
      <c r="AE123">
        <v>0</v>
      </c>
      <c r="AF123">
        <v>581</v>
      </c>
      <c r="AG123">
        <v>8</v>
      </c>
      <c r="AH123">
        <v>0</v>
      </c>
      <c r="AI123">
        <v>0</v>
      </c>
      <c r="AJ123">
        <v>1</v>
      </c>
      <c r="AK123">
        <v>0</v>
      </c>
      <c r="AL123">
        <v>9</v>
      </c>
    </row>
    <row r="124" spans="1:38" x14ac:dyDescent="0.25">
      <c r="A124">
        <v>1158</v>
      </c>
      <c r="B124" t="s">
        <v>133</v>
      </c>
      <c r="C124">
        <v>160</v>
      </c>
      <c r="D124">
        <v>0</v>
      </c>
      <c r="E124">
        <v>0</v>
      </c>
      <c r="F124">
        <v>160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N124">
        <v>1158</v>
      </c>
      <c r="O124" t="s">
        <v>133</v>
      </c>
      <c r="P124">
        <v>185</v>
      </c>
      <c r="Q124">
        <v>0</v>
      </c>
      <c r="R124">
        <v>0</v>
      </c>
      <c r="S124">
        <v>185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AA124">
        <v>1158</v>
      </c>
      <c r="AB124" t="s">
        <v>133</v>
      </c>
      <c r="AC124">
        <v>374</v>
      </c>
      <c r="AD124">
        <v>0</v>
      </c>
      <c r="AE124">
        <v>0</v>
      </c>
      <c r="AF124">
        <v>374</v>
      </c>
      <c r="AG124">
        <v>3</v>
      </c>
      <c r="AH124">
        <v>0</v>
      </c>
      <c r="AI124">
        <v>0</v>
      </c>
      <c r="AJ124">
        <v>0</v>
      </c>
      <c r="AK124">
        <v>0</v>
      </c>
      <c r="AL124">
        <v>3</v>
      </c>
    </row>
    <row r="125" spans="1:38" x14ac:dyDescent="0.25">
      <c r="A125">
        <v>8122</v>
      </c>
      <c r="B125" t="s">
        <v>134</v>
      </c>
      <c r="C125" s="7">
        <v>3789</v>
      </c>
      <c r="D125">
        <v>0</v>
      </c>
      <c r="E125">
        <v>0</v>
      </c>
      <c r="F125" s="7">
        <v>3789</v>
      </c>
      <c r="G125">
        <v>406</v>
      </c>
      <c r="H125">
        <v>0</v>
      </c>
      <c r="I125">
        <v>0</v>
      </c>
      <c r="J125">
        <v>0</v>
      </c>
      <c r="K125">
        <v>0</v>
      </c>
      <c r="L125">
        <v>406</v>
      </c>
      <c r="N125">
        <v>8122</v>
      </c>
      <c r="O125" t="s">
        <v>134</v>
      </c>
      <c r="P125" s="7">
        <v>3737</v>
      </c>
      <c r="Q125">
        <v>0</v>
      </c>
      <c r="R125">
        <v>0</v>
      </c>
      <c r="S125" s="7">
        <v>3737</v>
      </c>
      <c r="T125">
        <v>412</v>
      </c>
      <c r="U125">
        <v>0</v>
      </c>
      <c r="V125">
        <v>0</v>
      </c>
      <c r="W125">
        <v>0</v>
      </c>
      <c r="X125">
        <v>0</v>
      </c>
      <c r="Y125">
        <v>412</v>
      </c>
      <c r="AA125">
        <v>8122</v>
      </c>
      <c r="AB125" t="s">
        <v>134</v>
      </c>
      <c r="AC125" s="7">
        <v>3706</v>
      </c>
      <c r="AD125">
        <v>0</v>
      </c>
      <c r="AE125">
        <v>0</v>
      </c>
      <c r="AF125" s="7">
        <v>3706</v>
      </c>
      <c r="AG125">
        <v>386</v>
      </c>
      <c r="AH125">
        <v>0</v>
      </c>
      <c r="AI125">
        <v>0</v>
      </c>
      <c r="AJ125">
        <v>0</v>
      </c>
      <c r="AK125">
        <v>0</v>
      </c>
      <c r="AL125">
        <v>386</v>
      </c>
    </row>
    <row r="126" spans="1:38" x14ac:dyDescent="0.25">
      <c r="A126">
        <v>28144</v>
      </c>
      <c r="B126" t="s">
        <v>135</v>
      </c>
      <c r="C126">
        <v>167</v>
      </c>
      <c r="D126">
        <v>6</v>
      </c>
      <c r="E126">
        <v>0</v>
      </c>
      <c r="F126">
        <v>161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N126">
        <v>28144</v>
      </c>
      <c r="O126" t="s">
        <v>135</v>
      </c>
      <c r="P126">
        <v>188</v>
      </c>
      <c r="Q126">
        <v>0</v>
      </c>
      <c r="R126">
        <v>0</v>
      </c>
      <c r="S126">
        <v>188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AA126">
        <v>28144</v>
      </c>
      <c r="AB126" t="s">
        <v>135</v>
      </c>
      <c r="AC126">
        <v>189</v>
      </c>
      <c r="AD126">
        <v>0</v>
      </c>
      <c r="AE126">
        <v>0</v>
      </c>
      <c r="AF126">
        <v>189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</row>
    <row r="127" spans="1:38" x14ac:dyDescent="0.25">
      <c r="A127">
        <v>20406</v>
      </c>
      <c r="B127" t="s">
        <v>136</v>
      </c>
      <c r="C127">
        <v>344</v>
      </c>
      <c r="D127">
        <v>0</v>
      </c>
      <c r="E127">
        <v>0</v>
      </c>
      <c r="F127">
        <v>344</v>
      </c>
      <c r="G127">
        <v>2</v>
      </c>
      <c r="H127">
        <v>0</v>
      </c>
      <c r="I127">
        <v>0</v>
      </c>
      <c r="J127">
        <v>28</v>
      </c>
      <c r="K127">
        <v>0</v>
      </c>
      <c r="L127">
        <v>30</v>
      </c>
      <c r="N127">
        <v>20406</v>
      </c>
      <c r="O127" t="s">
        <v>136</v>
      </c>
      <c r="P127">
        <v>427</v>
      </c>
      <c r="Q127">
        <v>44</v>
      </c>
      <c r="R127">
        <v>0</v>
      </c>
      <c r="S127">
        <v>383</v>
      </c>
      <c r="T127">
        <v>34</v>
      </c>
      <c r="U127">
        <v>0</v>
      </c>
      <c r="V127">
        <v>0</v>
      </c>
      <c r="W127">
        <v>0</v>
      </c>
      <c r="X127">
        <v>0</v>
      </c>
      <c r="Y127">
        <v>34</v>
      </c>
      <c r="AA127">
        <v>20406</v>
      </c>
      <c r="AB127" t="s">
        <v>136</v>
      </c>
      <c r="AC127">
        <v>317</v>
      </c>
      <c r="AD127">
        <v>0</v>
      </c>
      <c r="AE127">
        <v>0</v>
      </c>
      <c r="AF127">
        <v>317</v>
      </c>
      <c r="AG127">
        <v>1</v>
      </c>
      <c r="AH127">
        <v>0</v>
      </c>
      <c r="AI127">
        <v>0</v>
      </c>
      <c r="AJ127">
        <v>0</v>
      </c>
      <c r="AK127">
        <v>0</v>
      </c>
      <c r="AL127">
        <v>1</v>
      </c>
    </row>
    <row r="128" spans="1:38" x14ac:dyDescent="0.25">
      <c r="A128">
        <v>37504</v>
      </c>
      <c r="B128" t="s">
        <v>137</v>
      </c>
      <c r="C128" s="7">
        <v>2380</v>
      </c>
      <c r="D128">
        <v>462</v>
      </c>
      <c r="E128">
        <v>0</v>
      </c>
      <c r="F128" s="7">
        <v>1918</v>
      </c>
      <c r="G128">
        <v>69</v>
      </c>
      <c r="H128">
        <v>0</v>
      </c>
      <c r="I128">
        <v>0</v>
      </c>
      <c r="J128">
        <v>0</v>
      </c>
      <c r="K128">
        <v>0</v>
      </c>
      <c r="L128">
        <v>69</v>
      </c>
      <c r="N128">
        <v>37504</v>
      </c>
      <c r="O128" t="s">
        <v>137</v>
      </c>
      <c r="P128" s="7">
        <v>2335</v>
      </c>
      <c r="Q128">
        <v>342</v>
      </c>
      <c r="R128">
        <v>0</v>
      </c>
      <c r="S128" s="7">
        <v>1993</v>
      </c>
      <c r="T128">
        <v>79</v>
      </c>
      <c r="U128">
        <v>0</v>
      </c>
      <c r="V128">
        <v>0</v>
      </c>
      <c r="W128">
        <v>0</v>
      </c>
      <c r="X128">
        <v>0</v>
      </c>
      <c r="Y128">
        <v>79</v>
      </c>
      <c r="AA128">
        <v>37504</v>
      </c>
      <c r="AB128" t="s">
        <v>137</v>
      </c>
      <c r="AC128" s="7">
        <v>2249</v>
      </c>
      <c r="AD128">
        <v>402</v>
      </c>
      <c r="AE128">
        <v>0</v>
      </c>
      <c r="AF128" s="7">
        <v>1847</v>
      </c>
      <c r="AG128">
        <v>65</v>
      </c>
      <c r="AH128">
        <v>0</v>
      </c>
      <c r="AI128">
        <v>0</v>
      </c>
      <c r="AJ128">
        <v>0</v>
      </c>
      <c r="AK128">
        <v>0</v>
      </c>
      <c r="AL128">
        <v>65</v>
      </c>
    </row>
    <row r="129" spans="1:38" x14ac:dyDescent="0.25">
      <c r="A129">
        <v>39120</v>
      </c>
      <c r="B129" t="s">
        <v>138</v>
      </c>
      <c r="C129">
        <v>454</v>
      </c>
      <c r="D129">
        <v>0</v>
      </c>
      <c r="E129">
        <v>0</v>
      </c>
      <c r="F129">
        <v>454</v>
      </c>
      <c r="G129">
        <v>37</v>
      </c>
      <c r="H129">
        <v>0</v>
      </c>
      <c r="I129">
        <v>0</v>
      </c>
      <c r="J129">
        <v>0</v>
      </c>
      <c r="K129">
        <v>39</v>
      </c>
      <c r="L129">
        <v>76</v>
      </c>
      <c r="N129">
        <v>39120</v>
      </c>
      <c r="O129" t="s">
        <v>138</v>
      </c>
      <c r="P129">
        <v>384</v>
      </c>
      <c r="Q129">
        <v>0</v>
      </c>
      <c r="R129">
        <v>0</v>
      </c>
      <c r="S129">
        <v>384</v>
      </c>
      <c r="T129">
        <v>20</v>
      </c>
      <c r="U129">
        <v>0</v>
      </c>
      <c r="V129">
        <v>0</v>
      </c>
      <c r="W129">
        <v>0</v>
      </c>
      <c r="X129">
        <v>26</v>
      </c>
      <c r="Y129">
        <v>46</v>
      </c>
      <c r="AA129">
        <v>39120</v>
      </c>
      <c r="AB129" t="s">
        <v>138</v>
      </c>
      <c r="AC129">
        <v>423</v>
      </c>
      <c r="AD129">
        <v>0</v>
      </c>
      <c r="AE129">
        <v>0</v>
      </c>
      <c r="AF129">
        <v>423</v>
      </c>
      <c r="AG129">
        <v>28</v>
      </c>
      <c r="AH129">
        <v>0</v>
      </c>
      <c r="AI129">
        <v>0</v>
      </c>
      <c r="AJ129">
        <v>0</v>
      </c>
      <c r="AK129">
        <v>46</v>
      </c>
      <c r="AL129">
        <v>74</v>
      </c>
    </row>
    <row r="130" spans="1:38" x14ac:dyDescent="0.25">
      <c r="A130">
        <v>9207</v>
      </c>
      <c r="B130" t="s">
        <v>139</v>
      </c>
      <c r="C130">
        <v>57</v>
      </c>
      <c r="D130">
        <v>0</v>
      </c>
      <c r="E130">
        <v>0</v>
      </c>
      <c r="F130">
        <v>57</v>
      </c>
      <c r="G130">
        <v>2</v>
      </c>
      <c r="H130">
        <v>0</v>
      </c>
      <c r="I130">
        <v>0</v>
      </c>
      <c r="J130">
        <v>0</v>
      </c>
      <c r="K130">
        <v>0</v>
      </c>
      <c r="L130">
        <v>2</v>
      </c>
      <c r="N130">
        <v>9207</v>
      </c>
      <c r="O130" t="s">
        <v>139</v>
      </c>
      <c r="P130">
        <v>56</v>
      </c>
      <c r="Q130">
        <v>0</v>
      </c>
      <c r="R130">
        <v>0</v>
      </c>
      <c r="S130">
        <v>56</v>
      </c>
      <c r="T130">
        <v>2</v>
      </c>
      <c r="U130">
        <v>0</v>
      </c>
      <c r="V130">
        <v>0</v>
      </c>
      <c r="W130">
        <v>0</v>
      </c>
      <c r="X130">
        <v>0</v>
      </c>
      <c r="Y130">
        <v>2</v>
      </c>
      <c r="AA130">
        <v>9207</v>
      </c>
      <c r="AB130" t="s">
        <v>139</v>
      </c>
      <c r="AC130">
        <v>54</v>
      </c>
      <c r="AD130">
        <v>0</v>
      </c>
      <c r="AE130">
        <v>0</v>
      </c>
      <c r="AF130">
        <v>54</v>
      </c>
      <c r="AG130">
        <v>2</v>
      </c>
      <c r="AH130">
        <v>0</v>
      </c>
      <c r="AI130">
        <v>0</v>
      </c>
      <c r="AJ130">
        <v>0</v>
      </c>
      <c r="AK130">
        <v>0</v>
      </c>
      <c r="AL130">
        <v>2</v>
      </c>
    </row>
    <row r="131" spans="1:38" x14ac:dyDescent="0.25">
      <c r="A131">
        <v>4019</v>
      </c>
      <c r="B131" t="s">
        <v>140</v>
      </c>
      <c r="C131">
        <v>728</v>
      </c>
      <c r="D131">
        <v>0</v>
      </c>
      <c r="E131">
        <v>0</v>
      </c>
      <c r="F131">
        <v>728</v>
      </c>
      <c r="G131">
        <v>3</v>
      </c>
      <c r="H131">
        <v>0</v>
      </c>
      <c r="I131">
        <v>0</v>
      </c>
      <c r="J131">
        <v>0</v>
      </c>
      <c r="K131">
        <v>0</v>
      </c>
      <c r="L131">
        <v>3</v>
      </c>
      <c r="N131">
        <v>4019</v>
      </c>
      <c r="O131" t="s">
        <v>140</v>
      </c>
      <c r="P131">
        <v>725</v>
      </c>
      <c r="Q131">
        <v>0</v>
      </c>
      <c r="R131">
        <v>0</v>
      </c>
      <c r="S131">
        <v>725</v>
      </c>
      <c r="T131">
        <v>2</v>
      </c>
      <c r="U131">
        <v>0</v>
      </c>
      <c r="V131">
        <v>0</v>
      </c>
      <c r="W131">
        <v>0</v>
      </c>
      <c r="X131">
        <v>0</v>
      </c>
      <c r="Y131">
        <v>2</v>
      </c>
      <c r="AA131">
        <v>4019</v>
      </c>
      <c r="AB131" t="s">
        <v>140</v>
      </c>
      <c r="AC131">
        <v>719</v>
      </c>
      <c r="AD131">
        <v>0</v>
      </c>
      <c r="AE131">
        <v>0</v>
      </c>
      <c r="AF131">
        <v>719</v>
      </c>
      <c r="AG131">
        <v>4</v>
      </c>
      <c r="AH131">
        <v>0</v>
      </c>
      <c r="AI131">
        <v>0</v>
      </c>
      <c r="AJ131">
        <v>0</v>
      </c>
      <c r="AK131">
        <v>0</v>
      </c>
      <c r="AL131">
        <v>4</v>
      </c>
    </row>
    <row r="132" spans="1:38" x14ac:dyDescent="0.25">
      <c r="A132">
        <v>23311</v>
      </c>
      <c r="B132" t="s">
        <v>141</v>
      </c>
      <c r="C132">
        <v>227</v>
      </c>
      <c r="D132">
        <v>0</v>
      </c>
      <c r="E132">
        <v>0</v>
      </c>
      <c r="F132">
        <v>227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N132">
        <v>23311</v>
      </c>
      <c r="O132" t="s">
        <v>141</v>
      </c>
      <c r="P132">
        <v>210</v>
      </c>
      <c r="Q132">
        <v>0</v>
      </c>
      <c r="R132">
        <v>0</v>
      </c>
      <c r="S132">
        <v>210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AA132">
        <v>23311</v>
      </c>
      <c r="AB132" t="s">
        <v>141</v>
      </c>
      <c r="AC132">
        <v>176</v>
      </c>
      <c r="AD132">
        <v>0</v>
      </c>
      <c r="AE132">
        <v>0</v>
      </c>
      <c r="AF132">
        <v>176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</row>
    <row r="133" spans="1:38" x14ac:dyDescent="0.25">
      <c r="A133">
        <v>33207</v>
      </c>
      <c r="B133" t="s">
        <v>142</v>
      </c>
      <c r="C133">
        <v>517</v>
      </c>
      <c r="D133">
        <v>0</v>
      </c>
      <c r="E133">
        <v>0</v>
      </c>
      <c r="F133">
        <v>517</v>
      </c>
      <c r="G133">
        <v>8</v>
      </c>
      <c r="H133">
        <v>0</v>
      </c>
      <c r="I133">
        <v>0</v>
      </c>
      <c r="J133">
        <v>0</v>
      </c>
      <c r="K133">
        <v>0</v>
      </c>
      <c r="L133">
        <v>8</v>
      </c>
      <c r="N133">
        <v>33207</v>
      </c>
      <c r="O133" t="s">
        <v>142</v>
      </c>
      <c r="P133">
        <v>567</v>
      </c>
      <c r="Q133">
        <v>0</v>
      </c>
      <c r="R133">
        <v>0</v>
      </c>
      <c r="S133">
        <v>567</v>
      </c>
      <c r="T133">
        <v>9</v>
      </c>
      <c r="U133">
        <v>0</v>
      </c>
      <c r="V133">
        <v>0</v>
      </c>
      <c r="W133">
        <v>0</v>
      </c>
      <c r="X133">
        <v>0</v>
      </c>
      <c r="Y133">
        <v>9</v>
      </c>
      <c r="AA133">
        <v>33207</v>
      </c>
      <c r="AB133" t="s">
        <v>142</v>
      </c>
      <c r="AC133">
        <v>562</v>
      </c>
      <c r="AD133">
        <v>0</v>
      </c>
      <c r="AE133">
        <v>0</v>
      </c>
      <c r="AF133">
        <v>562</v>
      </c>
      <c r="AG133">
        <v>9</v>
      </c>
      <c r="AH133">
        <v>0</v>
      </c>
      <c r="AI133">
        <v>0</v>
      </c>
      <c r="AJ133">
        <v>0</v>
      </c>
      <c r="AK133">
        <v>0</v>
      </c>
      <c r="AL133">
        <v>9</v>
      </c>
    </row>
    <row r="134" spans="1:38" x14ac:dyDescent="0.25">
      <c r="A134">
        <v>31025</v>
      </c>
      <c r="B134" t="s">
        <v>143</v>
      </c>
      <c r="C134" s="7">
        <v>9143</v>
      </c>
      <c r="D134">
        <v>0</v>
      </c>
      <c r="E134">
        <v>0</v>
      </c>
      <c r="F134" s="7">
        <v>9143</v>
      </c>
      <c r="G134">
        <v>492</v>
      </c>
      <c r="H134">
        <v>0</v>
      </c>
      <c r="I134">
        <v>0</v>
      </c>
      <c r="J134">
        <v>36</v>
      </c>
      <c r="K134">
        <v>218</v>
      </c>
      <c r="L134">
        <v>746</v>
      </c>
      <c r="N134">
        <v>31025</v>
      </c>
      <c r="O134" t="s">
        <v>143</v>
      </c>
      <c r="P134" s="7">
        <v>8689</v>
      </c>
      <c r="Q134">
        <v>0</v>
      </c>
      <c r="R134">
        <v>0</v>
      </c>
      <c r="S134" s="7">
        <v>8689</v>
      </c>
      <c r="T134">
        <v>524</v>
      </c>
      <c r="U134">
        <v>0</v>
      </c>
      <c r="V134">
        <v>0</v>
      </c>
      <c r="W134">
        <v>53</v>
      </c>
      <c r="X134">
        <v>222</v>
      </c>
      <c r="Y134">
        <v>799</v>
      </c>
      <c r="AA134">
        <v>31025</v>
      </c>
      <c r="AB134" t="s">
        <v>143</v>
      </c>
      <c r="AC134" s="7">
        <v>7636</v>
      </c>
      <c r="AD134">
        <v>0</v>
      </c>
      <c r="AE134">
        <v>0</v>
      </c>
      <c r="AF134" s="7">
        <v>7636</v>
      </c>
      <c r="AG134">
        <v>513</v>
      </c>
      <c r="AH134">
        <v>0</v>
      </c>
      <c r="AI134">
        <v>0</v>
      </c>
      <c r="AJ134">
        <v>80</v>
      </c>
      <c r="AK134">
        <v>226</v>
      </c>
      <c r="AL134">
        <v>819</v>
      </c>
    </row>
    <row r="135" spans="1:38" x14ac:dyDescent="0.25">
      <c r="A135">
        <v>14065</v>
      </c>
      <c r="B135" t="s">
        <v>144</v>
      </c>
      <c r="C135" s="7">
        <v>1290</v>
      </c>
      <c r="D135">
        <v>20</v>
      </c>
      <c r="E135">
        <v>0</v>
      </c>
      <c r="F135" s="7">
        <v>1270</v>
      </c>
      <c r="G135">
        <v>5</v>
      </c>
      <c r="H135">
        <v>0</v>
      </c>
      <c r="I135">
        <v>0</v>
      </c>
      <c r="J135">
        <v>0</v>
      </c>
      <c r="K135">
        <v>6</v>
      </c>
      <c r="L135">
        <v>11</v>
      </c>
      <c r="N135">
        <v>14065</v>
      </c>
      <c r="O135" t="s">
        <v>144</v>
      </c>
      <c r="P135">
        <v>423</v>
      </c>
      <c r="Q135">
        <v>20</v>
      </c>
      <c r="R135">
        <v>0</v>
      </c>
      <c r="S135">
        <v>403</v>
      </c>
      <c r="T135">
        <v>6</v>
      </c>
      <c r="U135">
        <v>0</v>
      </c>
      <c r="V135">
        <v>0</v>
      </c>
      <c r="W135">
        <v>0</v>
      </c>
      <c r="X135">
        <v>5</v>
      </c>
      <c r="Y135">
        <v>11</v>
      </c>
      <c r="AA135">
        <v>14065</v>
      </c>
      <c r="AB135" t="s">
        <v>144</v>
      </c>
      <c r="AC135">
        <v>392</v>
      </c>
      <c r="AD135">
        <v>10</v>
      </c>
      <c r="AE135">
        <v>0</v>
      </c>
      <c r="AF135">
        <v>382</v>
      </c>
      <c r="AG135">
        <v>11</v>
      </c>
      <c r="AH135">
        <v>0</v>
      </c>
      <c r="AI135">
        <v>0</v>
      </c>
      <c r="AJ135">
        <v>0</v>
      </c>
      <c r="AK135">
        <v>12</v>
      </c>
      <c r="AL135">
        <v>23</v>
      </c>
    </row>
    <row r="136" spans="1:38" x14ac:dyDescent="0.25">
      <c r="A136">
        <v>32354</v>
      </c>
      <c r="B136" t="s">
        <v>145</v>
      </c>
      <c r="C136" s="7">
        <v>7577</v>
      </c>
      <c r="D136">
        <v>50</v>
      </c>
      <c r="E136">
        <v>0</v>
      </c>
      <c r="F136" s="7">
        <v>7527</v>
      </c>
      <c r="G136">
        <v>259</v>
      </c>
      <c r="H136">
        <v>0</v>
      </c>
      <c r="I136">
        <v>0</v>
      </c>
      <c r="J136">
        <v>0</v>
      </c>
      <c r="K136">
        <v>0</v>
      </c>
      <c r="L136">
        <v>259</v>
      </c>
      <c r="N136">
        <v>32354</v>
      </c>
      <c r="O136" t="s">
        <v>145</v>
      </c>
      <c r="P136" s="7">
        <v>7202</v>
      </c>
      <c r="Q136">
        <v>50</v>
      </c>
      <c r="R136">
        <v>0</v>
      </c>
      <c r="S136" s="7">
        <v>7152</v>
      </c>
      <c r="T136">
        <v>271</v>
      </c>
      <c r="U136">
        <v>0</v>
      </c>
      <c r="V136">
        <v>0</v>
      </c>
      <c r="W136">
        <v>9</v>
      </c>
      <c r="X136">
        <v>0</v>
      </c>
      <c r="Y136">
        <v>280</v>
      </c>
      <c r="AA136">
        <v>32354</v>
      </c>
      <c r="AB136" t="s">
        <v>145</v>
      </c>
      <c r="AC136" s="7">
        <v>7348</v>
      </c>
      <c r="AD136">
        <v>50</v>
      </c>
      <c r="AE136">
        <v>0</v>
      </c>
      <c r="AF136" s="7">
        <v>7298</v>
      </c>
      <c r="AG136">
        <v>315</v>
      </c>
      <c r="AH136">
        <v>0</v>
      </c>
      <c r="AI136">
        <v>0</v>
      </c>
      <c r="AJ136">
        <v>32</v>
      </c>
      <c r="AK136">
        <v>0</v>
      </c>
      <c r="AL136">
        <v>347</v>
      </c>
    </row>
    <row r="137" spans="1:38" x14ac:dyDescent="0.25">
      <c r="A137">
        <v>32326</v>
      </c>
      <c r="B137" t="s">
        <v>146</v>
      </c>
      <c r="C137" s="7">
        <v>1630</v>
      </c>
      <c r="D137">
        <v>0</v>
      </c>
      <c r="E137">
        <v>0</v>
      </c>
      <c r="F137" s="7">
        <v>1630</v>
      </c>
      <c r="G137">
        <v>95</v>
      </c>
      <c r="H137">
        <v>0</v>
      </c>
      <c r="I137">
        <v>0</v>
      </c>
      <c r="J137">
        <v>1</v>
      </c>
      <c r="K137">
        <v>0</v>
      </c>
      <c r="L137">
        <v>96</v>
      </c>
      <c r="N137">
        <v>32326</v>
      </c>
      <c r="O137" t="s">
        <v>146</v>
      </c>
      <c r="P137" s="7">
        <v>1669</v>
      </c>
      <c r="Q137">
        <v>0</v>
      </c>
      <c r="R137">
        <v>0</v>
      </c>
      <c r="S137" s="7">
        <v>1669</v>
      </c>
      <c r="T137">
        <v>108</v>
      </c>
      <c r="U137">
        <v>0</v>
      </c>
      <c r="V137">
        <v>0</v>
      </c>
      <c r="W137">
        <v>1</v>
      </c>
      <c r="X137">
        <v>0</v>
      </c>
      <c r="Y137">
        <v>109</v>
      </c>
      <c r="AA137">
        <v>32326</v>
      </c>
      <c r="AB137" t="s">
        <v>146</v>
      </c>
      <c r="AC137" s="7">
        <v>1541</v>
      </c>
      <c r="AD137">
        <v>0</v>
      </c>
      <c r="AE137">
        <v>0</v>
      </c>
      <c r="AF137" s="7">
        <v>1541</v>
      </c>
      <c r="AG137">
        <v>94</v>
      </c>
      <c r="AH137">
        <v>0</v>
      </c>
      <c r="AI137">
        <v>0</v>
      </c>
      <c r="AJ137">
        <v>2</v>
      </c>
      <c r="AK137">
        <v>0</v>
      </c>
      <c r="AL137">
        <v>96</v>
      </c>
    </row>
    <row r="138" spans="1:38" x14ac:dyDescent="0.25">
      <c r="A138">
        <v>17400</v>
      </c>
      <c r="B138" t="s">
        <v>147</v>
      </c>
      <c r="C138" s="7">
        <v>3058</v>
      </c>
      <c r="D138">
        <v>0</v>
      </c>
      <c r="E138">
        <v>657</v>
      </c>
      <c r="F138" s="7">
        <v>3715</v>
      </c>
      <c r="G138">
        <v>99</v>
      </c>
      <c r="H138">
        <v>0</v>
      </c>
      <c r="I138">
        <v>0</v>
      </c>
      <c r="J138">
        <v>0</v>
      </c>
      <c r="K138">
        <v>0</v>
      </c>
      <c r="L138">
        <v>99</v>
      </c>
      <c r="N138">
        <v>17400</v>
      </c>
      <c r="O138" t="s">
        <v>147</v>
      </c>
      <c r="P138" s="7">
        <v>3088</v>
      </c>
      <c r="Q138">
        <v>0</v>
      </c>
      <c r="R138">
        <v>570</v>
      </c>
      <c r="S138" s="7">
        <v>3658</v>
      </c>
      <c r="T138">
        <v>98</v>
      </c>
      <c r="U138">
        <v>0</v>
      </c>
      <c r="V138">
        <v>0</v>
      </c>
      <c r="W138">
        <v>2</v>
      </c>
      <c r="X138">
        <v>0</v>
      </c>
      <c r="Y138">
        <v>100</v>
      </c>
      <c r="AA138">
        <v>17400</v>
      </c>
      <c r="AB138" t="s">
        <v>147</v>
      </c>
      <c r="AC138" s="7">
        <v>2917</v>
      </c>
      <c r="AD138">
        <v>0</v>
      </c>
      <c r="AE138">
        <v>642</v>
      </c>
      <c r="AF138" s="7">
        <v>3559</v>
      </c>
      <c r="AG138">
        <v>99</v>
      </c>
      <c r="AH138">
        <v>0</v>
      </c>
      <c r="AI138">
        <v>0</v>
      </c>
      <c r="AJ138">
        <v>0</v>
      </c>
      <c r="AK138">
        <v>0</v>
      </c>
      <c r="AL138">
        <v>99</v>
      </c>
    </row>
    <row r="139" spans="1:38" x14ac:dyDescent="0.25">
      <c r="A139">
        <v>37505</v>
      </c>
      <c r="B139" t="s">
        <v>148</v>
      </c>
      <c r="C139" s="7">
        <v>1495</v>
      </c>
      <c r="D139">
        <v>0</v>
      </c>
      <c r="E139">
        <v>0</v>
      </c>
      <c r="F139" s="7">
        <v>1495</v>
      </c>
      <c r="G139">
        <v>27</v>
      </c>
      <c r="H139">
        <v>0</v>
      </c>
      <c r="I139">
        <v>0</v>
      </c>
      <c r="J139">
        <v>2</v>
      </c>
      <c r="K139">
        <v>0</v>
      </c>
      <c r="L139">
        <v>29</v>
      </c>
      <c r="N139">
        <v>37505</v>
      </c>
      <c r="O139" t="s">
        <v>148</v>
      </c>
      <c r="P139" s="7">
        <v>1571</v>
      </c>
      <c r="Q139">
        <v>0</v>
      </c>
      <c r="R139">
        <v>0</v>
      </c>
      <c r="S139" s="7">
        <v>1571</v>
      </c>
      <c r="T139">
        <v>41</v>
      </c>
      <c r="U139">
        <v>0</v>
      </c>
      <c r="V139">
        <v>0</v>
      </c>
      <c r="W139">
        <v>1</v>
      </c>
      <c r="X139">
        <v>0</v>
      </c>
      <c r="Y139">
        <v>42</v>
      </c>
      <c r="AA139">
        <v>37505</v>
      </c>
      <c r="AB139" t="s">
        <v>148</v>
      </c>
      <c r="AC139" s="7">
        <v>1515</v>
      </c>
      <c r="AD139">
        <v>0</v>
      </c>
      <c r="AE139">
        <v>0</v>
      </c>
      <c r="AF139" s="7">
        <v>1515</v>
      </c>
      <c r="AG139">
        <v>33</v>
      </c>
      <c r="AH139">
        <v>0</v>
      </c>
      <c r="AI139">
        <v>0</v>
      </c>
      <c r="AJ139">
        <v>1</v>
      </c>
      <c r="AK139">
        <v>0</v>
      </c>
      <c r="AL139">
        <v>34</v>
      </c>
    </row>
    <row r="140" spans="1:38" x14ac:dyDescent="0.25">
      <c r="A140">
        <v>24350</v>
      </c>
      <c r="B140" t="s">
        <v>149</v>
      </c>
      <c r="C140">
        <v>626</v>
      </c>
      <c r="D140">
        <v>0</v>
      </c>
      <c r="E140">
        <v>0</v>
      </c>
      <c r="F140">
        <v>626</v>
      </c>
      <c r="G140">
        <v>4</v>
      </c>
      <c r="H140">
        <v>0</v>
      </c>
      <c r="I140">
        <v>0</v>
      </c>
      <c r="J140">
        <v>0</v>
      </c>
      <c r="K140">
        <v>16</v>
      </c>
      <c r="L140">
        <v>20</v>
      </c>
      <c r="N140">
        <v>24350</v>
      </c>
      <c r="O140" t="s">
        <v>149</v>
      </c>
      <c r="P140">
        <v>652</v>
      </c>
      <c r="Q140">
        <v>0</v>
      </c>
      <c r="R140">
        <v>0</v>
      </c>
      <c r="S140">
        <v>652</v>
      </c>
      <c r="T140">
        <v>5</v>
      </c>
      <c r="U140">
        <v>0</v>
      </c>
      <c r="V140">
        <v>0</v>
      </c>
      <c r="W140">
        <v>0</v>
      </c>
      <c r="X140">
        <v>22</v>
      </c>
      <c r="Y140">
        <v>27</v>
      </c>
      <c r="AA140">
        <v>24350</v>
      </c>
      <c r="AB140" t="s">
        <v>149</v>
      </c>
      <c r="AC140">
        <v>668</v>
      </c>
      <c r="AD140">
        <v>0</v>
      </c>
      <c r="AE140">
        <v>0</v>
      </c>
      <c r="AF140">
        <v>668</v>
      </c>
      <c r="AG140">
        <v>5</v>
      </c>
      <c r="AH140">
        <v>0</v>
      </c>
      <c r="AI140">
        <v>0</v>
      </c>
      <c r="AJ140">
        <v>0</v>
      </c>
      <c r="AK140">
        <v>24</v>
      </c>
      <c r="AL140">
        <v>29</v>
      </c>
    </row>
    <row r="141" spans="1:38" x14ac:dyDescent="0.25">
      <c r="A141">
        <v>30031</v>
      </c>
      <c r="B141" t="s">
        <v>150</v>
      </c>
      <c r="C141">
        <v>120</v>
      </c>
      <c r="D141">
        <v>8</v>
      </c>
      <c r="E141">
        <v>0</v>
      </c>
      <c r="F141">
        <v>112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N141">
        <v>30031</v>
      </c>
      <c r="O141" t="s">
        <v>150</v>
      </c>
      <c r="P141">
        <v>122</v>
      </c>
      <c r="Q141">
        <v>0</v>
      </c>
      <c r="R141">
        <v>0</v>
      </c>
      <c r="S141">
        <v>122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AA141">
        <v>30031</v>
      </c>
      <c r="AB141" t="s">
        <v>150</v>
      </c>
      <c r="AC141">
        <v>139</v>
      </c>
      <c r="AD141">
        <v>0</v>
      </c>
      <c r="AE141">
        <v>0</v>
      </c>
      <c r="AF141">
        <v>139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</row>
    <row r="142" spans="1:38" x14ac:dyDescent="0.25">
      <c r="A142">
        <v>31103</v>
      </c>
      <c r="B142" t="s">
        <v>151</v>
      </c>
      <c r="C142" s="7">
        <v>5179</v>
      </c>
      <c r="D142">
        <v>0</v>
      </c>
      <c r="E142">
        <v>0</v>
      </c>
      <c r="F142" s="7">
        <v>5179</v>
      </c>
      <c r="G142">
        <v>184</v>
      </c>
      <c r="H142">
        <v>10</v>
      </c>
      <c r="I142">
        <v>0</v>
      </c>
      <c r="J142">
        <v>4</v>
      </c>
      <c r="K142">
        <v>0</v>
      </c>
      <c r="L142">
        <v>198</v>
      </c>
      <c r="N142">
        <v>31103</v>
      </c>
      <c r="O142" t="s">
        <v>151</v>
      </c>
      <c r="P142" s="7">
        <v>5086</v>
      </c>
      <c r="Q142">
        <v>0</v>
      </c>
      <c r="R142">
        <v>0</v>
      </c>
      <c r="S142" s="7">
        <v>5086</v>
      </c>
      <c r="T142">
        <v>107</v>
      </c>
      <c r="U142">
        <v>8</v>
      </c>
      <c r="V142">
        <v>0</v>
      </c>
      <c r="W142">
        <v>4</v>
      </c>
      <c r="X142">
        <v>0</v>
      </c>
      <c r="Y142">
        <v>119</v>
      </c>
      <c r="AA142">
        <v>31103</v>
      </c>
      <c r="AB142" t="s">
        <v>151</v>
      </c>
      <c r="AC142" s="7">
        <v>4748</v>
      </c>
      <c r="AD142">
        <v>0</v>
      </c>
      <c r="AE142">
        <v>0</v>
      </c>
      <c r="AF142" s="7">
        <v>4748</v>
      </c>
      <c r="AG142">
        <v>167</v>
      </c>
      <c r="AH142">
        <v>8</v>
      </c>
      <c r="AI142">
        <v>0</v>
      </c>
      <c r="AJ142">
        <v>10</v>
      </c>
      <c r="AK142">
        <v>0</v>
      </c>
      <c r="AL142">
        <v>185</v>
      </c>
    </row>
    <row r="143" spans="1:38" x14ac:dyDescent="0.25">
      <c r="A143">
        <v>14066</v>
      </c>
      <c r="B143" t="s">
        <v>152</v>
      </c>
      <c r="C143">
        <v>948</v>
      </c>
      <c r="D143">
        <v>10</v>
      </c>
      <c r="E143">
        <v>0</v>
      </c>
      <c r="F143">
        <v>938</v>
      </c>
      <c r="G143">
        <v>49</v>
      </c>
      <c r="H143">
        <v>0</v>
      </c>
      <c r="I143">
        <v>0</v>
      </c>
      <c r="J143">
        <v>0</v>
      </c>
      <c r="K143">
        <v>18</v>
      </c>
      <c r="L143">
        <v>67</v>
      </c>
      <c r="N143">
        <v>14066</v>
      </c>
      <c r="O143" t="s">
        <v>152</v>
      </c>
      <c r="P143">
        <v>961</v>
      </c>
      <c r="Q143">
        <v>6</v>
      </c>
      <c r="R143">
        <v>0</v>
      </c>
      <c r="S143">
        <v>955</v>
      </c>
      <c r="T143">
        <v>42</v>
      </c>
      <c r="U143">
        <v>0</v>
      </c>
      <c r="V143">
        <v>0</v>
      </c>
      <c r="W143">
        <v>0</v>
      </c>
      <c r="X143">
        <v>8</v>
      </c>
      <c r="Y143">
        <v>50</v>
      </c>
      <c r="AA143">
        <v>14066</v>
      </c>
      <c r="AB143" t="s">
        <v>152</v>
      </c>
      <c r="AC143">
        <v>919</v>
      </c>
      <c r="AD143">
        <v>7</v>
      </c>
      <c r="AE143">
        <v>0</v>
      </c>
      <c r="AF143">
        <v>912</v>
      </c>
      <c r="AG143">
        <v>45</v>
      </c>
      <c r="AH143">
        <v>0</v>
      </c>
      <c r="AI143">
        <v>0</v>
      </c>
      <c r="AJ143">
        <v>0</v>
      </c>
      <c r="AK143">
        <v>10</v>
      </c>
      <c r="AL143">
        <v>55</v>
      </c>
    </row>
    <row r="144" spans="1:38" x14ac:dyDescent="0.25">
      <c r="A144">
        <v>21214</v>
      </c>
      <c r="B144" t="s">
        <v>153</v>
      </c>
      <c r="C144">
        <v>241</v>
      </c>
      <c r="D144">
        <v>13</v>
      </c>
      <c r="E144">
        <v>0</v>
      </c>
      <c r="F144">
        <v>228</v>
      </c>
      <c r="G144">
        <v>4</v>
      </c>
      <c r="H144">
        <v>0</v>
      </c>
      <c r="I144">
        <v>0</v>
      </c>
      <c r="J144">
        <v>0</v>
      </c>
      <c r="K144">
        <v>0</v>
      </c>
      <c r="L144">
        <v>4</v>
      </c>
      <c r="N144">
        <v>21214</v>
      </c>
      <c r="O144" t="s">
        <v>153</v>
      </c>
      <c r="P144">
        <v>231</v>
      </c>
      <c r="Q144">
        <v>9</v>
      </c>
      <c r="R144">
        <v>0</v>
      </c>
      <c r="S144">
        <v>222</v>
      </c>
      <c r="T144">
        <v>8</v>
      </c>
      <c r="U144">
        <v>0</v>
      </c>
      <c r="V144">
        <v>0</v>
      </c>
      <c r="W144">
        <v>0</v>
      </c>
      <c r="X144">
        <v>0</v>
      </c>
      <c r="Y144">
        <v>8</v>
      </c>
      <c r="AA144">
        <v>21214</v>
      </c>
      <c r="AB144" t="s">
        <v>153</v>
      </c>
      <c r="AC144">
        <v>235</v>
      </c>
      <c r="AD144">
        <v>13</v>
      </c>
      <c r="AE144">
        <v>0</v>
      </c>
      <c r="AF144">
        <v>222</v>
      </c>
      <c r="AG144">
        <v>6</v>
      </c>
      <c r="AH144">
        <v>0</v>
      </c>
      <c r="AI144">
        <v>0</v>
      </c>
      <c r="AJ144">
        <v>0</v>
      </c>
      <c r="AK144">
        <v>0</v>
      </c>
      <c r="AL144">
        <v>6</v>
      </c>
    </row>
    <row r="145" spans="1:38" x14ac:dyDescent="0.25">
      <c r="A145">
        <v>13161</v>
      </c>
      <c r="B145" t="s">
        <v>154</v>
      </c>
      <c r="C145" s="7">
        <v>5780</v>
      </c>
      <c r="D145">
        <v>0</v>
      </c>
      <c r="E145">
        <v>0</v>
      </c>
      <c r="F145" s="7">
        <v>5780</v>
      </c>
      <c r="G145">
        <v>198</v>
      </c>
      <c r="H145">
        <v>0</v>
      </c>
      <c r="I145">
        <v>0</v>
      </c>
      <c r="J145">
        <v>0</v>
      </c>
      <c r="K145">
        <v>14</v>
      </c>
      <c r="L145">
        <v>212</v>
      </c>
      <c r="N145">
        <v>13161</v>
      </c>
      <c r="O145" t="s">
        <v>154</v>
      </c>
      <c r="P145" s="7">
        <v>6057</v>
      </c>
      <c r="Q145">
        <v>0</v>
      </c>
      <c r="R145">
        <v>0</v>
      </c>
      <c r="S145" s="7">
        <v>6057</v>
      </c>
      <c r="T145">
        <v>212</v>
      </c>
      <c r="U145">
        <v>0</v>
      </c>
      <c r="V145">
        <v>0</v>
      </c>
      <c r="W145">
        <v>0</v>
      </c>
      <c r="X145">
        <v>20</v>
      </c>
      <c r="Y145">
        <v>232</v>
      </c>
      <c r="AA145">
        <v>13161</v>
      </c>
      <c r="AB145" t="s">
        <v>154</v>
      </c>
      <c r="AC145" s="7">
        <v>5522</v>
      </c>
      <c r="AD145">
        <v>0</v>
      </c>
      <c r="AE145">
        <v>0</v>
      </c>
      <c r="AF145" s="7">
        <v>5522</v>
      </c>
      <c r="AG145">
        <v>215</v>
      </c>
      <c r="AH145">
        <v>0</v>
      </c>
      <c r="AI145">
        <v>0</v>
      </c>
      <c r="AJ145">
        <v>0</v>
      </c>
      <c r="AK145">
        <v>20</v>
      </c>
      <c r="AL145">
        <v>235</v>
      </c>
    </row>
    <row r="146" spans="1:38" x14ac:dyDescent="0.25">
      <c r="A146">
        <v>21206</v>
      </c>
      <c r="B146" t="s">
        <v>155</v>
      </c>
      <c r="C146">
        <v>467</v>
      </c>
      <c r="D146">
        <v>0</v>
      </c>
      <c r="E146">
        <v>0</v>
      </c>
      <c r="F146">
        <v>467</v>
      </c>
      <c r="G146">
        <v>7</v>
      </c>
      <c r="H146">
        <v>0</v>
      </c>
      <c r="I146">
        <v>0</v>
      </c>
      <c r="J146">
        <v>0</v>
      </c>
      <c r="K146">
        <v>0</v>
      </c>
      <c r="L146">
        <v>7</v>
      </c>
      <c r="N146">
        <v>21206</v>
      </c>
      <c r="O146" t="s">
        <v>155</v>
      </c>
      <c r="P146">
        <v>545</v>
      </c>
      <c r="Q146">
        <v>0</v>
      </c>
      <c r="R146">
        <v>0</v>
      </c>
      <c r="S146">
        <v>545</v>
      </c>
      <c r="T146">
        <v>8</v>
      </c>
      <c r="U146">
        <v>0</v>
      </c>
      <c r="V146">
        <v>0</v>
      </c>
      <c r="W146">
        <v>0</v>
      </c>
      <c r="X146">
        <v>0</v>
      </c>
      <c r="Y146">
        <v>8</v>
      </c>
      <c r="AA146">
        <v>21206</v>
      </c>
      <c r="AB146" t="s">
        <v>155</v>
      </c>
      <c r="AC146">
        <v>480</v>
      </c>
      <c r="AD146">
        <v>0</v>
      </c>
      <c r="AE146">
        <v>0</v>
      </c>
      <c r="AF146">
        <v>480</v>
      </c>
      <c r="AG146">
        <v>5</v>
      </c>
      <c r="AH146">
        <v>0</v>
      </c>
      <c r="AI146">
        <v>0</v>
      </c>
      <c r="AJ146">
        <v>0</v>
      </c>
      <c r="AK146">
        <v>0</v>
      </c>
      <c r="AL146">
        <v>5</v>
      </c>
    </row>
    <row r="147" spans="1:38" x14ac:dyDescent="0.25">
      <c r="A147">
        <v>39209</v>
      </c>
      <c r="B147" t="s">
        <v>156</v>
      </c>
      <c r="C147" s="7">
        <v>1006</v>
      </c>
      <c r="D147">
        <v>0</v>
      </c>
      <c r="E147">
        <v>0</v>
      </c>
      <c r="F147" s="7">
        <v>1006</v>
      </c>
      <c r="G147">
        <v>48</v>
      </c>
      <c r="H147">
        <v>0</v>
      </c>
      <c r="I147">
        <v>0</v>
      </c>
      <c r="J147">
        <v>0</v>
      </c>
      <c r="K147">
        <v>0</v>
      </c>
      <c r="L147">
        <v>48</v>
      </c>
      <c r="N147">
        <v>39209</v>
      </c>
      <c r="O147" t="s">
        <v>156</v>
      </c>
      <c r="P147">
        <v>962</v>
      </c>
      <c r="Q147">
        <v>0</v>
      </c>
      <c r="R147">
        <v>0</v>
      </c>
      <c r="S147">
        <v>962</v>
      </c>
      <c r="T147">
        <v>21</v>
      </c>
      <c r="U147">
        <v>0</v>
      </c>
      <c r="V147">
        <v>0</v>
      </c>
      <c r="W147">
        <v>1</v>
      </c>
      <c r="X147">
        <v>4</v>
      </c>
      <c r="Y147">
        <v>26</v>
      </c>
      <c r="AA147">
        <v>39209</v>
      </c>
      <c r="AB147" t="s">
        <v>156</v>
      </c>
      <c r="AC147" s="7">
        <v>909</v>
      </c>
      <c r="AD147">
        <v>0</v>
      </c>
      <c r="AE147">
        <v>0</v>
      </c>
      <c r="AF147" s="7">
        <v>909</v>
      </c>
      <c r="AG147">
        <v>42</v>
      </c>
      <c r="AH147">
        <v>0</v>
      </c>
      <c r="AI147">
        <v>0</v>
      </c>
      <c r="AJ147">
        <v>0</v>
      </c>
      <c r="AK147">
        <v>0</v>
      </c>
      <c r="AL147">
        <v>42</v>
      </c>
    </row>
    <row r="148" spans="1:38" x14ac:dyDescent="0.25">
      <c r="A148">
        <v>37507</v>
      </c>
      <c r="B148" t="s">
        <v>157</v>
      </c>
      <c r="C148" s="7">
        <v>2324</v>
      </c>
      <c r="D148">
        <v>6</v>
      </c>
      <c r="E148">
        <v>0</v>
      </c>
      <c r="F148" s="7">
        <v>2318</v>
      </c>
      <c r="G148">
        <v>71</v>
      </c>
      <c r="H148">
        <v>0</v>
      </c>
      <c r="I148">
        <v>0</v>
      </c>
      <c r="J148">
        <v>2</v>
      </c>
      <c r="K148">
        <v>16</v>
      </c>
      <c r="L148">
        <v>89</v>
      </c>
      <c r="N148">
        <v>37507</v>
      </c>
      <c r="O148" t="s">
        <v>157</v>
      </c>
      <c r="P148" s="7">
        <v>2379</v>
      </c>
      <c r="Q148">
        <v>4</v>
      </c>
      <c r="R148">
        <v>0</v>
      </c>
      <c r="S148" s="7">
        <v>2375</v>
      </c>
      <c r="T148">
        <v>85</v>
      </c>
      <c r="U148">
        <v>0</v>
      </c>
      <c r="V148">
        <v>0</v>
      </c>
      <c r="W148">
        <v>2</v>
      </c>
      <c r="X148">
        <v>0</v>
      </c>
      <c r="Y148">
        <v>87</v>
      </c>
      <c r="AA148">
        <v>37507</v>
      </c>
      <c r="AB148" t="s">
        <v>157</v>
      </c>
      <c r="AC148" s="7">
        <v>2128</v>
      </c>
      <c r="AD148">
        <v>0</v>
      </c>
      <c r="AE148">
        <v>0</v>
      </c>
      <c r="AF148" s="7">
        <v>2128</v>
      </c>
      <c r="AG148">
        <v>108</v>
      </c>
      <c r="AH148">
        <v>0</v>
      </c>
      <c r="AI148">
        <v>0</v>
      </c>
      <c r="AJ148">
        <v>3</v>
      </c>
      <c r="AK148">
        <v>0</v>
      </c>
      <c r="AL148">
        <v>111</v>
      </c>
    </row>
    <row r="149" spans="1:38" x14ac:dyDescent="0.25">
      <c r="A149">
        <v>30029</v>
      </c>
      <c r="B149" t="s">
        <v>158</v>
      </c>
      <c r="C149">
        <v>85</v>
      </c>
      <c r="D149">
        <v>0</v>
      </c>
      <c r="E149">
        <v>0</v>
      </c>
      <c r="F149">
        <v>85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N149">
        <v>30029</v>
      </c>
      <c r="O149" t="s">
        <v>158</v>
      </c>
      <c r="P149">
        <v>82</v>
      </c>
      <c r="Q149">
        <v>2</v>
      </c>
      <c r="R149">
        <v>0</v>
      </c>
      <c r="S149">
        <v>80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AA149">
        <v>30029</v>
      </c>
      <c r="AB149" t="s">
        <v>158</v>
      </c>
      <c r="AC149">
        <v>78</v>
      </c>
      <c r="AD149">
        <v>0</v>
      </c>
      <c r="AE149">
        <v>0</v>
      </c>
      <c r="AF149">
        <v>78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</row>
    <row r="150" spans="1:38" x14ac:dyDescent="0.25">
      <c r="A150">
        <v>29320</v>
      </c>
      <c r="B150" t="s">
        <v>159</v>
      </c>
      <c r="C150" s="7">
        <v>4656</v>
      </c>
      <c r="D150">
        <v>571</v>
      </c>
      <c r="E150">
        <v>0</v>
      </c>
      <c r="F150" s="7">
        <v>4085</v>
      </c>
      <c r="G150">
        <v>221</v>
      </c>
      <c r="H150">
        <v>0</v>
      </c>
      <c r="I150">
        <v>0</v>
      </c>
      <c r="J150">
        <v>40</v>
      </c>
      <c r="K150">
        <v>29</v>
      </c>
      <c r="L150">
        <v>290</v>
      </c>
      <c r="N150">
        <v>29320</v>
      </c>
      <c r="O150" t="s">
        <v>159</v>
      </c>
      <c r="P150" s="7">
        <v>4945</v>
      </c>
      <c r="Q150">
        <v>539</v>
      </c>
      <c r="R150">
        <v>0</v>
      </c>
      <c r="S150" s="7">
        <v>4406</v>
      </c>
      <c r="T150">
        <v>221</v>
      </c>
      <c r="U150">
        <v>0</v>
      </c>
      <c r="V150">
        <v>0</v>
      </c>
      <c r="W150">
        <v>64</v>
      </c>
      <c r="X150">
        <v>40</v>
      </c>
      <c r="Y150">
        <v>325</v>
      </c>
      <c r="AA150">
        <v>29320</v>
      </c>
      <c r="AB150" t="s">
        <v>159</v>
      </c>
      <c r="AC150" s="7">
        <v>4300</v>
      </c>
      <c r="AD150">
        <v>423</v>
      </c>
      <c r="AE150">
        <v>0</v>
      </c>
      <c r="AF150" s="7">
        <v>3877</v>
      </c>
      <c r="AG150">
        <v>177</v>
      </c>
      <c r="AH150">
        <v>0</v>
      </c>
      <c r="AI150">
        <v>0</v>
      </c>
      <c r="AJ150">
        <v>66</v>
      </c>
      <c r="AK150">
        <v>49</v>
      </c>
      <c r="AL150">
        <v>292</v>
      </c>
    </row>
    <row r="151" spans="1:38" x14ac:dyDescent="0.25">
      <c r="A151">
        <v>31006</v>
      </c>
      <c r="B151" t="s">
        <v>160</v>
      </c>
      <c r="C151" s="7">
        <v>9926</v>
      </c>
      <c r="D151">
        <v>682</v>
      </c>
      <c r="E151">
        <v>4</v>
      </c>
      <c r="F151" s="7">
        <v>9248</v>
      </c>
      <c r="G151">
        <v>534</v>
      </c>
      <c r="H151">
        <v>0</v>
      </c>
      <c r="I151">
        <v>0</v>
      </c>
      <c r="J151">
        <v>15</v>
      </c>
      <c r="K151">
        <v>59</v>
      </c>
      <c r="L151">
        <v>608</v>
      </c>
      <c r="N151">
        <v>31006</v>
      </c>
      <c r="O151" t="s">
        <v>160</v>
      </c>
      <c r="P151" s="7">
        <v>10671</v>
      </c>
      <c r="Q151">
        <v>780</v>
      </c>
      <c r="R151">
        <v>2</v>
      </c>
      <c r="S151" s="7">
        <v>9893</v>
      </c>
      <c r="T151">
        <v>557</v>
      </c>
      <c r="U151">
        <v>0</v>
      </c>
      <c r="V151">
        <v>0</v>
      </c>
      <c r="W151">
        <v>23</v>
      </c>
      <c r="X151">
        <v>47</v>
      </c>
      <c r="Y151">
        <v>627</v>
      </c>
      <c r="AA151">
        <v>31006</v>
      </c>
      <c r="AB151" t="s">
        <v>160</v>
      </c>
      <c r="AC151" s="7">
        <v>9392</v>
      </c>
      <c r="AD151">
        <v>848</v>
      </c>
      <c r="AE151">
        <v>0</v>
      </c>
      <c r="AF151" s="7">
        <v>8544</v>
      </c>
      <c r="AG151">
        <v>538</v>
      </c>
      <c r="AH151">
        <v>0</v>
      </c>
      <c r="AI151">
        <v>0</v>
      </c>
      <c r="AJ151">
        <v>89</v>
      </c>
      <c r="AK151">
        <v>88</v>
      </c>
      <c r="AL151">
        <v>715</v>
      </c>
    </row>
    <row r="152" spans="1:38" x14ac:dyDescent="0.25">
      <c r="A152">
        <v>39003</v>
      </c>
      <c r="B152" t="s">
        <v>161</v>
      </c>
      <c r="C152" s="7">
        <v>1356</v>
      </c>
      <c r="D152">
        <v>16</v>
      </c>
      <c r="E152">
        <v>0</v>
      </c>
      <c r="F152" s="7">
        <v>1340</v>
      </c>
      <c r="G152">
        <v>17</v>
      </c>
      <c r="H152">
        <v>0</v>
      </c>
      <c r="I152">
        <v>0</v>
      </c>
      <c r="J152">
        <v>2</v>
      </c>
      <c r="K152">
        <v>0</v>
      </c>
      <c r="L152">
        <v>19</v>
      </c>
      <c r="N152">
        <v>39003</v>
      </c>
      <c r="O152" t="s">
        <v>161</v>
      </c>
      <c r="P152" s="7">
        <v>1428</v>
      </c>
      <c r="Q152">
        <v>4</v>
      </c>
      <c r="R152">
        <v>0</v>
      </c>
      <c r="S152" s="7">
        <v>1424</v>
      </c>
      <c r="T152">
        <v>14</v>
      </c>
      <c r="U152">
        <v>0</v>
      </c>
      <c r="V152">
        <v>0</v>
      </c>
      <c r="W152">
        <v>2</v>
      </c>
      <c r="X152">
        <v>0</v>
      </c>
      <c r="Y152">
        <v>16</v>
      </c>
      <c r="AA152">
        <v>39003</v>
      </c>
      <c r="AB152" t="s">
        <v>161</v>
      </c>
      <c r="AC152" s="7">
        <v>1425</v>
      </c>
      <c r="AD152">
        <v>6</v>
      </c>
      <c r="AE152">
        <v>0</v>
      </c>
      <c r="AF152" s="7">
        <v>1419</v>
      </c>
      <c r="AG152">
        <v>13</v>
      </c>
      <c r="AH152">
        <v>0</v>
      </c>
      <c r="AI152">
        <v>0</v>
      </c>
      <c r="AJ152">
        <v>2</v>
      </c>
      <c r="AK152">
        <v>0</v>
      </c>
      <c r="AL152">
        <v>15</v>
      </c>
    </row>
    <row r="153" spans="1:38" x14ac:dyDescent="0.25">
      <c r="A153">
        <v>21014</v>
      </c>
      <c r="B153" t="s">
        <v>162</v>
      </c>
      <c r="C153">
        <v>508</v>
      </c>
      <c r="D153">
        <v>2</v>
      </c>
      <c r="E153">
        <v>0</v>
      </c>
      <c r="F153">
        <v>506</v>
      </c>
      <c r="G153">
        <v>16</v>
      </c>
      <c r="H153">
        <v>0</v>
      </c>
      <c r="I153">
        <v>0</v>
      </c>
      <c r="J153">
        <v>0</v>
      </c>
      <c r="K153">
        <v>37</v>
      </c>
      <c r="L153">
        <v>53</v>
      </c>
      <c r="N153">
        <v>21014</v>
      </c>
      <c r="O153" t="s">
        <v>162</v>
      </c>
      <c r="P153">
        <v>482</v>
      </c>
      <c r="Q153">
        <v>0</v>
      </c>
      <c r="R153">
        <v>0</v>
      </c>
      <c r="S153">
        <v>482</v>
      </c>
      <c r="T153">
        <v>12</v>
      </c>
      <c r="U153">
        <v>0</v>
      </c>
      <c r="V153">
        <v>0</v>
      </c>
      <c r="W153">
        <v>0</v>
      </c>
      <c r="X153">
        <v>37</v>
      </c>
      <c r="Y153">
        <v>49</v>
      </c>
      <c r="AA153">
        <v>21014</v>
      </c>
      <c r="AB153" t="s">
        <v>162</v>
      </c>
      <c r="AC153">
        <v>552</v>
      </c>
      <c r="AD153">
        <v>0</v>
      </c>
      <c r="AE153">
        <v>0</v>
      </c>
      <c r="AF153">
        <v>552</v>
      </c>
      <c r="AG153">
        <v>35</v>
      </c>
      <c r="AH153">
        <v>0</v>
      </c>
      <c r="AI153">
        <v>0</v>
      </c>
      <c r="AJ153">
        <v>0</v>
      </c>
      <c r="AK153">
        <v>112</v>
      </c>
      <c r="AL153">
        <v>147</v>
      </c>
    </row>
    <row r="154" spans="1:38" x14ac:dyDescent="0.25">
      <c r="A154">
        <v>25155</v>
      </c>
      <c r="B154" t="s">
        <v>163</v>
      </c>
      <c r="C154">
        <v>345</v>
      </c>
      <c r="D154">
        <v>24</v>
      </c>
      <c r="E154">
        <v>0</v>
      </c>
      <c r="F154">
        <v>321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N154">
        <v>25155</v>
      </c>
      <c r="O154" t="s">
        <v>163</v>
      </c>
      <c r="P154">
        <v>317</v>
      </c>
      <c r="Q154">
        <v>21</v>
      </c>
      <c r="R154">
        <v>0</v>
      </c>
      <c r="S154">
        <v>296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AA154">
        <v>25155</v>
      </c>
      <c r="AB154" t="s">
        <v>163</v>
      </c>
      <c r="AC154">
        <v>288</v>
      </c>
      <c r="AD154">
        <v>14</v>
      </c>
      <c r="AE154">
        <v>0</v>
      </c>
      <c r="AF154">
        <v>274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</row>
    <row r="155" spans="1:38" x14ac:dyDescent="0.25">
      <c r="A155">
        <v>24014</v>
      </c>
      <c r="B155" t="s">
        <v>164</v>
      </c>
      <c r="C155">
        <v>270</v>
      </c>
      <c r="D155">
        <v>0</v>
      </c>
      <c r="E155">
        <v>0</v>
      </c>
      <c r="F155">
        <v>270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N155">
        <v>24014</v>
      </c>
      <c r="O155" t="s">
        <v>164</v>
      </c>
      <c r="P155">
        <v>259</v>
      </c>
      <c r="Q155">
        <v>0</v>
      </c>
      <c r="R155">
        <v>0</v>
      </c>
      <c r="S155">
        <v>259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AA155">
        <v>24014</v>
      </c>
      <c r="AB155" t="s">
        <v>164</v>
      </c>
      <c r="AC155">
        <v>261</v>
      </c>
      <c r="AD155">
        <v>0</v>
      </c>
      <c r="AE155">
        <v>0</v>
      </c>
      <c r="AF155">
        <v>261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</row>
    <row r="156" spans="1:38" x14ac:dyDescent="0.25">
      <c r="A156">
        <v>26056</v>
      </c>
      <c r="B156" t="s">
        <v>165</v>
      </c>
      <c r="C156">
        <v>671</v>
      </c>
      <c r="D156">
        <v>0</v>
      </c>
      <c r="E156">
        <v>0</v>
      </c>
      <c r="F156">
        <v>671</v>
      </c>
      <c r="G156">
        <v>9</v>
      </c>
      <c r="H156">
        <v>0</v>
      </c>
      <c r="I156">
        <v>0</v>
      </c>
      <c r="J156">
        <v>0</v>
      </c>
      <c r="K156">
        <v>15</v>
      </c>
      <c r="L156">
        <v>24</v>
      </c>
      <c r="N156">
        <v>26056</v>
      </c>
      <c r="O156" t="s">
        <v>165</v>
      </c>
      <c r="P156">
        <v>682</v>
      </c>
      <c r="Q156">
        <v>0</v>
      </c>
      <c r="R156">
        <v>0</v>
      </c>
      <c r="S156">
        <v>682</v>
      </c>
      <c r="T156">
        <v>16</v>
      </c>
      <c r="U156">
        <v>0</v>
      </c>
      <c r="V156">
        <v>0</v>
      </c>
      <c r="W156">
        <v>0</v>
      </c>
      <c r="X156">
        <v>6</v>
      </c>
      <c r="Y156">
        <v>22</v>
      </c>
      <c r="AA156">
        <v>26056</v>
      </c>
      <c r="AB156" t="s">
        <v>165</v>
      </c>
      <c r="AC156">
        <v>690</v>
      </c>
      <c r="AD156">
        <v>0</v>
      </c>
      <c r="AE156">
        <v>0</v>
      </c>
      <c r="AF156">
        <v>690</v>
      </c>
      <c r="AG156">
        <v>10</v>
      </c>
      <c r="AH156">
        <v>0</v>
      </c>
      <c r="AI156">
        <v>0</v>
      </c>
      <c r="AJ156">
        <v>1</v>
      </c>
      <c r="AK156">
        <v>15</v>
      </c>
      <c r="AL156">
        <v>26</v>
      </c>
    </row>
    <row r="157" spans="1:38" x14ac:dyDescent="0.25">
      <c r="A157">
        <v>32325</v>
      </c>
      <c r="B157" t="s">
        <v>166</v>
      </c>
      <c r="C157" s="7">
        <v>1514</v>
      </c>
      <c r="D157">
        <v>0</v>
      </c>
      <c r="E157">
        <v>0</v>
      </c>
      <c r="F157" s="7">
        <v>1514</v>
      </c>
      <c r="G157">
        <v>32</v>
      </c>
      <c r="H157">
        <v>0</v>
      </c>
      <c r="I157">
        <v>0</v>
      </c>
      <c r="J157">
        <v>3</v>
      </c>
      <c r="K157">
        <v>0</v>
      </c>
      <c r="L157">
        <v>35</v>
      </c>
      <c r="N157">
        <v>32325</v>
      </c>
      <c r="O157" t="s">
        <v>166</v>
      </c>
      <c r="P157" s="7">
        <v>1448</v>
      </c>
      <c r="Q157">
        <v>0</v>
      </c>
      <c r="R157">
        <v>0</v>
      </c>
      <c r="S157" s="7">
        <v>1448</v>
      </c>
      <c r="T157">
        <v>32</v>
      </c>
      <c r="U157">
        <v>0</v>
      </c>
      <c r="V157">
        <v>0</v>
      </c>
      <c r="W157">
        <v>30</v>
      </c>
      <c r="X157">
        <v>0</v>
      </c>
      <c r="Y157">
        <v>62</v>
      </c>
      <c r="AA157">
        <v>32325</v>
      </c>
      <c r="AB157" t="s">
        <v>166</v>
      </c>
      <c r="AC157" s="7">
        <v>1436</v>
      </c>
      <c r="AD157">
        <v>0</v>
      </c>
      <c r="AE157">
        <v>0</v>
      </c>
      <c r="AF157" s="7">
        <v>1436</v>
      </c>
      <c r="AG157">
        <v>38</v>
      </c>
      <c r="AH157">
        <v>0</v>
      </c>
      <c r="AI157">
        <v>0</v>
      </c>
      <c r="AJ157">
        <v>0</v>
      </c>
      <c r="AK157">
        <v>15</v>
      </c>
      <c r="AL157">
        <v>53</v>
      </c>
    </row>
    <row r="158" spans="1:38" x14ac:dyDescent="0.25">
      <c r="A158">
        <v>37506</v>
      </c>
      <c r="B158" t="s">
        <v>167</v>
      </c>
      <c r="C158" s="7">
        <v>1536</v>
      </c>
      <c r="D158">
        <v>42</v>
      </c>
      <c r="E158">
        <v>0</v>
      </c>
      <c r="F158" s="7">
        <v>1494</v>
      </c>
      <c r="G158">
        <v>48</v>
      </c>
      <c r="H158">
        <v>0</v>
      </c>
      <c r="I158">
        <v>0</v>
      </c>
      <c r="J158">
        <v>0</v>
      </c>
      <c r="K158">
        <v>92</v>
      </c>
      <c r="L158">
        <v>140</v>
      </c>
      <c r="N158">
        <v>37506</v>
      </c>
      <c r="O158" t="s">
        <v>167</v>
      </c>
      <c r="P158" s="7">
        <v>1609</v>
      </c>
      <c r="Q158">
        <v>49</v>
      </c>
      <c r="R158">
        <v>0</v>
      </c>
      <c r="S158" s="7">
        <v>1560</v>
      </c>
      <c r="T158">
        <v>56</v>
      </c>
      <c r="U158">
        <v>0</v>
      </c>
      <c r="V158">
        <v>0</v>
      </c>
      <c r="W158">
        <v>2</v>
      </c>
      <c r="X158">
        <v>97</v>
      </c>
      <c r="Y158">
        <v>155</v>
      </c>
      <c r="AA158">
        <v>37506</v>
      </c>
      <c r="AB158" t="s">
        <v>167</v>
      </c>
      <c r="AC158" s="7">
        <v>1637</v>
      </c>
      <c r="AD158">
        <v>50</v>
      </c>
      <c r="AE158">
        <v>0</v>
      </c>
      <c r="AF158" s="7">
        <v>1587</v>
      </c>
      <c r="AG158">
        <v>45</v>
      </c>
      <c r="AH158">
        <v>0</v>
      </c>
      <c r="AI158">
        <v>0</v>
      </c>
      <c r="AJ158">
        <v>0</v>
      </c>
      <c r="AK158">
        <v>88</v>
      </c>
      <c r="AL158">
        <v>133</v>
      </c>
    </row>
    <row r="159" spans="1:38" x14ac:dyDescent="0.25">
      <c r="A159">
        <v>14064</v>
      </c>
      <c r="B159" t="s">
        <v>168</v>
      </c>
      <c r="C159">
        <v>655</v>
      </c>
      <c r="D159">
        <v>36</v>
      </c>
      <c r="E159">
        <v>0</v>
      </c>
      <c r="F159">
        <v>619</v>
      </c>
      <c r="G159">
        <v>4</v>
      </c>
      <c r="H159">
        <v>0</v>
      </c>
      <c r="I159">
        <v>0</v>
      </c>
      <c r="J159">
        <v>0</v>
      </c>
      <c r="K159">
        <v>22</v>
      </c>
      <c r="L159">
        <v>26</v>
      </c>
      <c r="N159">
        <v>14064</v>
      </c>
      <c r="O159" t="s">
        <v>168</v>
      </c>
      <c r="P159">
        <v>643</v>
      </c>
      <c r="Q159">
        <v>31</v>
      </c>
      <c r="R159">
        <v>0</v>
      </c>
      <c r="S159">
        <v>612</v>
      </c>
      <c r="T159">
        <v>5</v>
      </c>
      <c r="U159">
        <v>0</v>
      </c>
      <c r="V159">
        <v>0</v>
      </c>
      <c r="W159">
        <v>0</v>
      </c>
      <c r="X159">
        <v>25</v>
      </c>
      <c r="Y159">
        <v>30</v>
      </c>
      <c r="AA159">
        <v>14064</v>
      </c>
      <c r="AB159" t="s">
        <v>168</v>
      </c>
      <c r="AC159">
        <v>702</v>
      </c>
      <c r="AD159">
        <v>32</v>
      </c>
      <c r="AE159">
        <v>0</v>
      </c>
      <c r="AF159">
        <v>670</v>
      </c>
      <c r="AG159">
        <v>4</v>
      </c>
      <c r="AH159">
        <v>0</v>
      </c>
      <c r="AI159">
        <v>0</v>
      </c>
      <c r="AJ159">
        <v>0</v>
      </c>
      <c r="AK159">
        <v>0</v>
      </c>
      <c r="AL159">
        <v>4</v>
      </c>
    </row>
    <row r="160" spans="1:38" x14ac:dyDescent="0.25">
      <c r="A160">
        <v>11051</v>
      </c>
      <c r="B160" t="s">
        <v>169</v>
      </c>
      <c r="C160" s="7">
        <v>2064</v>
      </c>
      <c r="D160">
        <v>0</v>
      </c>
      <c r="E160">
        <v>0</v>
      </c>
      <c r="F160" s="7">
        <v>2064</v>
      </c>
      <c r="G160">
        <v>39</v>
      </c>
      <c r="H160">
        <v>16</v>
      </c>
      <c r="I160">
        <v>0</v>
      </c>
      <c r="J160">
        <v>0</v>
      </c>
      <c r="K160">
        <v>0</v>
      </c>
      <c r="L160">
        <v>55</v>
      </c>
      <c r="N160">
        <v>11051</v>
      </c>
      <c r="O160" t="s">
        <v>169</v>
      </c>
      <c r="P160" s="7">
        <v>2258</v>
      </c>
      <c r="Q160">
        <v>0</v>
      </c>
      <c r="R160">
        <v>0</v>
      </c>
      <c r="S160" s="7">
        <v>2258</v>
      </c>
      <c r="T160">
        <v>39</v>
      </c>
      <c r="U160">
        <v>26</v>
      </c>
      <c r="V160">
        <v>0</v>
      </c>
      <c r="W160">
        <v>0</v>
      </c>
      <c r="X160">
        <v>0</v>
      </c>
      <c r="Y160">
        <v>65</v>
      </c>
      <c r="AA160">
        <v>11051</v>
      </c>
      <c r="AB160" t="s">
        <v>169</v>
      </c>
      <c r="AC160" s="7">
        <v>2078</v>
      </c>
      <c r="AD160">
        <v>0</v>
      </c>
      <c r="AE160">
        <v>0</v>
      </c>
      <c r="AF160" s="7">
        <v>2078</v>
      </c>
      <c r="AG160">
        <v>39</v>
      </c>
      <c r="AH160">
        <v>26</v>
      </c>
      <c r="AI160">
        <v>0</v>
      </c>
      <c r="AJ160">
        <v>0</v>
      </c>
      <c r="AK160">
        <v>0</v>
      </c>
      <c r="AL160">
        <v>65</v>
      </c>
    </row>
    <row r="161" spans="1:38" x14ac:dyDescent="0.25">
      <c r="A161">
        <v>18400</v>
      </c>
      <c r="B161" t="s">
        <v>170</v>
      </c>
      <c r="C161" s="7">
        <v>5653</v>
      </c>
      <c r="D161">
        <v>0</v>
      </c>
      <c r="E161">
        <v>0</v>
      </c>
      <c r="F161" s="7">
        <v>5653</v>
      </c>
      <c r="G161">
        <v>217</v>
      </c>
      <c r="H161">
        <v>0</v>
      </c>
      <c r="I161">
        <v>0</v>
      </c>
      <c r="J161">
        <v>10</v>
      </c>
      <c r="K161">
        <v>0</v>
      </c>
      <c r="L161">
        <v>227</v>
      </c>
      <c r="N161">
        <v>18400</v>
      </c>
      <c r="O161" t="s">
        <v>170</v>
      </c>
      <c r="P161" s="7">
        <v>5015</v>
      </c>
      <c r="Q161">
        <v>0</v>
      </c>
      <c r="R161">
        <v>0</v>
      </c>
      <c r="S161" s="7">
        <v>5015</v>
      </c>
      <c r="T161">
        <v>263</v>
      </c>
      <c r="U161">
        <v>0</v>
      </c>
      <c r="V161">
        <v>9</v>
      </c>
      <c r="W161">
        <v>10</v>
      </c>
      <c r="X161">
        <v>0</v>
      </c>
      <c r="Y161">
        <v>282</v>
      </c>
      <c r="AA161">
        <v>18400</v>
      </c>
      <c r="AB161" t="s">
        <v>170</v>
      </c>
      <c r="AC161" s="7">
        <v>4891</v>
      </c>
      <c r="AD161">
        <v>0</v>
      </c>
      <c r="AE161">
        <v>0</v>
      </c>
      <c r="AF161" s="7">
        <v>4891</v>
      </c>
      <c r="AG161">
        <v>221</v>
      </c>
      <c r="AH161">
        <v>0</v>
      </c>
      <c r="AI161">
        <v>0</v>
      </c>
      <c r="AJ161">
        <v>27</v>
      </c>
      <c r="AK161">
        <v>0</v>
      </c>
      <c r="AL161">
        <v>248</v>
      </c>
    </row>
    <row r="162" spans="1:38" x14ac:dyDescent="0.25">
      <c r="A162">
        <v>23403</v>
      </c>
      <c r="B162" t="s">
        <v>171</v>
      </c>
      <c r="C162" s="7">
        <v>2516</v>
      </c>
      <c r="D162">
        <v>0</v>
      </c>
      <c r="E162">
        <v>0</v>
      </c>
      <c r="F162" s="7">
        <v>2516</v>
      </c>
      <c r="G162">
        <v>74</v>
      </c>
      <c r="H162">
        <v>4</v>
      </c>
      <c r="I162">
        <v>0</v>
      </c>
      <c r="J162">
        <v>1</v>
      </c>
      <c r="K162">
        <v>13</v>
      </c>
      <c r="L162">
        <v>92</v>
      </c>
      <c r="N162">
        <v>23403</v>
      </c>
      <c r="O162" t="s">
        <v>171</v>
      </c>
      <c r="P162" s="7">
        <v>2484</v>
      </c>
      <c r="Q162">
        <v>0</v>
      </c>
      <c r="R162">
        <v>0</v>
      </c>
      <c r="S162" s="7">
        <v>2484</v>
      </c>
      <c r="T162">
        <v>75</v>
      </c>
      <c r="U162">
        <v>6</v>
      </c>
      <c r="V162">
        <v>0</v>
      </c>
      <c r="W162">
        <v>0</v>
      </c>
      <c r="X162">
        <v>11</v>
      </c>
      <c r="Y162">
        <v>92</v>
      </c>
      <c r="AA162">
        <v>23403</v>
      </c>
      <c r="AB162" t="s">
        <v>171</v>
      </c>
      <c r="AC162" s="7">
        <v>2307</v>
      </c>
      <c r="AD162">
        <v>0</v>
      </c>
      <c r="AE162">
        <v>0</v>
      </c>
      <c r="AF162" s="7">
        <v>2307</v>
      </c>
      <c r="AG162">
        <v>63</v>
      </c>
      <c r="AH162">
        <v>6</v>
      </c>
      <c r="AI162">
        <v>0</v>
      </c>
      <c r="AJ162">
        <v>3</v>
      </c>
      <c r="AK162">
        <v>16</v>
      </c>
      <c r="AL162">
        <v>88</v>
      </c>
    </row>
    <row r="163" spans="1:38" x14ac:dyDescent="0.25">
      <c r="A163">
        <v>25200</v>
      </c>
      <c r="B163" t="s">
        <v>172</v>
      </c>
      <c r="C163">
        <v>84</v>
      </c>
      <c r="D163">
        <v>0</v>
      </c>
      <c r="E163">
        <v>0</v>
      </c>
      <c r="F163">
        <v>84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N163">
        <v>25200</v>
      </c>
      <c r="O163" t="s">
        <v>172</v>
      </c>
      <c r="P163">
        <v>72</v>
      </c>
      <c r="Q163">
        <v>0</v>
      </c>
      <c r="R163">
        <v>0</v>
      </c>
      <c r="S163">
        <v>72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AA163">
        <v>25200</v>
      </c>
      <c r="AB163" t="s">
        <v>172</v>
      </c>
      <c r="AC163">
        <v>84</v>
      </c>
      <c r="AD163">
        <v>0</v>
      </c>
      <c r="AE163">
        <v>0</v>
      </c>
      <c r="AF163">
        <v>84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</row>
    <row r="164" spans="1:38" x14ac:dyDescent="0.25">
      <c r="A164">
        <v>34003</v>
      </c>
      <c r="B164" t="s">
        <v>173</v>
      </c>
      <c r="C164" s="7">
        <v>11443</v>
      </c>
      <c r="D164">
        <v>0</v>
      </c>
      <c r="E164">
        <v>35</v>
      </c>
      <c r="F164" s="7">
        <v>11478</v>
      </c>
      <c r="G164">
        <v>542</v>
      </c>
      <c r="H164">
        <v>38</v>
      </c>
      <c r="I164">
        <v>0</v>
      </c>
      <c r="J164">
        <v>17</v>
      </c>
      <c r="K164">
        <v>0</v>
      </c>
      <c r="L164">
        <v>597</v>
      </c>
      <c r="N164">
        <v>34003</v>
      </c>
      <c r="O164" t="s">
        <v>173</v>
      </c>
      <c r="P164" s="7">
        <v>11347</v>
      </c>
      <c r="Q164">
        <v>0</v>
      </c>
      <c r="R164">
        <v>47</v>
      </c>
      <c r="S164" s="7">
        <v>11394</v>
      </c>
      <c r="T164">
        <v>523</v>
      </c>
      <c r="U164">
        <v>35</v>
      </c>
      <c r="V164">
        <v>0</v>
      </c>
      <c r="W164">
        <v>28</v>
      </c>
      <c r="X164">
        <v>0</v>
      </c>
      <c r="Y164">
        <v>586</v>
      </c>
      <c r="AA164">
        <v>34003</v>
      </c>
      <c r="AB164" t="s">
        <v>173</v>
      </c>
      <c r="AC164" s="7">
        <v>10849</v>
      </c>
      <c r="AD164">
        <v>0</v>
      </c>
      <c r="AE164">
        <v>30</v>
      </c>
      <c r="AF164" s="7">
        <v>10879</v>
      </c>
      <c r="AG164">
        <v>444</v>
      </c>
      <c r="AH164">
        <v>27</v>
      </c>
      <c r="AI164">
        <v>0</v>
      </c>
      <c r="AJ164">
        <v>28</v>
      </c>
      <c r="AK164">
        <v>84</v>
      </c>
      <c r="AL164">
        <v>583</v>
      </c>
    </row>
    <row r="165" spans="1:38" x14ac:dyDescent="0.25">
      <c r="A165">
        <v>33211</v>
      </c>
      <c r="B165" t="s">
        <v>174</v>
      </c>
      <c r="C165">
        <v>477</v>
      </c>
      <c r="D165">
        <v>4</v>
      </c>
      <c r="E165">
        <v>0</v>
      </c>
      <c r="F165">
        <v>473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N165">
        <v>33211</v>
      </c>
      <c r="O165" t="s">
        <v>174</v>
      </c>
      <c r="P165">
        <v>484</v>
      </c>
      <c r="Q165">
        <v>18</v>
      </c>
      <c r="R165">
        <v>0</v>
      </c>
      <c r="S165">
        <v>466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AA165">
        <v>33211</v>
      </c>
      <c r="AB165" t="s">
        <v>174</v>
      </c>
      <c r="AC165">
        <v>37</v>
      </c>
      <c r="AD165">
        <v>0</v>
      </c>
      <c r="AE165">
        <v>0</v>
      </c>
      <c r="AF165">
        <v>37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</row>
    <row r="166" spans="1:38" x14ac:dyDescent="0.25">
      <c r="A166">
        <v>17417</v>
      </c>
      <c r="B166" t="s">
        <v>175</v>
      </c>
      <c r="C166" s="7">
        <v>15442</v>
      </c>
      <c r="D166">
        <v>16</v>
      </c>
      <c r="E166">
        <v>0</v>
      </c>
      <c r="F166" s="7">
        <v>15426</v>
      </c>
      <c r="G166">
        <v>578</v>
      </c>
      <c r="H166">
        <v>0</v>
      </c>
      <c r="I166">
        <v>0</v>
      </c>
      <c r="J166">
        <v>1</v>
      </c>
      <c r="K166">
        <v>125</v>
      </c>
      <c r="L166">
        <v>704</v>
      </c>
      <c r="N166">
        <v>17417</v>
      </c>
      <c r="O166" t="s">
        <v>175</v>
      </c>
      <c r="P166" s="7">
        <v>15451</v>
      </c>
      <c r="Q166">
        <v>56</v>
      </c>
      <c r="R166">
        <v>0</v>
      </c>
      <c r="S166" s="7">
        <v>15395</v>
      </c>
      <c r="T166">
        <v>626</v>
      </c>
      <c r="U166">
        <v>0</v>
      </c>
      <c r="V166">
        <v>0</v>
      </c>
      <c r="W166">
        <v>33</v>
      </c>
      <c r="X166">
        <v>123</v>
      </c>
      <c r="Y166">
        <v>782</v>
      </c>
      <c r="AA166">
        <v>17417</v>
      </c>
      <c r="AB166" t="s">
        <v>175</v>
      </c>
      <c r="AC166" s="7">
        <v>14844</v>
      </c>
      <c r="AD166">
        <v>69</v>
      </c>
      <c r="AE166">
        <v>0</v>
      </c>
      <c r="AF166" s="7">
        <v>14775</v>
      </c>
      <c r="AG166">
        <v>613</v>
      </c>
      <c r="AH166">
        <v>0</v>
      </c>
      <c r="AI166">
        <v>0</v>
      </c>
      <c r="AJ166">
        <v>50</v>
      </c>
      <c r="AK166">
        <v>259</v>
      </c>
      <c r="AL166">
        <v>922</v>
      </c>
    </row>
    <row r="167" spans="1:38" x14ac:dyDescent="0.25">
      <c r="A167">
        <v>15201</v>
      </c>
      <c r="B167" t="s">
        <v>176</v>
      </c>
      <c r="C167" s="7">
        <v>2488</v>
      </c>
      <c r="D167">
        <v>42</v>
      </c>
      <c r="E167">
        <v>0</v>
      </c>
      <c r="F167" s="7">
        <v>2446</v>
      </c>
      <c r="G167">
        <v>158</v>
      </c>
      <c r="H167">
        <v>0</v>
      </c>
      <c r="I167">
        <v>37</v>
      </c>
      <c r="J167">
        <v>28</v>
      </c>
      <c r="K167">
        <v>20</v>
      </c>
      <c r="L167">
        <v>243</v>
      </c>
      <c r="N167">
        <v>15201</v>
      </c>
      <c r="O167" t="s">
        <v>176</v>
      </c>
      <c r="P167" s="7">
        <v>2667</v>
      </c>
      <c r="Q167">
        <v>42</v>
      </c>
      <c r="R167">
        <v>0</v>
      </c>
      <c r="S167" s="7">
        <v>2625</v>
      </c>
      <c r="T167">
        <v>182</v>
      </c>
      <c r="U167">
        <v>0</v>
      </c>
      <c r="V167">
        <v>39</v>
      </c>
      <c r="W167">
        <v>53</v>
      </c>
      <c r="X167">
        <v>47</v>
      </c>
      <c r="Y167">
        <v>321</v>
      </c>
      <c r="AA167">
        <v>15201</v>
      </c>
      <c r="AB167" t="s">
        <v>176</v>
      </c>
      <c r="AC167" s="7">
        <v>2288</v>
      </c>
      <c r="AD167">
        <v>42</v>
      </c>
      <c r="AE167">
        <v>0</v>
      </c>
      <c r="AF167" s="7">
        <v>2246</v>
      </c>
      <c r="AG167">
        <v>251</v>
      </c>
      <c r="AH167">
        <v>0</v>
      </c>
      <c r="AI167">
        <v>40</v>
      </c>
      <c r="AJ167">
        <v>90</v>
      </c>
      <c r="AK167">
        <v>61</v>
      </c>
      <c r="AL167">
        <v>442</v>
      </c>
    </row>
    <row r="168" spans="1:38" x14ac:dyDescent="0.25">
      <c r="A168">
        <v>38324</v>
      </c>
      <c r="B168" t="s">
        <v>177</v>
      </c>
      <c r="C168">
        <v>124</v>
      </c>
      <c r="D168">
        <v>0</v>
      </c>
      <c r="E168">
        <v>0</v>
      </c>
      <c r="F168">
        <v>124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N168">
        <v>38324</v>
      </c>
      <c r="O168" t="s">
        <v>177</v>
      </c>
      <c r="P168">
        <v>133</v>
      </c>
      <c r="Q168">
        <v>0</v>
      </c>
      <c r="R168">
        <v>0</v>
      </c>
      <c r="S168">
        <v>133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AA168">
        <v>38324</v>
      </c>
      <c r="AB168" t="s">
        <v>177</v>
      </c>
      <c r="AC168">
        <v>139</v>
      </c>
      <c r="AD168">
        <v>0</v>
      </c>
      <c r="AE168">
        <v>0</v>
      </c>
      <c r="AF168">
        <v>139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</row>
    <row r="169" spans="1:38" x14ac:dyDescent="0.25">
      <c r="A169">
        <v>14400</v>
      </c>
      <c r="B169" t="s">
        <v>178</v>
      </c>
      <c r="C169">
        <v>212</v>
      </c>
      <c r="D169">
        <v>0</v>
      </c>
      <c r="E169">
        <v>0</v>
      </c>
      <c r="F169">
        <v>212</v>
      </c>
      <c r="G169">
        <v>2</v>
      </c>
      <c r="H169">
        <v>0</v>
      </c>
      <c r="I169">
        <v>0</v>
      </c>
      <c r="J169">
        <v>0</v>
      </c>
      <c r="K169">
        <v>0</v>
      </c>
      <c r="L169">
        <v>2</v>
      </c>
      <c r="N169">
        <v>14400</v>
      </c>
      <c r="O169" t="s">
        <v>178</v>
      </c>
      <c r="P169">
        <v>210</v>
      </c>
      <c r="Q169">
        <v>0</v>
      </c>
      <c r="R169">
        <v>0</v>
      </c>
      <c r="S169">
        <v>210</v>
      </c>
      <c r="T169">
        <v>5</v>
      </c>
      <c r="U169">
        <v>0</v>
      </c>
      <c r="V169">
        <v>0</v>
      </c>
      <c r="W169">
        <v>0</v>
      </c>
      <c r="X169">
        <v>0</v>
      </c>
      <c r="Y169">
        <v>5</v>
      </c>
      <c r="AA169">
        <v>14400</v>
      </c>
      <c r="AB169" t="s">
        <v>178</v>
      </c>
      <c r="AC169">
        <v>206</v>
      </c>
      <c r="AD169">
        <v>0</v>
      </c>
      <c r="AE169">
        <v>0</v>
      </c>
      <c r="AF169">
        <v>206</v>
      </c>
      <c r="AG169">
        <v>2</v>
      </c>
      <c r="AH169">
        <v>0</v>
      </c>
      <c r="AI169">
        <v>0</v>
      </c>
      <c r="AJ169">
        <v>0</v>
      </c>
      <c r="AK169">
        <v>0</v>
      </c>
      <c r="AL169">
        <v>2</v>
      </c>
    </row>
    <row r="170" spans="1:38" x14ac:dyDescent="0.25">
      <c r="A170">
        <v>25101</v>
      </c>
      <c r="B170" t="s">
        <v>179</v>
      </c>
      <c r="C170">
        <v>999</v>
      </c>
      <c r="D170">
        <v>0</v>
      </c>
      <c r="E170">
        <v>0</v>
      </c>
      <c r="F170">
        <v>999</v>
      </c>
      <c r="G170">
        <v>25</v>
      </c>
      <c r="H170">
        <v>0</v>
      </c>
      <c r="I170">
        <v>0</v>
      </c>
      <c r="J170">
        <v>4</v>
      </c>
      <c r="K170">
        <v>11</v>
      </c>
      <c r="L170">
        <v>40</v>
      </c>
      <c r="N170">
        <v>25101</v>
      </c>
      <c r="O170" t="s">
        <v>179</v>
      </c>
      <c r="P170" s="7">
        <v>1022</v>
      </c>
      <c r="Q170">
        <v>0</v>
      </c>
      <c r="R170">
        <v>0</v>
      </c>
      <c r="S170" s="7">
        <v>1022</v>
      </c>
      <c r="T170">
        <v>26</v>
      </c>
      <c r="U170">
        <v>0</v>
      </c>
      <c r="V170">
        <v>0</v>
      </c>
      <c r="W170">
        <v>7</v>
      </c>
      <c r="X170">
        <v>5</v>
      </c>
      <c r="Y170">
        <v>38</v>
      </c>
      <c r="AA170">
        <v>25101</v>
      </c>
      <c r="AB170" t="s">
        <v>179</v>
      </c>
      <c r="AC170">
        <v>996</v>
      </c>
      <c r="AD170">
        <v>0</v>
      </c>
      <c r="AE170">
        <v>0</v>
      </c>
      <c r="AF170">
        <v>996</v>
      </c>
      <c r="AG170">
        <v>25</v>
      </c>
      <c r="AH170">
        <v>0</v>
      </c>
      <c r="AI170">
        <v>0</v>
      </c>
      <c r="AJ170">
        <v>8</v>
      </c>
      <c r="AK170">
        <v>4</v>
      </c>
      <c r="AL170">
        <v>37</v>
      </c>
    </row>
    <row r="171" spans="1:38" x14ac:dyDescent="0.25">
      <c r="A171">
        <v>14172</v>
      </c>
      <c r="B171" t="s">
        <v>180</v>
      </c>
      <c r="C171">
        <v>685</v>
      </c>
      <c r="D171">
        <v>0</v>
      </c>
      <c r="E171">
        <v>0</v>
      </c>
      <c r="F171">
        <v>685</v>
      </c>
      <c r="G171">
        <v>38</v>
      </c>
      <c r="H171">
        <v>0</v>
      </c>
      <c r="I171">
        <v>0</v>
      </c>
      <c r="J171">
        <v>0</v>
      </c>
      <c r="K171">
        <v>0</v>
      </c>
      <c r="L171">
        <v>38</v>
      </c>
      <c r="N171">
        <v>14172</v>
      </c>
      <c r="O171" t="s">
        <v>180</v>
      </c>
      <c r="P171">
        <v>757</v>
      </c>
      <c r="Q171">
        <v>0</v>
      </c>
      <c r="R171">
        <v>0</v>
      </c>
      <c r="S171">
        <v>757</v>
      </c>
      <c r="T171">
        <v>44</v>
      </c>
      <c r="U171">
        <v>0</v>
      </c>
      <c r="V171">
        <v>0</v>
      </c>
      <c r="W171">
        <v>0</v>
      </c>
      <c r="X171">
        <v>0</v>
      </c>
      <c r="Y171">
        <v>44</v>
      </c>
      <c r="AA171">
        <v>14172</v>
      </c>
      <c r="AB171" t="s">
        <v>180</v>
      </c>
      <c r="AC171">
        <v>727</v>
      </c>
      <c r="AD171">
        <v>0</v>
      </c>
      <c r="AE171">
        <v>0</v>
      </c>
      <c r="AF171">
        <v>727</v>
      </c>
      <c r="AG171">
        <v>43</v>
      </c>
      <c r="AH171">
        <v>0</v>
      </c>
      <c r="AI171">
        <v>0</v>
      </c>
      <c r="AJ171">
        <v>0</v>
      </c>
      <c r="AK171">
        <v>0</v>
      </c>
      <c r="AL171">
        <v>43</v>
      </c>
    </row>
    <row r="172" spans="1:38" x14ac:dyDescent="0.25">
      <c r="A172">
        <v>22105</v>
      </c>
      <c r="B172" t="s">
        <v>181</v>
      </c>
      <c r="C172">
        <v>102</v>
      </c>
      <c r="D172">
        <v>0</v>
      </c>
      <c r="E172">
        <v>0</v>
      </c>
      <c r="F172">
        <v>102</v>
      </c>
      <c r="G172">
        <v>10</v>
      </c>
      <c r="H172">
        <v>0</v>
      </c>
      <c r="I172">
        <v>0</v>
      </c>
      <c r="J172">
        <v>0</v>
      </c>
      <c r="K172">
        <v>0</v>
      </c>
      <c r="L172">
        <v>10</v>
      </c>
      <c r="N172">
        <v>22105</v>
      </c>
      <c r="O172" t="s">
        <v>181</v>
      </c>
      <c r="P172">
        <v>106</v>
      </c>
      <c r="Q172">
        <v>0</v>
      </c>
      <c r="R172">
        <v>0</v>
      </c>
      <c r="S172">
        <v>106</v>
      </c>
      <c r="T172">
        <v>10</v>
      </c>
      <c r="U172">
        <v>0</v>
      </c>
      <c r="V172">
        <v>0</v>
      </c>
      <c r="W172">
        <v>0</v>
      </c>
      <c r="X172">
        <v>0</v>
      </c>
      <c r="Y172">
        <v>10</v>
      </c>
      <c r="AA172">
        <v>22105</v>
      </c>
      <c r="AB172" t="s">
        <v>181</v>
      </c>
      <c r="AC172">
        <v>100</v>
      </c>
      <c r="AD172">
        <v>0</v>
      </c>
      <c r="AE172">
        <v>0</v>
      </c>
      <c r="AF172">
        <v>100</v>
      </c>
      <c r="AG172">
        <v>9</v>
      </c>
      <c r="AH172">
        <v>0</v>
      </c>
      <c r="AI172">
        <v>0</v>
      </c>
      <c r="AJ172">
        <v>0</v>
      </c>
      <c r="AK172">
        <v>0</v>
      </c>
      <c r="AL172">
        <v>9</v>
      </c>
    </row>
    <row r="173" spans="1:38" x14ac:dyDescent="0.25">
      <c r="A173">
        <v>24105</v>
      </c>
      <c r="B173" t="s">
        <v>182</v>
      </c>
      <c r="C173">
        <v>788</v>
      </c>
      <c r="D173">
        <v>0</v>
      </c>
      <c r="E173">
        <v>0</v>
      </c>
      <c r="F173">
        <v>788</v>
      </c>
      <c r="G173">
        <v>13</v>
      </c>
      <c r="H173">
        <v>0</v>
      </c>
      <c r="I173">
        <v>0</v>
      </c>
      <c r="J173">
        <v>0</v>
      </c>
      <c r="K173">
        <v>54</v>
      </c>
      <c r="L173">
        <v>67</v>
      </c>
      <c r="N173">
        <v>24105</v>
      </c>
      <c r="O173" t="s">
        <v>182</v>
      </c>
      <c r="P173">
        <v>738</v>
      </c>
      <c r="Q173">
        <v>0</v>
      </c>
      <c r="R173">
        <v>0</v>
      </c>
      <c r="S173">
        <v>738</v>
      </c>
      <c r="T173">
        <v>10</v>
      </c>
      <c r="U173">
        <v>0</v>
      </c>
      <c r="V173">
        <v>0</v>
      </c>
      <c r="W173">
        <v>0</v>
      </c>
      <c r="X173">
        <v>30</v>
      </c>
      <c r="Y173">
        <v>40</v>
      </c>
      <c r="AA173">
        <v>24105</v>
      </c>
      <c r="AB173" t="s">
        <v>182</v>
      </c>
      <c r="AC173">
        <v>729</v>
      </c>
      <c r="AD173">
        <v>0</v>
      </c>
      <c r="AE173">
        <v>0</v>
      </c>
      <c r="AF173">
        <v>729</v>
      </c>
      <c r="AG173">
        <v>8</v>
      </c>
      <c r="AH173">
        <v>0</v>
      </c>
      <c r="AI173">
        <v>0</v>
      </c>
      <c r="AJ173">
        <v>0</v>
      </c>
      <c r="AK173">
        <v>39</v>
      </c>
      <c r="AL173">
        <v>47</v>
      </c>
    </row>
    <row r="174" spans="1:38" x14ac:dyDescent="0.25">
      <c r="A174">
        <v>34111</v>
      </c>
      <c r="B174" t="s">
        <v>183</v>
      </c>
      <c r="C174" s="7">
        <v>5157</v>
      </c>
      <c r="D174">
        <v>900</v>
      </c>
      <c r="E174">
        <v>0</v>
      </c>
      <c r="F174" s="7">
        <v>4257</v>
      </c>
      <c r="G174">
        <v>306</v>
      </c>
      <c r="H174">
        <v>0</v>
      </c>
      <c r="I174">
        <v>0</v>
      </c>
      <c r="J174">
        <v>0</v>
      </c>
      <c r="K174">
        <v>0</v>
      </c>
      <c r="L174">
        <v>306</v>
      </c>
      <c r="N174">
        <v>34111</v>
      </c>
      <c r="O174" t="s">
        <v>183</v>
      </c>
      <c r="P174" s="7">
        <v>5131</v>
      </c>
      <c r="Q174">
        <v>837</v>
      </c>
      <c r="R174">
        <v>0</v>
      </c>
      <c r="S174" s="7">
        <v>4294</v>
      </c>
      <c r="T174">
        <v>317</v>
      </c>
      <c r="U174">
        <v>0</v>
      </c>
      <c r="V174">
        <v>0</v>
      </c>
      <c r="W174">
        <v>10</v>
      </c>
      <c r="X174">
        <v>0</v>
      </c>
      <c r="Y174">
        <v>327</v>
      </c>
      <c r="AA174">
        <v>34111</v>
      </c>
      <c r="AB174" t="s">
        <v>183</v>
      </c>
      <c r="AC174" s="7">
        <v>4835</v>
      </c>
      <c r="AD174">
        <v>0</v>
      </c>
      <c r="AE174">
        <v>0</v>
      </c>
      <c r="AF174" s="7">
        <v>4835</v>
      </c>
      <c r="AG174">
        <v>363</v>
      </c>
      <c r="AH174">
        <v>0</v>
      </c>
      <c r="AI174">
        <v>0</v>
      </c>
      <c r="AJ174">
        <v>0</v>
      </c>
      <c r="AK174">
        <v>0</v>
      </c>
      <c r="AL174">
        <v>363</v>
      </c>
    </row>
    <row r="175" spans="1:38" x14ac:dyDescent="0.25">
      <c r="A175">
        <v>24019</v>
      </c>
      <c r="B175" t="s">
        <v>184</v>
      </c>
      <c r="C175" s="7">
        <v>1291</v>
      </c>
      <c r="D175">
        <v>0</v>
      </c>
      <c r="E175">
        <v>0</v>
      </c>
      <c r="F175" s="7">
        <v>1291</v>
      </c>
      <c r="G175">
        <v>75</v>
      </c>
      <c r="H175">
        <v>0</v>
      </c>
      <c r="I175">
        <v>0</v>
      </c>
      <c r="J175">
        <v>0</v>
      </c>
      <c r="K175">
        <v>0</v>
      </c>
      <c r="L175">
        <v>75</v>
      </c>
      <c r="N175">
        <v>24019</v>
      </c>
      <c r="O175" t="s">
        <v>184</v>
      </c>
      <c r="P175" s="7">
        <v>1132</v>
      </c>
      <c r="Q175">
        <v>0</v>
      </c>
      <c r="R175">
        <v>0</v>
      </c>
      <c r="S175" s="7">
        <v>1132</v>
      </c>
      <c r="T175">
        <v>62</v>
      </c>
      <c r="U175">
        <v>0</v>
      </c>
      <c r="V175">
        <v>0</v>
      </c>
      <c r="W175">
        <v>0</v>
      </c>
      <c r="X175">
        <v>0</v>
      </c>
      <c r="Y175">
        <v>62</v>
      </c>
      <c r="AA175">
        <v>24019</v>
      </c>
      <c r="AB175" t="s">
        <v>184</v>
      </c>
      <c r="AC175" s="7">
        <v>1122</v>
      </c>
      <c r="AD175">
        <v>0</v>
      </c>
      <c r="AE175">
        <v>0</v>
      </c>
      <c r="AF175" s="7">
        <v>1122</v>
      </c>
      <c r="AG175">
        <v>64</v>
      </c>
      <c r="AH175">
        <v>0</v>
      </c>
      <c r="AI175">
        <v>0</v>
      </c>
      <c r="AJ175">
        <v>0</v>
      </c>
      <c r="AK175">
        <v>0</v>
      </c>
      <c r="AL175">
        <v>64</v>
      </c>
    </row>
    <row r="176" spans="1:38" x14ac:dyDescent="0.25">
      <c r="A176">
        <v>21300</v>
      </c>
      <c r="B176" t="s">
        <v>185</v>
      </c>
      <c r="C176">
        <v>666</v>
      </c>
      <c r="D176">
        <v>1</v>
      </c>
      <c r="E176">
        <v>0</v>
      </c>
      <c r="F176">
        <v>665</v>
      </c>
      <c r="G176">
        <v>12</v>
      </c>
      <c r="H176">
        <v>0</v>
      </c>
      <c r="I176">
        <v>0</v>
      </c>
      <c r="J176">
        <v>1</v>
      </c>
      <c r="K176">
        <v>0</v>
      </c>
      <c r="L176">
        <v>13</v>
      </c>
      <c r="N176">
        <v>21300</v>
      </c>
      <c r="O176" t="s">
        <v>185</v>
      </c>
      <c r="P176">
        <v>642</v>
      </c>
      <c r="Q176">
        <v>1</v>
      </c>
      <c r="R176">
        <v>0</v>
      </c>
      <c r="S176">
        <v>641</v>
      </c>
      <c r="T176">
        <v>12</v>
      </c>
      <c r="U176">
        <v>0</v>
      </c>
      <c r="V176">
        <v>0</v>
      </c>
      <c r="W176">
        <v>1</v>
      </c>
      <c r="X176">
        <v>0</v>
      </c>
      <c r="Y176">
        <v>13</v>
      </c>
      <c r="AA176">
        <v>21300</v>
      </c>
      <c r="AB176" t="s">
        <v>185</v>
      </c>
      <c r="AC176">
        <v>682</v>
      </c>
      <c r="AD176">
        <v>50</v>
      </c>
      <c r="AE176">
        <v>0</v>
      </c>
      <c r="AF176">
        <v>632</v>
      </c>
      <c r="AG176">
        <v>17</v>
      </c>
      <c r="AH176">
        <v>0</v>
      </c>
      <c r="AI176">
        <v>0</v>
      </c>
      <c r="AJ176">
        <v>3</v>
      </c>
      <c r="AK176">
        <v>0</v>
      </c>
      <c r="AL176">
        <v>20</v>
      </c>
    </row>
    <row r="177" spans="1:38" x14ac:dyDescent="0.25">
      <c r="A177">
        <v>33030</v>
      </c>
      <c r="B177" t="s">
        <v>186</v>
      </c>
      <c r="C177">
        <v>70</v>
      </c>
      <c r="D177">
        <v>0</v>
      </c>
      <c r="E177">
        <v>0</v>
      </c>
      <c r="F177">
        <v>70</v>
      </c>
      <c r="G177">
        <v>0</v>
      </c>
      <c r="H177">
        <v>0</v>
      </c>
      <c r="I177">
        <v>0</v>
      </c>
      <c r="J177">
        <v>1</v>
      </c>
      <c r="K177">
        <v>0</v>
      </c>
      <c r="L177">
        <v>1</v>
      </c>
      <c r="N177">
        <v>33030</v>
      </c>
      <c r="O177" t="s">
        <v>186</v>
      </c>
      <c r="P177">
        <v>70</v>
      </c>
      <c r="Q177">
        <v>0</v>
      </c>
      <c r="R177">
        <v>0</v>
      </c>
      <c r="S177">
        <v>70</v>
      </c>
      <c r="T177">
        <v>0</v>
      </c>
      <c r="U177">
        <v>0</v>
      </c>
      <c r="V177">
        <v>0</v>
      </c>
      <c r="W177">
        <v>1</v>
      </c>
      <c r="X177">
        <v>0</v>
      </c>
      <c r="Y177">
        <v>1</v>
      </c>
      <c r="AA177">
        <v>33030</v>
      </c>
      <c r="AB177" t="s">
        <v>186</v>
      </c>
      <c r="AC177">
        <v>78</v>
      </c>
      <c r="AD177">
        <v>0</v>
      </c>
      <c r="AE177">
        <v>0</v>
      </c>
      <c r="AF177">
        <v>78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</row>
    <row r="178" spans="1:38" x14ac:dyDescent="0.25">
      <c r="A178">
        <v>28137</v>
      </c>
      <c r="B178" t="s">
        <v>187</v>
      </c>
      <c r="C178">
        <v>270</v>
      </c>
      <c r="D178">
        <v>0</v>
      </c>
      <c r="E178">
        <v>0</v>
      </c>
      <c r="F178">
        <v>270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N178">
        <v>28137</v>
      </c>
      <c r="O178" t="s">
        <v>187</v>
      </c>
      <c r="P178">
        <v>262</v>
      </c>
      <c r="Q178">
        <v>0</v>
      </c>
      <c r="R178">
        <v>0</v>
      </c>
      <c r="S178">
        <v>262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AA178">
        <v>28137</v>
      </c>
      <c r="AB178" t="s">
        <v>187</v>
      </c>
      <c r="AC178">
        <v>245</v>
      </c>
      <c r="AD178">
        <v>0</v>
      </c>
      <c r="AE178">
        <v>0</v>
      </c>
      <c r="AF178">
        <v>245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</row>
    <row r="179" spans="1:38" x14ac:dyDescent="0.25">
      <c r="A179">
        <v>32123</v>
      </c>
      <c r="B179" t="s">
        <v>188</v>
      </c>
      <c r="C179">
        <v>84</v>
      </c>
      <c r="D179">
        <v>0</v>
      </c>
      <c r="E179">
        <v>0</v>
      </c>
      <c r="F179">
        <v>84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N179">
        <v>32123</v>
      </c>
      <c r="O179" t="s">
        <v>188</v>
      </c>
      <c r="P179">
        <v>80</v>
      </c>
      <c r="Q179">
        <v>0</v>
      </c>
      <c r="R179">
        <v>0</v>
      </c>
      <c r="S179">
        <v>80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AA179">
        <v>32123</v>
      </c>
      <c r="AB179" t="s">
        <v>188</v>
      </c>
      <c r="AC179">
        <v>79</v>
      </c>
      <c r="AD179">
        <v>0</v>
      </c>
      <c r="AE179">
        <v>0</v>
      </c>
      <c r="AF179">
        <v>79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</row>
    <row r="180" spans="1:38" x14ac:dyDescent="0.25">
      <c r="A180">
        <v>10065</v>
      </c>
      <c r="B180" t="s">
        <v>189</v>
      </c>
      <c r="C180">
        <v>166</v>
      </c>
      <c r="D180">
        <v>4</v>
      </c>
      <c r="E180">
        <v>0</v>
      </c>
      <c r="F180">
        <v>162</v>
      </c>
      <c r="G180">
        <v>1</v>
      </c>
      <c r="H180">
        <v>0</v>
      </c>
      <c r="I180">
        <v>0</v>
      </c>
      <c r="J180">
        <v>0</v>
      </c>
      <c r="K180">
        <v>0</v>
      </c>
      <c r="L180">
        <v>1</v>
      </c>
      <c r="N180">
        <v>10065</v>
      </c>
      <c r="O180" t="s">
        <v>189</v>
      </c>
      <c r="P180">
        <v>170</v>
      </c>
      <c r="Q180">
        <v>0</v>
      </c>
      <c r="R180">
        <v>0</v>
      </c>
      <c r="S180">
        <v>170</v>
      </c>
      <c r="T180">
        <v>1</v>
      </c>
      <c r="U180">
        <v>0</v>
      </c>
      <c r="V180">
        <v>0</v>
      </c>
      <c r="W180">
        <v>0</v>
      </c>
      <c r="X180">
        <v>0</v>
      </c>
      <c r="Y180">
        <v>1</v>
      </c>
      <c r="AA180">
        <v>10065</v>
      </c>
      <c r="AB180" t="s">
        <v>189</v>
      </c>
      <c r="AC180">
        <v>152</v>
      </c>
      <c r="AD180">
        <v>0</v>
      </c>
      <c r="AE180">
        <v>0</v>
      </c>
      <c r="AF180">
        <v>152</v>
      </c>
      <c r="AG180">
        <v>2</v>
      </c>
      <c r="AH180">
        <v>0</v>
      </c>
      <c r="AI180">
        <v>0</v>
      </c>
      <c r="AJ180">
        <v>0</v>
      </c>
      <c r="AK180">
        <v>10</v>
      </c>
      <c r="AL180">
        <v>12</v>
      </c>
    </row>
    <row r="181" spans="1:38" x14ac:dyDescent="0.25">
      <c r="A181">
        <v>9013</v>
      </c>
      <c r="B181" t="s">
        <v>190</v>
      </c>
      <c r="C181">
        <v>429</v>
      </c>
      <c r="D181">
        <v>0</v>
      </c>
      <c r="E181">
        <v>0</v>
      </c>
      <c r="F181">
        <v>429</v>
      </c>
      <c r="G181">
        <v>7</v>
      </c>
      <c r="H181">
        <v>0</v>
      </c>
      <c r="I181">
        <v>0</v>
      </c>
      <c r="J181">
        <v>0</v>
      </c>
      <c r="K181">
        <v>0</v>
      </c>
      <c r="L181">
        <v>7</v>
      </c>
      <c r="N181">
        <v>9013</v>
      </c>
      <c r="O181" t="s">
        <v>190</v>
      </c>
      <c r="P181">
        <v>432</v>
      </c>
      <c r="Q181">
        <v>0</v>
      </c>
      <c r="R181">
        <v>0</v>
      </c>
      <c r="S181">
        <v>432</v>
      </c>
      <c r="T181">
        <v>8</v>
      </c>
      <c r="U181">
        <v>0</v>
      </c>
      <c r="V181">
        <v>0</v>
      </c>
      <c r="W181">
        <v>0</v>
      </c>
      <c r="X181">
        <v>0</v>
      </c>
      <c r="Y181">
        <v>8</v>
      </c>
      <c r="AA181">
        <v>9013</v>
      </c>
      <c r="AB181" t="s">
        <v>190</v>
      </c>
      <c r="AC181">
        <v>402</v>
      </c>
      <c r="AD181">
        <v>0</v>
      </c>
      <c r="AE181">
        <v>0</v>
      </c>
      <c r="AF181">
        <v>402</v>
      </c>
      <c r="AG181">
        <v>6</v>
      </c>
      <c r="AH181">
        <v>0</v>
      </c>
      <c r="AI181">
        <v>0</v>
      </c>
      <c r="AJ181">
        <v>0</v>
      </c>
      <c r="AK181">
        <v>0</v>
      </c>
      <c r="AL181">
        <v>6</v>
      </c>
    </row>
    <row r="182" spans="1:38" x14ac:dyDescent="0.25">
      <c r="A182">
        <v>24410</v>
      </c>
      <c r="B182" t="s">
        <v>191</v>
      </c>
      <c r="C182">
        <v>421</v>
      </c>
      <c r="D182">
        <v>0</v>
      </c>
      <c r="E182">
        <v>0</v>
      </c>
      <c r="F182">
        <v>421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N182">
        <v>24410</v>
      </c>
      <c r="O182" t="s">
        <v>191</v>
      </c>
      <c r="P182">
        <v>429</v>
      </c>
      <c r="Q182">
        <v>0</v>
      </c>
      <c r="R182">
        <v>0</v>
      </c>
      <c r="S182">
        <v>429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AA182">
        <v>24410</v>
      </c>
      <c r="AB182" t="s">
        <v>191</v>
      </c>
      <c r="AC182">
        <v>401</v>
      </c>
      <c r="AD182">
        <v>0</v>
      </c>
      <c r="AE182">
        <v>0</v>
      </c>
      <c r="AF182">
        <v>401</v>
      </c>
      <c r="AG182">
        <v>3</v>
      </c>
      <c r="AH182">
        <v>0</v>
      </c>
      <c r="AI182">
        <v>0</v>
      </c>
      <c r="AJ182">
        <v>0</v>
      </c>
      <c r="AK182">
        <v>0</v>
      </c>
      <c r="AL182">
        <v>3</v>
      </c>
    </row>
    <row r="183" spans="1:38" x14ac:dyDescent="0.25">
      <c r="A183">
        <v>27344</v>
      </c>
      <c r="B183" t="s">
        <v>192</v>
      </c>
      <c r="C183" s="7">
        <v>1909</v>
      </c>
      <c r="D183">
        <v>0</v>
      </c>
      <c r="E183">
        <v>0</v>
      </c>
      <c r="F183" s="7">
        <v>1909</v>
      </c>
      <c r="G183">
        <v>49</v>
      </c>
      <c r="H183">
        <v>0</v>
      </c>
      <c r="I183">
        <v>0</v>
      </c>
      <c r="J183">
        <v>0</v>
      </c>
      <c r="K183">
        <v>0</v>
      </c>
      <c r="L183">
        <v>49</v>
      </c>
      <c r="N183">
        <v>27344</v>
      </c>
      <c r="O183" t="s">
        <v>192</v>
      </c>
      <c r="P183" s="7">
        <v>1869</v>
      </c>
      <c r="Q183">
        <v>0</v>
      </c>
      <c r="R183">
        <v>0</v>
      </c>
      <c r="S183" s="7">
        <v>1869</v>
      </c>
      <c r="T183">
        <v>52</v>
      </c>
      <c r="U183">
        <v>0</v>
      </c>
      <c r="V183">
        <v>0</v>
      </c>
      <c r="W183">
        <v>0</v>
      </c>
      <c r="X183">
        <v>0</v>
      </c>
      <c r="Y183">
        <v>52</v>
      </c>
      <c r="AA183">
        <v>27344</v>
      </c>
      <c r="AB183" t="s">
        <v>192</v>
      </c>
      <c r="AC183" s="7">
        <v>1800</v>
      </c>
      <c r="AD183">
        <v>0</v>
      </c>
      <c r="AE183">
        <v>0</v>
      </c>
      <c r="AF183" s="7">
        <v>1800</v>
      </c>
      <c r="AG183">
        <v>41</v>
      </c>
      <c r="AH183">
        <v>0</v>
      </c>
      <c r="AI183">
        <v>0</v>
      </c>
      <c r="AJ183">
        <v>0</v>
      </c>
      <c r="AK183">
        <v>0</v>
      </c>
      <c r="AL183">
        <v>41</v>
      </c>
    </row>
    <row r="184" spans="1:38" x14ac:dyDescent="0.25">
      <c r="A184">
        <v>1147</v>
      </c>
      <c r="B184" t="s">
        <v>193</v>
      </c>
      <c r="C184" s="7">
        <v>2684</v>
      </c>
      <c r="D184">
        <v>0</v>
      </c>
      <c r="E184">
        <v>0</v>
      </c>
      <c r="F184" s="7">
        <v>2684</v>
      </c>
      <c r="G184">
        <v>92</v>
      </c>
      <c r="H184">
        <v>0</v>
      </c>
      <c r="I184">
        <v>0</v>
      </c>
      <c r="J184">
        <v>10</v>
      </c>
      <c r="K184">
        <v>79</v>
      </c>
      <c r="L184">
        <v>181</v>
      </c>
      <c r="N184">
        <v>1147</v>
      </c>
      <c r="O184" t="s">
        <v>193</v>
      </c>
      <c r="P184" s="7">
        <v>2483</v>
      </c>
      <c r="Q184">
        <v>0</v>
      </c>
      <c r="R184">
        <v>0</v>
      </c>
      <c r="S184" s="7">
        <v>2483</v>
      </c>
      <c r="T184">
        <v>100</v>
      </c>
      <c r="U184">
        <v>0</v>
      </c>
      <c r="V184">
        <v>0</v>
      </c>
      <c r="W184">
        <v>0</v>
      </c>
      <c r="X184">
        <v>80</v>
      </c>
      <c r="Y184">
        <v>180</v>
      </c>
      <c r="AA184">
        <v>1147</v>
      </c>
      <c r="AB184" t="s">
        <v>193</v>
      </c>
      <c r="AC184" s="7">
        <v>2545</v>
      </c>
      <c r="AD184">
        <v>0</v>
      </c>
      <c r="AE184">
        <v>0</v>
      </c>
      <c r="AF184" s="7">
        <v>2545</v>
      </c>
      <c r="AG184">
        <v>110</v>
      </c>
      <c r="AH184">
        <v>0</v>
      </c>
      <c r="AI184">
        <v>0</v>
      </c>
      <c r="AJ184">
        <v>0</v>
      </c>
      <c r="AK184">
        <v>75</v>
      </c>
      <c r="AL184">
        <v>185</v>
      </c>
    </row>
    <row r="185" spans="1:38" x14ac:dyDescent="0.25">
      <c r="A185">
        <v>9102</v>
      </c>
      <c r="B185" t="s">
        <v>194</v>
      </c>
      <c r="C185">
        <v>64</v>
      </c>
      <c r="D185">
        <v>0</v>
      </c>
      <c r="E185">
        <v>0</v>
      </c>
      <c r="F185">
        <v>64</v>
      </c>
      <c r="G185">
        <v>0</v>
      </c>
      <c r="H185">
        <v>11</v>
      </c>
      <c r="I185">
        <v>0</v>
      </c>
      <c r="J185">
        <v>0</v>
      </c>
      <c r="K185">
        <v>0</v>
      </c>
      <c r="L185">
        <v>11</v>
      </c>
      <c r="N185">
        <v>9102</v>
      </c>
      <c r="O185" t="s">
        <v>194</v>
      </c>
      <c r="P185">
        <v>63</v>
      </c>
      <c r="Q185">
        <v>0</v>
      </c>
      <c r="R185">
        <v>0</v>
      </c>
      <c r="S185">
        <v>63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AA185">
        <v>9102</v>
      </c>
      <c r="AB185" t="s">
        <v>194</v>
      </c>
      <c r="AC185">
        <v>65</v>
      </c>
      <c r="AD185">
        <v>0</v>
      </c>
      <c r="AE185">
        <v>0</v>
      </c>
      <c r="AF185">
        <v>65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38" x14ac:dyDescent="0.25">
      <c r="A186">
        <v>11001</v>
      </c>
      <c r="B186" t="s">
        <v>195</v>
      </c>
      <c r="C186" s="7">
        <v>9613</v>
      </c>
      <c r="D186">
        <v>155</v>
      </c>
      <c r="E186">
        <v>84</v>
      </c>
      <c r="F186" s="7">
        <v>9542</v>
      </c>
      <c r="G186">
        <v>476</v>
      </c>
      <c r="H186">
        <v>303</v>
      </c>
      <c r="I186">
        <v>140</v>
      </c>
      <c r="J186">
        <v>2</v>
      </c>
      <c r="K186">
        <v>26</v>
      </c>
      <c r="L186">
        <v>947</v>
      </c>
      <c r="N186">
        <v>11001</v>
      </c>
      <c r="O186" t="s">
        <v>195</v>
      </c>
      <c r="P186" s="7">
        <v>9399</v>
      </c>
      <c r="Q186">
        <v>156</v>
      </c>
      <c r="R186">
        <v>80</v>
      </c>
      <c r="S186" s="7">
        <v>9323</v>
      </c>
      <c r="T186">
        <v>494</v>
      </c>
      <c r="U186">
        <v>345</v>
      </c>
      <c r="V186">
        <v>77</v>
      </c>
      <c r="W186">
        <v>13</v>
      </c>
      <c r="X186">
        <v>20</v>
      </c>
      <c r="Y186">
        <v>949</v>
      </c>
      <c r="AA186">
        <v>11001</v>
      </c>
      <c r="AB186" t="s">
        <v>195</v>
      </c>
      <c r="AC186" s="7">
        <v>9188</v>
      </c>
      <c r="AD186">
        <v>163</v>
      </c>
      <c r="AE186">
        <v>100</v>
      </c>
      <c r="AF186" s="7">
        <v>9125</v>
      </c>
      <c r="AG186">
        <v>491</v>
      </c>
      <c r="AH186">
        <v>376</v>
      </c>
      <c r="AI186">
        <v>66</v>
      </c>
      <c r="AJ186">
        <v>15</v>
      </c>
      <c r="AK186">
        <v>20</v>
      </c>
      <c r="AL186">
        <v>968</v>
      </c>
    </row>
    <row r="187" spans="1:38" x14ac:dyDescent="0.25">
      <c r="A187">
        <v>24122</v>
      </c>
      <c r="B187" t="s">
        <v>196</v>
      </c>
      <c r="C187">
        <v>199</v>
      </c>
      <c r="D187">
        <v>0</v>
      </c>
      <c r="E187">
        <v>0</v>
      </c>
      <c r="F187">
        <v>199</v>
      </c>
      <c r="G187">
        <v>1</v>
      </c>
      <c r="H187">
        <v>0</v>
      </c>
      <c r="I187">
        <v>0</v>
      </c>
      <c r="J187">
        <v>0</v>
      </c>
      <c r="K187">
        <v>0</v>
      </c>
      <c r="L187">
        <v>1</v>
      </c>
      <c r="N187">
        <v>24122</v>
      </c>
      <c r="O187" t="s">
        <v>196</v>
      </c>
      <c r="P187">
        <v>215</v>
      </c>
      <c r="Q187">
        <v>0</v>
      </c>
      <c r="R187">
        <v>0</v>
      </c>
      <c r="S187">
        <v>215</v>
      </c>
      <c r="T187">
        <v>1</v>
      </c>
      <c r="U187">
        <v>0</v>
      </c>
      <c r="V187">
        <v>0</v>
      </c>
      <c r="W187">
        <v>0</v>
      </c>
      <c r="X187">
        <v>0</v>
      </c>
      <c r="Y187">
        <v>1</v>
      </c>
      <c r="AA187">
        <v>24122</v>
      </c>
      <c r="AB187" t="s">
        <v>196</v>
      </c>
      <c r="AC187">
        <v>228</v>
      </c>
      <c r="AD187">
        <v>0</v>
      </c>
      <c r="AE187">
        <v>0</v>
      </c>
      <c r="AF187">
        <v>228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1:38" x14ac:dyDescent="0.25">
      <c r="A188">
        <v>3050</v>
      </c>
      <c r="B188" t="s">
        <v>197</v>
      </c>
      <c r="C188">
        <v>209</v>
      </c>
      <c r="D188">
        <v>0</v>
      </c>
      <c r="E188">
        <v>0</v>
      </c>
      <c r="F188">
        <v>209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N188">
        <v>3050</v>
      </c>
      <c r="O188" t="s">
        <v>197</v>
      </c>
      <c r="P188">
        <v>205</v>
      </c>
      <c r="Q188">
        <v>0</v>
      </c>
      <c r="R188">
        <v>0</v>
      </c>
      <c r="S188">
        <v>205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AA188">
        <v>3050</v>
      </c>
      <c r="AB188" t="s">
        <v>197</v>
      </c>
      <c r="AC188">
        <v>209</v>
      </c>
      <c r="AD188">
        <v>0</v>
      </c>
      <c r="AE188">
        <v>0</v>
      </c>
      <c r="AF188">
        <v>209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1:38" x14ac:dyDescent="0.25">
      <c r="A189">
        <v>21301</v>
      </c>
      <c r="B189" t="s">
        <v>198</v>
      </c>
      <c r="C189">
        <v>261</v>
      </c>
      <c r="D189">
        <v>45</v>
      </c>
      <c r="E189">
        <v>0</v>
      </c>
      <c r="F189">
        <v>216</v>
      </c>
      <c r="G189">
        <v>2</v>
      </c>
      <c r="H189">
        <v>0</v>
      </c>
      <c r="I189">
        <v>0</v>
      </c>
      <c r="J189">
        <v>0</v>
      </c>
      <c r="K189">
        <v>0</v>
      </c>
      <c r="L189">
        <v>2</v>
      </c>
      <c r="N189">
        <v>21301</v>
      </c>
      <c r="O189" t="s">
        <v>198</v>
      </c>
      <c r="P189">
        <v>294</v>
      </c>
      <c r="Q189">
        <v>45</v>
      </c>
      <c r="R189">
        <v>0</v>
      </c>
      <c r="S189">
        <v>249</v>
      </c>
      <c r="T189">
        <v>4</v>
      </c>
      <c r="U189">
        <v>0</v>
      </c>
      <c r="V189">
        <v>0</v>
      </c>
      <c r="W189">
        <v>0</v>
      </c>
      <c r="X189">
        <v>0</v>
      </c>
      <c r="Y189">
        <v>4</v>
      </c>
      <c r="AA189">
        <v>21301</v>
      </c>
      <c r="AB189" t="s">
        <v>198</v>
      </c>
      <c r="AC189">
        <v>303</v>
      </c>
      <c r="AD189">
        <v>104</v>
      </c>
      <c r="AE189">
        <v>0</v>
      </c>
      <c r="AF189">
        <v>199</v>
      </c>
      <c r="AG189">
        <v>4</v>
      </c>
      <c r="AH189">
        <v>0</v>
      </c>
      <c r="AI189">
        <v>0</v>
      </c>
      <c r="AJ189">
        <v>0</v>
      </c>
      <c r="AK189">
        <v>0</v>
      </c>
      <c r="AL189">
        <v>4</v>
      </c>
    </row>
    <row r="190" spans="1:38" x14ac:dyDescent="0.25">
      <c r="A190">
        <v>27401</v>
      </c>
      <c r="B190" t="s">
        <v>199</v>
      </c>
      <c r="C190" s="7">
        <v>10470</v>
      </c>
      <c r="D190">
        <v>0</v>
      </c>
      <c r="E190">
        <v>0</v>
      </c>
      <c r="F190" s="7">
        <v>10470</v>
      </c>
      <c r="G190">
        <v>292</v>
      </c>
      <c r="H190">
        <v>0</v>
      </c>
      <c r="I190">
        <v>26</v>
      </c>
      <c r="J190">
        <v>0</v>
      </c>
      <c r="K190">
        <v>47</v>
      </c>
      <c r="L190">
        <v>365</v>
      </c>
      <c r="N190">
        <v>27401</v>
      </c>
      <c r="O190" t="s">
        <v>199</v>
      </c>
      <c r="P190" s="7">
        <v>10288</v>
      </c>
      <c r="Q190">
        <v>0</v>
      </c>
      <c r="R190">
        <v>0</v>
      </c>
      <c r="S190" s="7">
        <v>10288</v>
      </c>
      <c r="T190">
        <v>366</v>
      </c>
      <c r="U190">
        <v>0</v>
      </c>
      <c r="V190">
        <v>21</v>
      </c>
      <c r="W190">
        <v>6</v>
      </c>
      <c r="X190">
        <v>44</v>
      </c>
      <c r="Y190">
        <v>437</v>
      </c>
      <c r="AA190">
        <v>27401</v>
      </c>
      <c r="AB190" t="s">
        <v>199</v>
      </c>
      <c r="AC190" s="7">
        <v>9338</v>
      </c>
      <c r="AD190">
        <v>0</v>
      </c>
      <c r="AE190">
        <v>0</v>
      </c>
      <c r="AF190" s="7">
        <v>9338</v>
      </c>
      <c r="AG190">
        <v>312</v>
      </c>
      <c r="AH190">
        <v>0</v>
      </c>
      <c r="AI190">
        <v>19</v>
      </c>
      <c r="AJ190">
        <v>5</v>
      </c>
      <c r="AK190">
        <v>35</v>
      </c>
      <c r="AL190">
        <v>371</v>
      </c>
    </row>
    <row r="191" spans="1:38" x14ac:dyDescent="0.25">
      <c r="A191">
        <v>23402</v>
      </c>
      <c r="B191" t="s">
        <v>200</v>
      </c>
      <c r="C191" s="7">
        <v>1022</v>
      </c>
      <c r="D191">
        <v>6</v>
      </c>
      <c r="E191">
        <v>0</v>
      </c>
      <c r="F191" s="7">
        <v>1016</v>
      </c>
      <c r="G191">
        <v>157</v>
      </c>
      <c r="H191">
        <v>0</v>
      </c>
      <c r="I191">
        <v>0</v>
      </c>
      <c r="J191">
        <v>0</v>
      </c>
      <c r="K191">
        <v>0</v>
      </c>
      <c r="L191">
        <v>157</v>
      </c>
      <c r="N191">
        <v>23402</v>
      </c>
      <c r="O191" t="s">
        <v>200</v>
      </c>
      <c r="P191">
        <v>949</v>
      </c>
      <c r="Q191">
        <v>6</v>
      </c>
      <c r="R191">
        <v>0</v>
      </c>
      <c r="S191">
        <v>943</v>
      </c>
      <c r="T191">
        <v>58</v>
      </c>
      <c r="U191">
        <v>0</v>
      </c>
      <c r="V191">
        <v>0</v>
      </c>
      <c r="W191">
        <v>6</v>
      </c>
      <c r="X191">
        <v>0</v>
      </c>
      <c r="Y191">
        <v>64</v>
      </c>
      <c r="AA191">
        <v>23402</v>
      </c>
      <c r="AB191" t="s">
        <v>200</v>
      </c>
      <c r="AC191">
        <v>905</v>
      </c>
      <c r="AD191">
        <v>0</v>
      </c>
      <c r="AE191">
        <v>0</v>
      </c>
      <c r="AF191">
        <v>905</v>
      </c>
      <c r="AG191">
        <v>37</v>
      </c>
      <c r="AH191">
        <v>0</v>
      </c>
      <c r="AI191">
        <v>0</v>
      </c>
      <c r="AJ191">
        <v>0</v>
      </c>
      <c r="AK191">
        <v>0</v>
      </c>
      <c r="AL191">
        <v>37</v>
      </c>
    </row>
    <row r="192" spans="1:38" x14ac:dyDescent="0.25">
      <c r="A192">
        <v>12110</v>
      </c>
      <c r="B192" t="s">
        <v>201</v>
      </c>
      <c r="C192">
        <v>144</v>
      </c>
      <c r="D192">
        <v>0</v>
      </c>
      <c r="E192">
        <v>0</v>
      </c>
      <c r="F192">
        <v>144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N192">
        <v>12110</v>
      </c>
      <c r="O192" t="s">
        <v>201</v>
      </c>
      <c r="P192">
        <v>150</v>
      </c>
      <c r="Q192">
        <v>0</v>
      </c>
      <c r="R192">
        <v>0</v>
      </c>
      <c r="S192">
        <v>150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AA192">
        <v>12110</v>
      </c>
      <c r="AB192" t="s">
        <v>201</v>
      </c>
      <c r="AC192">
        <v>148</v>
      </c>
      <c r="AD192">
        <v>0</v>
      </c>
      <c r="AE192">
        <v>0</v>
      </c>
      <c r="AF192">
        <v>148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</row>
    <row r="193" spans="1:38" x14ac:dyDescent="0.25">
      <c r="A193">
        <v>5121</v>
      </c>
      <c r="B193" t="s">
        <v>202</v>
      </c>
      <c r="C193" s="7">
        <v>2283</v>
      </c>
      <c r="D193">
        <v>79</v>
      </c>
      <c r="E193">
        <v>0</v>
      </c>
      <c r="F193" s="7">
        <v>2204</v>
      </c>
      <c r="G193">
        <v>114</v>
      </c>
      <c r="H193">
        <v>0</v>
      </c>
      <c r="I193">
        <v>0</v>
      </c>
      <c r="J193">
        <v>4</v>
      </c>
      <c r="K193">
        <v>15</v>
      </c>
      <c r="L193">
        <v>133</v>
      </c>
      <c r="N193">
        <v>5121</v>
      </c>
      <c r="O193" t="s">
        <v>202</v>
      </c>
      <c r="P193" s="7">
        <v>2252</v>
      </c>
      <c r="Q193">
        <v>78</v>
      </c>
      <c r="R193">
        <v>0</v>
      </c>
      <c r="S193" s="7">
        <v>2174</v>
      </c>
      <c r="T193">
        <v>110</v>
      </c>
      <c r="U193">
        <v>0</v>
      </c>
      <c r="V193">
        <v>0</v>
      </c>
      <c r="W193">
        <v>5</v>
      </c>
      <c r="X193">
        <v>34</v>
      </c>
      <c r="Y193">
        <v>149</v>
      </c>
      <c r="AA193">
        <v>5121</v>
      </c>
      <c r="AB193" t="s">
        <v>202</v>
      </c>
      <c r="AC193" s="7">
        <v>2390</v>
      </c>
      <c r="AD193">
        <v>181</v>
      </c>
      <c r="AE193">
        <v>0</v>
      </c>
      <c r="AF193" s="7">
        <v>2209</v>
      </c>
      <c r="AG193">
        <v>130</v>
      </c>
      <c r="AH193">
        <v>0</v>
      </c>
      <c r="AI193">
        <v>0</v>
      </c>
      <c r="AJ193">
        <v>5</v>
      </c>
      <c r="AK193">
        <v>0</v>
      </c>
      <c r="AL193">
        <v>135</v>
      </c>
    </row>
    <row r="194" spans="1:38" x14ac:dyDescent="0.25">
      <c r="A194">
        <v>16050</v>
      </c>
      <c r="B194" t="s">
        <v>203</v>
      </c>
      <c r="C194">
        <v>763</v>
      </c>
      <c r="D194">
        <v>0</v>
      </c>
      <c r="E194">
        <v>0</v>
      </c>
      <c r="F194">
        <v>763</v>
      </c>
      <c r="G194">
        <v>19</v>
      </c>
      <c r="H194">
        <v>0</v>
      </c>
      <c r="I194">
        <v>0</v>
      </c>
      <c r="J194">
        <v>0</v>
      </c>
      <c r="K194">
        <v>8</v>
      </c>
      <c r="L194">
        <v>27</v>
      </c>
      <c r="N194">
        <v>16050</v>
      </c>
      <c r="O194" t="s">
        <v>203</v>
      </c>
      <c r="P194">
        <v>747</v>
      </c>
      <c r="Q194">
        <v>0</v>
      </c>
      <c r="R194">
        <v>0</v>
      </c>
      <c r="S194">
        <v>747</v>
      </c>
      <c r="T194">
        <v>36</v>
      </c>
      <c r="U194">
        <v>0</v>
      </c>
      <c r="V194">
        <v>0</v>
      </c>
      <c r="W194">
        <v>0</v>
      </c>
      <c r="X194">
        <v>0</v>
      </c>
      <c r="Y194">
        <v>36</v>
      </c>
      <c r="AA194">
        <v>16050</v>
      </c>
      <c r="AB194" t="s">
        <v>203</v>
      </c>
      <c r="AC194">
        <v>787</v>
      </c>
      <c r="AD194">
        <v>0</v>
      </c>
      <c r="AE194">
        <v>0</v>
      </c>
      <c r="AF194">
        <v>787</v>
      </c>
      <c r="AG194">
        <v>37</v>
      </c>
      <c r="AH194">
        <v>0</v>
      </c>
      <c r="AI194">
        <v>0</v>
      </c>
      <c r="AJ194">
        <v>0</v>
      </c>
      <c r="AK194">
        <v>7</v>
      </c>
      <c r="AL194">
        <v>44</v>
      </c>
    </row>
    <row r="195" spans="1:38" x14ac:dyDescent="0.25">
      <c r="A195">
        <v>36402</v>
      </c>
      <c r="B195" t="s">
        <v>204</v>
      </c>
      <c r="C195">
        <v>330</v>
      </c>
      <c r="D195">
        <v>0</v>
      </c>
      <c r="E195">
        <v>0</v>
      </c>
      <c r="F195">
        <v>330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N195">
        <v>36402</v>
      </c>
      <c r="O195" t="s">
        <v>204</v>
      </c>
      <c r="P195">
        <v>295</v>
      </c>
      <c r="Q195">
        <v>0</v>
      </c>
      <c r="R195">
        <v>0</v>
      </c>
      <c r="S195">
        <v>295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AA195">
        <v>36402</v>
      </c>
      <c r="AB195" t="s">
        <v>204</v>
      </c>
      <c r="AC195">
        <v>350</v>
      </c>
      <c r="AD195">
        <v>0</v>
      </c>
      <c r="AE195">
        <v>0</v>
      </c>
      <c r="AF195">
        <v>350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</row>
    <row r="196" spans="1:38" x14ac:dyDescent="0.25">
      <c r="A196">
        <v>3116</v>
      </c>
      <c r="B196" t="s">
        <v>205</v>
      </c>
      <c r="C196" s="7">
        <v>2700</v>
      </c>
      <c r="D196">
        <v>276</v>
      </c>
      <c r="E196">
        <v>0</v>
      </c>
      <c r="F196" s="7">
        <v>2424</v>
      </c>
      <c r="G196">
        <v>101</v>
      </c>
      <c r="H196">
        <v>0</v>
      </c>
      <c r="I196">
        <v>0</v>
      </c>
      <c r="J196">
        <v>0</v>
      </c>
      <c r="K196">
        <v>0</v>
      </c>
      <c r="L196">
        <v>101</v>
      </c>
      <c r="N196">
        <v>3116</v>
      </c>
      <c r="O196" t="s">
        <v>205</v>
      </c>
      <c r="P196" s="7">
        <v>2437</v>
      </c>
      <c r="Q196">
        <v>22</v>
      </c>
      <c r="R196">
        <v>0</v>
      </c>
      <c r="S196" s="7">
        <v>2415</v>
      </c>
      <c r="T196">
        <v>100</v>
      </c>
      <c r="U196">
        <v>0</v>
      </c>
      <c r="V196">
        <v>0</v>
      </c>
      <c r="W196">
        <v>0</v>
      </c>
      <c r="X196">
        <v>0</v>
      </c>
      <c r="Y196">
        <v>100</v>
      </c>
      <c r="AA196">
        <v>3116</v>
      </c>
      <c r="AB196" t="s">
        <v>205</v>
      </c>
      <c r="AC196" s="7">
        <v>2447</v>
      </c>
      <c r="AD196">
        <v>0</v>
      </c>
      <c r="AE196">
        <v>0</v>
      </c>
      <c r="AF196" s="7">
        <v>2447</v>
      </c>
      <c r="AG196">
        <v>100</v>
      </c>
      <c r="AH196">
        <v>0</v>
      </c>
      <c r="AI196">
        <v>0</v>
      </c>
      <c r="AJ196">
        <v>0</v>
      </c>
      <c r="AK196">
        <v>0</v>
      </c>
      <c r="AL196">
        <v>100</v>
      </c>
    </row>
    <row r="197" spans="1:38" x14ac:dyDescent="0.25">
      <c r="A197">
        <v>17801</v>
      </c>
      <c r="B197" t="s">
        <v>206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707</v>
      </c>
      <c r="L197">
        <v>707</v>
      </c>
      <c r="N197">
        <v>17801</v>
      </c>
      <c r="O197" t="s">
        <v>206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649</v>
      </c>
      <c r="Y197">
        <v>649</v>
      </c>
      <c r="AA197">
        <v>17801</v>
      </c>
      <c r="AB197" t="s">
        <v>206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614</v>
      </c>
      <c r="AL197">
        <v>614</v>
      </c>
    </row>
    <row r="198" spans="1:38" x14ac:dyDescent="0.25">
      <c r="A198">
        <v>38267</v>
      </c>
      <c r="B198" t="s">
        <v>207</v>
      </c>
      <c r="C198">
        <v>794</v>
      </c>
      <c r="D198">
        <v>0</v>
      </c>
      <c r="E198">
        <v>433</v>
      </c>
      <c r="F198" s="7">
        <v>1227</v>
      </c>
      <c r="G198">
        <v>33</v>
      </c>
      <c r="H198">
        <v>0</v>
      </c>
      <c r="I198">
        <v>0</v>
      </c>
      <c r="J198">
        <v>0</v>
      </c>
      <c r="K198">
        <v>0</v>
      </c>
      <c r="L198">
        <v>33</v>
      </c>
      <c r="N198">
        <v>38267</v>
      </c>
      <c r="O198" t="s">
        <v>207</v>
      </c>
      <c r="P198">
        <v>785</v>
      </c>
      <c r="Q198">
        <v>0</v>
      </c>
      <c r="R198">
        <v>433</v>
      </c>
      <c r="S198" s="7">
        <v>1218</v>
      </c>
      <c r="T198">
        <v>34</v>
      </c>
      <c r="U198">
        <v>0</v>
      </c>
      <c r="V198">
        <v>0</v>
      </c>
      <c r="W198">
        <v>0</v>
      </c>
      <c r="X198">
        <v>0</v>
      </c>
      <c r="Y198">
        <v>34</v>
      </c>
      <c r="AA198">
        <v>38267</v>
      </c>
      <c r="AB198" t="s">
        <v>207</v>
      </c>
      <c r="AC198">
        <v>769</v>
      </c>
      <c r="AD198">
        <v>0</v>
      </c>
      <c r="AE198">
        <v>389</v>
      </c>
      <c r="AF198" s="7">
        <v>1158</v>
      </c>
      <c r="AG198">
        <v>26</v>
      </c>
      <c r="AH198">
        <v>0</v>
      </c>
      <c r="AI198">
        <v>0</v>
      </c>
      <c r="AJ198">
        <v>0</v>
      </c>
      <c r="AK198">
        <v>11</v>
      </c>
      <c r="AL198">
        <v>37</v>
      </c>
    </row>
    <row r="199" spans="1:38" x14ac:dyDescent="0.25">
      <c r="A199">
        <v>27003</v>
      </c>
      <c r="B199" t="s">
        <v>208</v>
      </c>
      <c r="C199" s="7">
        <v>14791</v>
      </c>
      <c r="D199">
        <v>0</v>
      </c>
      <c r="E199">
        <v>0</v>
      </c>
      <c r="F199" s="7">
        <v>14791</v>
      </c>
      <c r="G199">
        <v>687</v>
      </c>
      <c r="H199">
        <v>0</v>
      </c>
      <c r="I199">
        <v>243</v>
      </c>
      <c r="J199">
        <v>66</v>
      </c>
      <c r="K199">
        <v>131</v>
      </c>
      <c r="L199" s="7">
        <v>1127</v>
      </c>
      <c r="N199">
        <v>27003</v>
      </c>
      <c r="O199" t="s">
        <v>208</v>
      </c>
      <c r="P199" s="7">
        <v>14364</v>
      </c>
      <c r="Q199">
        <v>0</v>
      </c>
      <c r="R199">
        <v>0</v>
      </c>
      <c r="S199" s="7">
        <v>14364</v>
      </c>
      <c r="T199">
        <v>899</v>
      </c>
      <c r="U199">
        <v>0</v>
      </c>
      <c r="V199">
        <v>210</v>
      </c>
      <c r="W199">
        <v>100</v>
      </c>
      <c r="X199">
        <v>0</v>
      </c>
      <c r="Y199" s="7">
        <v>1209</v>
      </c>
      <c r="AA199">
        <v>27003</v>
      </c>
      <c r="AB199" t="s">
        <v>208</v>
      </c>
      <c r="AC199" s="7">
        <v>14098</v>
      </c>
      <c r="AD199">
        <v>0</v>
      </c>
      <c r="AE199">
        <v>1</v>
      </c>
      <c r="AF199" s="7">
        <v>14099</v>
      </c>
      <c r="AG199">
        <v>884</v>
      </c>
      <c r="AH199">
        <v>0</v>
      </c>
      <c r="AI199">
        <v>257</v>
      </c>
      <c r="AJ199">
        <v>110</v>
      </c>
      <c r="AK199">
        <v>0</v>
      </c>
      <c r="AL199" s="7">
        <v>1251</v>
      </c>
    </row>
    <row r="200" spans="1:38" x14ac:dyDescent="0.25">
      <c r="A200">
        <v>16020</v>
      </c>
      <c r="B200" t="s">
        <v>209</v>
      </c>
      <c r="C200">
        <v>23</v>
      </c>
      <c r="D200">
        <v>0</v>
      </c>
      <c r="E200">
        <v>0</v>
      </c>
      <c r="F200">
        <v>23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N200">
        <v>16020</v>
      </c>
      <c r="O200" t="s">
        <v>209</v>
      </c>
      <c r="P200">
        <v>22</v>
      </c>
      <c r="Q200">
        <v>0</v>
      </c>
      <c r="R200">
        <v>0</v>
      </c>
      <c r="S200">
        <v>22</v>
      </c>
      <c r="T200">
        <v>2</v>
      </c>
      <c r="U200">
        <v>0</v>
      </c>
      <c r="V200">
        <v>0</v>
      </c>
      <c r="W200">
        <v>0</v>
      </c>
      <c r="X200">
        <v>0</v>
      </c>
      <c r="Y200">
        <v>2</v>
      </c>
      <c r="AA200">
        <v>16020</v>
      </c>
      <c r="AB200" t="s">
        <v>209</v>
      </c>
      <c r="AC200">
        <v>42</v>
      </c>
      <c r="AD200">
        <v>0</v>
      </c>
      <c r="AE200">
        <v>0</v>
      </c>
      <c r="AF200">
        <v>42</v>
      </c>
      <c r="AG200">
        <v>4</v>
      </c>
      <c r="AH200">
        <v>0</v>
      </c>
      <c r="AI200">
        <v>0</v>
      </c>
      <c r="AJ200">
        <v>0</v>
      </c>
      <c r="AK200">
        <v>0</v>
      </c>
      <c r="AL200">
        <v>4</v>
      </c>
    </row>
    <row r="201" spans="1:38" x14ac:dyDescent="0.25">
      <c r="A201">
        <v>16048</v>
      </c>
      <c r="B201" t="s">
        <v>210</v>
      </c>
      <c r="C201">
        <v>158</v>
      </c>
      <c r="D201">
        <v>0</v>
      </c>
      <c r="E201">
        <v>0</v>
      </c>
      <c r="F201">
        <v>158</v>
      </c>
      <c r="G201">
        <v>2</v>
      </c>
      <c r="H201">
        <v>0</v>
      </c>
      <c r="I201">
        <v>0</v>
      </c>
      <c r="J201">
        <v>0</v>
      </c>
      <c r="K201">
        <v>0</v>
      </c>
      <c r="L201">
        <v>2</v>
      </c>
      <c r="N201">
        <v>16048</v>
      </c>
      <c r="O201" t="s">
        <v>210</v>
      </c>
      <c r="P201">
        <v>178</v>
      </c>
      <c r="Q201">
        <v>0</v>
      </c>
      <c r="R201">
        <v>0</v>
      </c>
      <c r="S201">
        <v>178</v>
      </c>
      <c r="T201">
        <v>3</v>
      </c>
      <c r="U201">
        <v>0</v>
      </c>
      <c r="V201">
        <v>0</v>
      </c>
      <c r="W201">
        <v>0</v>
      </c>
      <c r="X201">
        <v>0</v>
      </c>
      <c r="Y201">
        <v>3</v>
      </c>
      <c r="AA201">
        <v>16048</v>
      </c>
      <c r="AB201" t="s">
        <v>210</v>
      </c>
      <c r="AC201">
        <v>216</v>
      </c>
      <c r="AD201">
        <v>0</v>
      </c>
      <c r="AE201">
        <v>0</v>
      </c>
      <c r="AF201">
        <v>216</v>
      </c>
      <c r="AG201">
        <v>3</v>
      </c>
      <c r="AH201">
        <v>0</v>
      </c>
      <c r="AI201">
        <v>0</v>
      </c>
      <c r="AJ201">
        <v>0</v>
      </c>
      <c r="AK201">
        <v>0</v>
      </c>
      <c r="AL201">
        <v>3</v>
      </c>
    </row>
    <row r="202" spans="1:38" x14ac:dyDescent="0.25">
      <c r="A202">
        <v>5402</v>
      </c>
      <c r="B202" t="s">
        <v>211</v>
      </c>
      <c r="C202">
        <v>942</v>
      </c>
      <c r="D202">
        <v>0</v>
      </c>
      <c r="E202">
        <v>1</v>
      </c>
      <c r="F202">
        <v>943</v>
      </c>
      <c r="G202">
        <v>26</v>
      </c>
      <c r="H202">
        <v>0</v>
      </c>
      <c r="I202">
        <v>0</v>
      </c>
      <c r="J202">
        <v>0</v>
      </c>
      <c r="K202">
        <v>0</v>
      </c>
      <c r="L202">
        <v>26</v>
      </c>
      <c r="N202">
        <v>5402</v>
      </c>
      <c r="O202" t="s">
        <v>211</v>
      </c>
      <c r="P202">
        <v>932</v>
      </c>
      <c r="Q202">
        <v>0</v>
      </c>
      <c r="R202">
        <v>0</v>
      </c>
      <c r="S202">
        <v>932</v>
      </c>
      <c r="T202">
        <v>20</v>
      </c>
      <c r="U202">
        <v>0</v>
      </c>
      <c r="V202">
        <v>0</v>
      </c>
      <c r="W202">
        <v>0</v>
      </c>
      <c r="X202">
        <v>0</v>
      </c>
      <c r="Y202">
        <v>20</v>
      </c>
      <c r="AA202">
        <v>5402</v>
      </c>
      <c r="AB202" t="s">
        <v>211</v>
      </c>
      <c r="AC202">
        <v>907</v>
      </c>
      <c r="AD202">
        <v>0</v>
      </c>
      <c r="AE202">
        <v>0</v>
      </c>
      <c r="AF202">
        <v>907</v>
      </c>
      <c r="AG202">
        <v>28</v>
      </c>
      <c r="AH202">
        <v>0</v>
      </c>
      <c r="AI202">
        <v>0</v>
      </c>
      <c r="AJ202">
        <v>0</v>
      </c>
      <c r="AK202">
        <v>0</v>
      </c>
      <c r="AL202">
        <v>28</v>
      </c>
    </row>
    <row r="203" spans="1:38" x14ac:dyDescent="0.25">
      <c r="A203">
        <v>13144</v>
      </c>
      <c r="B203" t="s">
        <v>212</v>
      </c>
      <c r="C203" s="7">
        <v>2478</v>
      </c>
      <c r="D203">
        <v>0</v>
      </c>
      <c r="E203">
        <v>0</v>
      </c>
      <c r="F203" s="7">
        <v>2478</v>
      </c>
      <c r="G203">
        <v>62</v>
      </c>
      <c r="H203">
        <v>0</v>
      </c>
      <c r="I203">
        <v>0</v>
      </c>
      <c r="J203">
        <v>0</v>
      </c>
      <c r="K203">
        <v>26</v>
      </c>
      <c r="L203">
        <v>88</v>
      </c>
      <c r="N203">
        <v>13144</v>
      </c>
      <c r="O203" t="s">
        <v>212</v>
      </c>
      <c r="P203" s="7">
        <v>2564</v>
      </c>
      <c r="Q203">
        <v>0</v>
      </c>
      <c r="R203">
        <v>0</v>
      </c>
      <c r="S203" s="7">
        <v>2564</v>
      </c>
      <c r="T203">
        <v>68</v>
      </c>
      <c r="U203">
        <v>0</v>
      </c>
      <c r="V203">
        <v>0</v>
      </c>
      <c r="W203">
        <v>0</v>
      </c>
      <c r="X203">
        <v>30</v>
      </c>
      <c r="Y203">
        <v>98</v>
      </c>
      <c r="AA203">
        <v>13144</v>
      </c>
      <c r="AB203" t="s">
        <v>212</v>
      </c>
      <c r="AC203" s="7">
        <v>2430</v>
      </c>
      <c r="AD203">
        <v>0</v>
      </c>
      <c r="AE203">
        <v>0</v>
      </c>
      <c r="AF203" s="7">
        <v>2430</v>
      </c>
      <c r="AG203">
        <v>62</v>
      </c>
      <c r="AH203">
        <v>0</v>
      </c>
      <c r="AI203">
        <v>0</v>
      </c>
      <c r="AJ203">
        <v>0</v>
      </c>
      <c r="AK203">
        <v>30</v>
      </c>
      <c r="AL203">
        <v>92</v>
      </c>
    </row>
    <row r="204" spans="1:38" x14ac:dyDescent="0.25">
      <c r="A204">
        <v>34307</v>
      </c>
      <c r="B204" t="s">
        <v>213</v>
      </c>
      <c r="C204">
        <v>658</v>
      </c>
      <c r="D204">
        <v>0</v>
      </c>
      <c r="E204">
        <v>0</v>
      </c>
      <c r="F204">
        <v>658</v>
      </c>
      <c r="G204">
        <v>21</v>
      </c>
      <c r="H204">
        <v>0</v>
      </c>
      <c r="I204">
        <v>0</v>
      </c>
      <c r="J204">
        <v>0</v>
      </c>
      <c r="K204">
        <v>4</v>
      </c>
      <c r="L204">
        <v>25</v>
      </c>
      <c r="N204">
        <v>34307</v>
      </c>
      <c r="O204" t="s">
        <v>213</v>
      </c>
      <c r="P204">
        <v>658</v>
      </c>
      <c r="Q204">
        <v>0</v>
      </c>
      <c r="R204">
        <v>0</v>
      </c>
      <c r="S204">
        <v>658</v>
      </c>
      <c r="T204">
        <v>24</v>
      </c>
      <c r="U204">
        <v>0</v>
      </c>
      <c r="V204">
        <v>0</v>
      </c>
      <c r="W204">
        <v>0</v>
      </c>
      <c r="X204">
        <v>1</v>
      </c>
      <c r="Y204">
        <v>25</v>
      </c>
      <c r="AA204">
        <v>34307</v>
      </c>
      <c r="AB204" t="s">
        <v>213</v>
      </c>
      <c r="AC204">
        <v>626</v>
      </c>
      <c r="AD204">
        <v>0</v>
      </c>
      <c r="AE204">
        <v>0</v>
      </c>
      <c r="AF204">
        <v>626</v>
      </c>
      <c r="AG204">
        <v>25</v>
      </c>
      <c r="AH204">
        <v>0</v>
      </c>
      <c r="AI204">
        <v>0</v>
      </c>
      <c r="AJ204">
        <v>0</v>
      </c>
      <c r="AK204">
        <v>4</v>
      </c>
      <c r="AL204">
        <v>29</v>
      </c>
    </row>
    <row r="205" spans="1:38" x14ac:dyDescent="0.25">
      <c r="A205">
        <v>25116</v>
      </c>
      <c r="B205" t="s">
        <v>214</v>
      </c>
      <c r="C205">
        <v>524</v>
      </c>
      <c r="D205">
        <v>0</v>
      </c>
      <c r="E205">
        <v>0</v>
      </c>
      <c r="F205">
        <v>524</v>
      </c>
      <c r="G205">
        <v>23</v>
      </c>
      <c r="H205">
        <v>0</v>
      </c>
      <c r="I205">
        <v>0</v>
      </c>
      <c r="J205">
        <v>0</v>
      </c>
      <c r="K205">
        <v>0</v>
      </c>
      <c r="L205">
        <v>23</v>
      </c>
      <c r="N205">
        <v>25116</v>
      </c>
      <c r="O205" t="s">
        <v>214</v>
      </c>
      <c r="P205">
        <v>548</v>
      </c>
      <c r="Q205">
        <v>0</v>
      </c>
      <c r="R205">
        <v>0</v>
      </c>
      <c r="S205">
        <v>548</v>
      </c>
      <c r="T205">
        <v>3</v>
      </c>
      <c r="U205">
        <v>0</v>
      </c>
      <c r="V205">
        <v>0</v>
      </c>
      <c r="W205">
        <v>0</v>
      </c>
      <c r="X205">
        <v>24</v>
      </c>
      <c r="Y205">
        <v>27</v>
      </c>
      <c r="AA205">
        <v>25116</v>
      </c>
      <c r="AB205" t="s">
        <v>214</v>
      </c>
      <c r="AC205">
        <v>537</v>
      </c>
      <c r="AD205">
        <v>0</v>
      </c>
      <c r="AE205">
        <v>0</v>
      </c>
      <c r="AF205">
        <v>537</v>
      </c>
      <c r="AG205">
        <v>11</v>
      </c>
      <c r="AH205">
        <v>0</v>
      </c>
      <c r="AI205">
        <v>0</v>
      </c>
      <c r="AJ205">
        <v>0</v>
      </c>
      <c r="AK205">
        <v>15</v>
      </c>
      <c r="AL205">
        <v>26</v>
      </c>
    </row>
    <row r="206" spans="1:38" x14ac:dyDescent="0.25">
      <c r="A206">
        <v>22009</v>
      </c>
      <c r="B206" t="s">
        <v>215</v>
      </c>
      <c r="C206">
        <v>613</v>
      </c>
      <c r="D206">
        <v>0</v>
      </c>
      <c r="E206">
        <v>0</v>
      </c>
      <c r="F206">
        <v>613</v>
      </c>
      <c r="G206">
        <v>9</v>
      </c>
      <c r="H206">
        <v>0</v>
      </c>
      <c r="I206">
        <v>0</v>
      </c>
      <c r="J206">
        <v>0</v>
      </c>
      <c r="K206">
        <v>0</v>
      </c>
      <c r="L206">
        <v>9</v>
      </c>
      <c r="N206">
        <v>22009</v>
      </c>
      <c r="O206" t="s">
        <v>215</v>
      </c>
      <c r="P206">
        <v>649</v>
      </c>
      <c r="Q206">
        <v>0</v>
      </c>
      <c r="R206">
        <v>0</v>
      </c>
      <c r="S206">
        <v>649</v>
      </c>
      <c r="T206">
        <v>18</v>
      </c>
      <c r="U206">
        <v>0</v>
      </c>
      <c r="V206">
        <v>0</v>
      </c>
      <c r="W206">
        <v>0</v>
      </c>
      <c r="X206">
        <v>0</v>
      </c>
      <c r="Y206">
        <v>18</v>
      </c>
      <c r="AA206">
        <v>22009</v>
      </c>
      <c r="AB206" t="s">
        <v>215</v>
      </c>
      <c r="AC206">
        <v>668</v>
      </c>
      <c r="AD206">
        <v>0</v>
      </c>
      <c r="AE206">
        <v>0</v>
      </c>
      <c r="AF206">
        <v>668</v>
      </c>
      <c r="AG206">
        <v>18</v>
      </c>
      <c r="AH206">
        <v>0</v>
      </c>
      <c r="AI206">
        <v>0</v>
      </c>
      <c r="AJ206">
        <v>0</v>
      </c>
      <c r="AK206">
        <v>0</v>
      </c>
      <c r="AL206">
        <v>18</v>
      </c>
    </row>
    <row r="207" spans="1:38" x14ac:dyDescent="0.25">
      <c r="A207">
        <v>17403</v>
      </c>
      <c r="B207" t="s">
        <v>216</v>
      </c>
      <c r="C207" s="7">
        <v>11129</v>
      </c>
      <c r="D207">
        <v>0</v>
      </c>
      <c r="E207">
        <v>8</v>
      </c>
      <c r="F207" s="7">
        <v>11137</v>
      </c>
      <c r="G207">
        <v>571</v>
      </c>
      <c r="H207">
        <v>0</v>
      </c>
      <c r="I207">
        <v>102</v>
      </c>
      <c r="J207">
        <v>4</v>
      </c>
      <c r="K207">
        <v>389</v>
      </c>
      <c r="L207" s="7">
        <v>1066</v>
      </c>
      <c r="N207">
        <v>17403</v>
      </c>
      <c r="O207" t="s">
        <v>216</v>
      </c>
      <c r="P207" s="7">
        <v>10815</v>
      </c>
      <c r="Q207">
        <v>0</v>
      </c>
      <c r="R207">
        <v>13</v>
      </c>
      <c r="S207" s="7">
        <v>10828</v>
      </c>
      <c r="T207">
        <v>558</v>
      </c>
      <c r="U207">
        <v>0</v>
      </c>
      <c r="V207">
        <v>104</v>
      </c>
      <c r="W207">
        <v>6</v>
      </c>
      <c r="X207">
        <v>457</v>
      </c>
      <c r="Y207" s="7">
        <v>1125</v>
      </c>
      <c r="AA207">
        <v>17403</v>
      </c>
      <c r="AB207" t="s">
        <v>216</v>
      </c>
      <c r="AC207" s="7">
        <v>10432</v>
      </c>
      <c r="AD207">
        <v>0</v>
      </c>
      <c r="AE207">
        <v>0</v>
      </c>
      <c r="AF207" s="7">
        <v>10432</v>
      </c>
      <c r="AG207">
        <v>528</v>
      </c>
      <c r="AH207">
        <v>0</v>
      </c>
      <c r="AI207">
        <v>79</v>
      </c>
      <c r="AJ207">
        <v>1</v>
      </c>
      <c r="AK207">
        <v>463</v>
      </c>
      <c r="AL207" s="7">
        <v>1071</v>
      </c>
    </row>
    <row r="208" spans="1:38" x14ac:dyDescent="0.25">
      <c r="A208">
        <v>10309</v>
      </c>
      <c r="B208" t="s">
        <v>217</v>
      </c>
      <c r="C208">
        <v>360</v>
      </c>
      <c r="D208">
        <v>0</v>
      </c>
      <c r="E208">
        <v>0</v>
      </c>
      <c r="F208">
        <v>360</v>
      </c>
      <c r="G208">
        <v>2</v>
      </c>
      <c r="H208">
        <v>0</v>
      </c>
      <c r="I208">
        <v>0</v>
      </c>
      <c r="J208">
        <v>0</v>
      </c>
      <c r="K208">
        <v>0</v>
      </c>
      <c r="L208">
        <v>2</v>
      </c>
      <c r="N208">
        <v>10309</v>
      </c>
      <c r="O208" t="s">
        <v>217</v>
      </c>
      <c r="P208">
        <v>346</v>
      </c>
      <c r="Q208">
        <v>0</v>
      </c>
      <c r="R208">
        <v>0</v>
      </c>
      <c r="S208">
        <v>346</v>
      </c>
      <c r="T208">
        <v>2</v>
      </c>
      <c r="U208">
        <v>0</v>
      </c>
      <c r="V208">
        <v>0</v>
      </c>
      <c r="W208">
        <v>0</v>
      </c>
      <c r="X208">
        <v>0</v>
      </c>
      <c r="Y208">
        <v>2</v>
      </c>
      <c r="AA208">
        <v>10309</v>
      </c>
      <c r="AB208" t="s">
        <v>217</v>
      </c>
      <c r="AC208">
        <v>325</v>
      </c>
      <c r="AD208">
        <v>0</v>
      </c>
      <c r="AE208">
        <v>0</v>
      </c>
      <c r="AF208">
        <v>325</v>
      </c>
      <c r="AG208">
        <v>2</v>
      </c>
      <c r="AH208">
        <v>0</v>
      </c>
      <c r="AI208">
        <v>0</v>
      </c>
      <c r="AJ208">
        <v>0</v>
      </c>
      <c r="AK208">
        <v>0</v>
      </c>
      <c r="AL208">
        <v>2</v>
      </c>
    </row>
    <row r="209" spans="1:38" x14ac:dyDescent="0.25">
      <c r="A209">
        <v>3400</v>
      </c>
      <c r="B209" t="s">
        <v>218</v>
      </c>
      <c r="C209" s="7">
        <v>5014</v>
      </c>
      <c r="D209">
        <v>75</v>
      </c>
      <c r="E209">
        <v>473</v>
      </c>
      <c r="F209" s="7">
        <v>5412</v>
      </c>
      <c r="G209">
        <v>311</v>
      </c>
      <c r="H209">
        <v>0</v>
      </c>
      <c r="I209">
        <v>126</v>
      </c>
      <c r="J209">
        <v>4</v>
      </c>
      <c r="K209">
        <v>45</v>
      </c>
      <c r="L209">
        <v>486</v>
      </c>
      <c r="N209">
        <v>3400</v>
      </c>
      <c r="O209" t="s">
        <v>218</v>
      </c>
      <c r="P209" s="7">
        <v>5483</v>
      </c>
      <c r="Q209">
        <v>75</v>
      </c>
      <c r="R209">
        <v>498</v>
      </c>
      <c r="S209" s="7">
        <v>5906</v>
      </c>
      <c r="T209">
        <v>330</v>
      </c>
      <c r="U209">
        <v>0</v>
      </c>
      <c r="V209">
        <v>110</v>
      </c>
      <c r="W209">
        <v>14</v>
      </c>
      <c r="X209">
        <v>57</v>
      </c>
      <c r="Y209">
        <v>511</v>
      </c>
      <c r="AA209">
        <v>3400</v>
      </c>
      <c r="AB209" t="s">
        <v>218</v>
      </c>
      <c r="AC209" s="7">
        <v>4759</v>
      </c>
      <c r="AD209">
        <v>85</v>
      </c>
      <c r="AE209">
        <v>493</v>
      </c>
      <c r="AF209" s="7">
        <v>5167</v>
      </c>
      <c r="AG209">
        <v>343</v>
      </c>
      <c r="AH209">
        <v>0</v>
      </c>
      <c r="AI209">
        <v>106</v>
      </c>
      <c r="AJ209">
        <v>15</v>
      </c>
      <c r="AK209">
        <v>51</v>
      </c>
      <c r="AL209">
        <v>515</v>
      </c>
    </row>
    <row r="210" spans="1:38" x14ac:dyDescent="0.25">
      <c r="A210">
        <v>1160</v>
      </c>
      <c r="B210" t="s">
        <v>219</v>
      </c>
      <c r="C210">
        <v>183</v>
      </c>
      <c r="D210">
        <v>0</v>
      </c>
      <c r="E210">
        <v>0</v>
      </c>
      <c r="F210">
        <v>183</v>
      </c>
      <c r="G210">
        <v>1</v>
      </c>
      <c r="H210">
        <v>0</v>
      </c>
      <c r="I210">
        <v>0</v>
      </c>
      <c r="J210">
        <v>0</v>
      </c>
      <c r="K210">
        <v>0</v>
      </c>
      <c r="L210">
        <v>1</v>
      </c>
      <c r="N210">
        <v>1160</v>
      </c>
      <c r="O210" t="s">
        <v>219</v>
      </c>
      <c r="P210">
        <v>198</v>
      </c>
      <c r="Q210">
        <v>0</v>
      </c>
      <c r="R210">
        <v>0</v>
      </c>
      <c r="S210">
        <v>198</v>
      </c>
      <c r="T210">
        <v>1</v>
      </c>
      <c r="U210">
        <v>0</v>
      </c>
      <c r="V210">
        <v>0</v>
      </c>
      <c r="W210">
        <v>0</v>
      </c>
      <c r="X210">
        <v>0</v>
      </c>
      <c r="Y210">
        <v>1</v>
      </c>
      <c r="AA210">
        <v>32416</v>
      </c>
      <c r="AB210" t="s">
        <v>220</v>
      </c>
      <c r="AC210" s="7">
        <v>1477</v>
      </c>
      <c r="AD210">
        <v>0</v>
      </c>
      <c r="AE210">
        <v>0</v>
      </c>
      <c r="AF210" s="7">
        <v>1477</v>
      </c>
      <c r="AG210">
        <v>64</v>
      </c>
      <c r="AH210">
        <v>0</v>
      </c>
      <c r="AI210">
        <v>0</v>
      </c>
      <c r="AJ210">
        <v>1</v>
      </c>
      <c r="AK210">
        <v>1</v>
      </c>
      <c r="AL210">
        <v>66</v>
      </c>
    </row>
    <row r="211" spans="1:38" x14ac:dyDescent="0.25">
      <c r="A211">
        <v>32416</v>
      </c>
      <c r="B211" t="s">
        <v>220</v>
      </c>
      <c r="C211" s="7">
        <v>1570</v>
      </c>
      <c r="D211">
        <v>0</v>
      </c>
      <c r="E211">
        <v>0</v>
      </c>
      <c r="F211" s="7">
        <v>1570</v>
      </c>
      <c r="G211">
        <v>32</v>
      </c>
      <c r="H211">
        <v>0</v>
      </c>
      <c r="I211">
        <v>0</v>
      </c>
      <c r="J211">
        <v>0</v>
      </c>
      <c r="K211">
        <v>3</v>
      </c>
      <c r="L211">
        <v>35</v>
      </c>
      <c r="N211">
        <v>32416</v>
      </c>
      <c r="O211" t="s">
        <v>220</v>
      </c>
      <c r="P211" s="7">
        <v>1572</v>
      </c>
      <c r="Q211">
        <v>0</v>
      </c>
      <c r="R211">
        <v>0</v>
      </c>
      <c r="S211" s="7">
        <v>1572</v>
      </c>
      <c r="T211">
        <v>31</v>
      </c>
      <c r="U211">
        <v>0</v>
      </c>
      <c r="V211">
        <v>0</v>
      </c>
      <c r="W211">
        <v>0</v>
      </c>
      <c r="X211">
        <v>3</v>
      </c>
      <c r="Y211">
        <v>34</v>
      </c>
      <c r="AA211">
        <v>17407</v>
      </c>
      <c r="AB211" t="s">
        <v>221</v>
      </c>
      <c r="AC211" s="7">
        <v>2988</v>
      </c>
      <c r="AD211">
        <v>9</v>
      </c>
      <c r="AE211">
        <v>0</v>
      </c>
      <c r="AF211" s="7">
        <v>2979</v>
      </c>
      <c r="AG211">
        <v>72</v>
      </c>
      <c r="AH211">
        <v>0</v>
      </c>
      <c r="AI211">
        <v>55</v>
      </c>
      <c r="AJ211">
        <v>0</v>
      </c>
      <c r="AK211">
        <v>12</v>
      </c>
      <c r="AL211">
        <v>139</v>
      </c>
    </row>
    <row r="212" spans="1:38" x14ac:dyDescent="0.25">
      <c r="A212">
        <v>17407</v>
      </c>
      <c r="B212" t="s">
        <v>221</v>
      </c>
      <c r="C212" s="7">
        <v>3133</v>
      </c>
      <c r="D212">
        <v>4</v>
      </c>
      <c r="E212">
        <v>0</v>
      </c>
      <c r="F212" s="7">
        <v>3129</v>
      </c>
      <c r="G212">
        <v>80</v>
      </c>
      <c r="H212">
        <v>0</v>
      </c>
      <c r="I212">
        <v>50</v>
      </c>
      <c r="J212">
        <v>2</v>
      </c>
      <c r="K212">
        <v>6</v>
      </c>
      <c r="L212">
        <v>138</v>
      </c>
      <c r="N212">
        <v>17407</v>
      </c>
      <c r="O212" t="s">
        <v>221</v>
      </c>
      <c r="P212" s="7">
        <v>3101</v>
      </c>
      <c r="Q212">
        <v>10</v>
      </c>
      <c r="R212">
        <v>0</v>
      </c>
      <c r="S212" s="7">
        <v>3091</v>
      </c>
      <c r="T212">
        <v>70</v>
      </c>
      <c r="U212">
        <v>0</v>
      </c>
      <c r="V212">
        <v>62</v>
      </c>
      <c r="W212">
        <v>2</v>
      </c>
      <c r="X212">
        <v>4</v>
      </c>
      <c r="Y212">
        <v>138</v>
      </c>
      <c r="AA212">
        <v>34401</v>
      </c>
      <c r="AB212" t="s">
        <v>222</v>
      </c>
      <c r="AC212" s="7">
        <v>2227</v>
      </c>
      <c r="AD212">
        <v>0</v>
      </c>
      <c r="AE212">
        <v>0</v>
      </c>
      <c r="AF212" s="7">
        <v>2227</v>
      </c>
      <c r="AG212">
        <v>61</v>
      </c>
      <c r="AH212">
        <v>0</v>
      </c>
      <c r="AI212">
        <v>0</v>
      </c>
      <c r="AJ212">
        <v>3</v>
      </c>
      <c r="AK212">
        <v>52</v>
      </c>
      <c r="AL212">
        <v>116</v>
      </c>
    </row>
    <row r="213" spans="1:38" x14ac:dyDescent="0.25">
      <c r="A213">
        <v>34401</v>
      </c>
      <c r="B213" t="s">
        <v>222</v>
      </c>
      <c r="C213" s="7">
        <v>2472</v>
      </c>
      <c r="D213">
        <v>0</v>
      </c>
      <c r="E213">
        <v>0</v>
      </c>
      <c r="F213" s="7">
        <v>2472</v>
      </c>
      <c r="G213">
        <v>48</v>
      </c>
      <c r="H213">
        <v>0</v>
      </c>
      <c r="I213">
        <v>0</v>
      </c>
      <c r="J213">
        <v>0</v>
      </c>
      <c r="K213">
        <v>35</v>
      </c>
      <c r="L213">
        <v>83</v>
      </c>
      <c r="N213">
        <v>34401</v>
      </c>
      <c r="O213" t="s">
        <v>222</v>
      </c>
      <c r="P213" s="7">
        <v>2357</v>
      </c>
      <c r="Q213">
        <v>0</v>
      </c>
      <c r="R213">
        <v>0</v>
      </c>
      <c r="S213" s="7">
        <v>2357</v>
      </c>
      <c r="T213">
        <v>58</v>
      </c>
      <c r="U213">
        <v>0</v>
      </c>
      <c r="V213">
        <v>0</v>
      </c>
      <c r="W213">
        <v>2</v>
      </c>
      <c r="X213">
        <v>61</v>
      </c>
      <c r="Y213">
        <v>121</v>
      </c>
      <c r="AA213">
        <v>20403</v>
      </c>
      <c r="AB213" t="s">
        <v>223</v>
      </c>
      <c r="AC213">
        <v>83</v>
      </c>
      <c r="AD213">
        <v>29</v>
      </c>
      <c r="AE213">
        <v>0</v>
      </c>
      <c r="AF213">
        <v>54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</row>
    <row r="214" spans="1:38" x14ac:dyDescent="0.25">
      <c r="A214">
        <v>20403</v>
      </c>
      <c r="B214" t="s">
        <v>223</v>
      </c>
      <c r="C214">
        <v>94</v>
      </c>
      <c r="D214">
        <v>26</v>
      </c>
      <c r="E214">
        <v>0</v>
      </c>
      <c r="F214">
        <v>68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N214">
        <v>20403</v>
      </c>
      <c r="O214" t="s">
        <v>223</v>
      </c>
      <c r="P214">
        <v>78</v>
      </c>
      <c r="Q214">
        <v>27</v>
      </c>
      <c r="R214">
        <v>0</v>
      </c>
      <c r="S214">
        <v>51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AA214">
        <v>38320</v>
      </c>
      <c r="AB214" t="s">
        <v>224</v>
      </c>
      <c r="AC214">
        <v>170</v>
      </c>
      <c r="AD214">
        <v>0</v>
      </c>
      <c r="AE214">
        <v>0</v>
      </c>
      <c r="AF214">
        <v>170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</row>
    <row r="215" spans="1:38" x14ac:dyDescent="0.25">
      <c r="A215">
        <v>38320</v>
      </c>
      <c r="B215" t="s">
        <v>224</v>
      </c>
      <c r="C215">
        <v>188</v>
      </c>
      <c r="D215">
        <v>0</v>
      </c>
      <c r="E215">
        <v>0</v>
      </c>
      <c r="F215">
        <v>188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N215">
        <v>38320</v>
      </c>
      <c r="O215" t="s">
        <v>224</v>
      </c>
      <c r="P215">
        <v>178</v>
      </c>
      <c r="Q215">
        <v>0</v>
      </c>
      <c r="R215">
        <v>0</v>
      </c>
      <c r="S215">
        <v>178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AA215">
        <v>13160</v>
      </c>
      <c r="AB215" t="s">
        <v>225</v>
      </c>
      <c r="AC215" s="7">
        <v>1961</v>
      </c>
      <c r="AD215">
        <v>414</v>
      </c>
      <c r="AE215">
        <v>0</v>
      </c>
      <c r="AF215" s="7">
        <v>1547</v>
      </c>
      <c r="AG215">
        <v>18</v>
      </c>
      <c r="AH215">
        <v>0</v>
      </c>
      <c r="AI215">
        <v>0</v>
      </c>
      <c r="AJ215">
        <v>0</v>
      </c>
      <c r="AK215">
        <v>0</v>
      </c>
      <c r="AL215">
        <v>18</v>
      </c>
    </row>
    <row r="216" spans="1:38" x14ac:dyDescent="0.25">
      <c r="A216">
        <v>13160</v>
      </c>
      <c r="B216" t="s">
        <v>225</v>
      </c>
      <c r="C216" s="7">
        <v>1760</v>
      </c>
      <c r="D216">
        <v>351</v>
      </c>
      <c r="E216">
        <v>0</v>
      </c>
      <c r="F216" s="7">
        <v>1409</v>
      </c>
      <c r="G216">
        <v>107</v>
      </c>
      <c r="H216">
        <v>0</v>
      </c>
      <c r="I216">
        <v>0</v>
      </c>
      <c r="J216">
        <v>0</v>
      </c>
      <c r="K216">
        <v>0</v>
      </c>
      <c r="L216">
        <v>107</v>
      </c>
      <c r="N216">
        <v>13160</v>
      </c>
      <c r="O216" t="s">
        <v>225</v>
      </c>
      <c r="P216" s="7">
        <v>1861</v>
      </c>
      <c r="Q216">
        <v>338</v>
      </c>
      <c r="R216">
        <v>0</v>
      </c>
      <c r="S216" s="7">
        <v>1523</v>
      </c>
      <c r="T216">
        <v>18</v>
      </c>
      <c r="U216">
        <v>0</v>
      </c>
      <c r="V216">
        <v>0</v>
      </c>
      <c r="W216">
        <v>0</v>
      </c>
      <c r="X216">
        <v>0</v>
      </c>
      <c r="Y216">
        <v>18</v>
      </c>
      <c r="AA216">
        <v>28149</v>
      </c>
      <c r="AB216" t="s">
        <v>226</v>
      </c>
      <c r="AC216">
        <v>486</v>
      </c>
      <c r="AD216">
        <v>4</v>
      </c>
      <c r="AE216">
        <v>0</v>
      </c>
      <c r="AF216">
        <v>482</v>
      </c>
      <c r="AG216">
        <v>6</v>
      </c>
      <c r="AH216">
        <v>0</v>
      </c>
      <c r="AI216">
        <v>0</v>
      </c>
      <c r="AJ216">
        <v>0</v>
      </c>
      <c r="AK216">
        <v>12</v>
      </c>
      <c r="AL216">
        <v>18</v>
      </c>
    </row>
    <row r="217" spans="1:38" x14ac:dyDescent="0.25">
      <c r="A217">
        <v>28149</v>
      </c>
      <c r="B217" t="s">
        <v>226</v>
      </c>
      <c r="C217">
        <v>483</v>
      </c>
      <c r="D217">
        <v>5</v>
      </c>
      <c r="E217">
        <v>0</v>
      </c>
      <c r="F217">
        <v>478</v>
      </c>
      <c r="G217">
        <v>8</v>
      </c>
      <c r="H217">
        <v>0</v>
      </c>
      <c r="I217">
        <v>0</v>
      </c>
      <c r="J217">
        <v>0</v>
      </c>
      <c r="K217">
        <v>19</v>
      </c>
      <c r="L217">
        <v>27</v>
      </c>
      <c r="N217">
        <v>28149</v>
      </c>
      <c r="O217" t="s">
        <v>226</v>
      </c>
      <c r="P217">
        <v>494</v>
      </c>
      <c r="Q217">
        <v>4</v>
      </c>
      <c r="R217">
        <v>0</v>
      </c>
      <c r="S217">
        <v>490</v>
      </c>
      <c r="T217">
        <v>8</v>
      </c>
      <c r="U217">
        <v>0</v>
      </c>
      <c r="V217">
        <v>0</v>
      </c>
      <c r="W217">
        <v>0</v>
      </c>
      <c r="X217">
        <v>19</v>
      </c>
      <c r="Y217">
        <v>27</v>
      </c>
      <c r="AA217">
        <v>17001</v>
      </c>
      <c r="AB217" t="s">
        <v>227</v>
      </c>
      <c r="AC217" s="7">
        <v>16062</v>
      </c>
      <c r="AD217">
        <v>354</v>
      </c>
      <c r="AE217" s="7">
        <v>8125</v>
      </c>
      <c r="AF217" s="7">
        <v>23833</v>
      </c>
      <c r="AG217" s="7">
        <v>2184</v>
      </c>
      <c r="AH217">
        <v>248</v>
      </c>
      <c r="AI217">
        <v>830</v>
      </c>
      <c r="AJ217">
        <v>224</v>
      </c>
      <c r="AK217">
        <v>253</v>
      </c>
      <c r="AL217" s="7">
        <v>3739</v>
      </c>
    </row>
    <row r="218" spans="1:38" x14ac:dyDescent="0.25">
      <c r="A218">
        <v>17001</v>
      </c>
      <c r="B218" t="s">
        <v>227</v>
      </c>
      <c r="C218" s="7">
        <v>16934</v>
      </c>
      <c r="D218">
        <v>488</v>
      </c>
      <c r="E218" s="7">
        <v>8605</v>
      </c>
      <c r="F218" s="7">
        <v>25051</v>
      </c>
      <c r="G218" s="7">
        <v>2427</v>
      </c>
      <c r="H218">
        <v>230</v>
      </c>
      <c r="I218">
        <v>921</v>
      </c>
      <c r="J218">
        <v>155</v>
      </c>
      <c r="K218">
        <v>520</v>
      </c>
      <c r="L218" s="7">
        <v>4253</v>
      </c>
      <c r="N218">
        <v>17001</v>
      </c>
      <c r="O218" t="s">
        <v>227</v>
      </c>
      <c r="P218" s="7">
        <v>17129</v>
      </c>
      <c r="Q218">
        <v>559</v>
      </c>
      <c r="R218" s="7">
        <v>9605</v>
      </c>
      <c r="S218" s="7">
        <v>26175</v>
      </c>
      <c r="T218" s="7">
        <v>2163</v>
      </c>
      <c r="U218">
        <v>324</v>
      </c>
      <c r="V218">
        <v>998</v>
      </c>
      <c r="W218">
        <v>213</v>
      </c>
      <c r="X218">
        <v>260</v>
      </c>
      <c r="Y218" s="7">
        <v>3958</v>
      </c>
      <c r="AA218">
        <v>29101</v>
      </c>
      <c r="AB218" t="s">
        <v>228</v>
      </c>
      <c r="AC218" s="7">
        <v>2978</v>
      </c>
      <c r="AD218">
        <v>26</v>
      </c>
      <c r="AE218">
        <v>0</v>
      </c>
      <c r="AF218" s="7">
        <v>2952</v>
      </c>
      <c r="AG218">
        <v>122</v>
      </c>
      <c r="AH218">
        <v>36</v>
      </c>
      <c r="AI218">
        <v>0</v>
      </c>
      <c r="AJ218">
        <v>39</v>
      </c>
      <c r="AK218">
        <v>57</v>
      </c>
      <c r="AL218">
        <v>254</v>
      </c>
    </row>
    <row r="219" spans="1:38" x14ac:dyDescent="0.25">
      <c r="A219">
        <v>29101</v>
      </c>
      <c r="B219" t="s">
        <v>228</v>
      </c>
      <c r="C219" s="7">
        <v>3052</v>
      </c>
      <c r="D219">
        <v>40</v>
      </c>
      <c r="E219">
        <v>0</v>
      </c>
      <c r="F219" s="7">
        <v>3012</v>
      </c>
      <c r="G219">
        <v>115</v>
      </c>
      <c r="H219">
        <v>31</v>
      </c>
      <c r="I219">
        <v>0</v>
      </c>
      <c r="J219">
        <v>32</v>
      </c>
      <c r="K219">
        <v>42</v>
      </c>
      <c r="L219">
        <v>220</v>
      </c>
      <c r="N219">
        <v>29101</v>
      </c>
      <c r="O219" t="s">
        <v>228</v>
      </c>
      <c r="P219" s="7">
        <v>3053</v>
      </c>
      <c r="Q219">
        <v>30</v>
      </c>
      <c r="R219">
        <v>0</v>
      </c>
      <c r="S219" s="7">
        <v>3023</v>
      </c>
      <c r="T219">
        <v>129</v>
      </c>
      <c r="U219">
        <v>35</v>
      </c>
      <c r="V219">
        <v>0</v>
      </c>
      <c r="W219">
        <v>40</v>
      </c>
      <c r="X219">
        <v>56</v>
      </c>
      <c r="Y219">
        <v>260</v>
      </c>
      <c r="AA219">
        <v>39119</v>
      </c>
      <c r="AB219" t="s">
        <v>229</v>
      </c>
      <c r="AC219" s="7">
        <v>2246</v>
      </c>
      <c r="AD219">
        <v>240</v>
      </c>
      <c r="AE219">
        <v>0</v>
      </c>
      <c r="AF219" s="7">
        <v>2006</v>
      </c>
      <c r="AG219">
        <v>82</v>
      </c>
      <c r="AH219">
        <v>0</v>
      </c>
      <c r="AI219">
        <v>0</v>
      </c>
      <c r="AJ219">
        <v>0</v>
      </c>
      <c r="AK219">
        <v>0</v>
      </c>
      <c r="AL219">
        <v>82</v>
      </c>
    </row>
    <row r="220" spans="1:38" x14ac:dyDescent="0.25">
      <c r="A220">
        <v>39119</v>
      </c>
      <c r="B220" t="s">
        <v>229</v>
      </c>
      <c r="C220" s="7">
        <v>2335</v>
      </c>
      <c r="D220">
        <v>221</v>
      </c>
      <c r="E220">
        <v>0</v>
      </c>
      <c r="F220" s="7">
        <v>2114</v>
      </c>
      <c r="G220">
        <v>71</v>
      </c>
      <c r="H220">
        <v>0</v>
      </c>
      <c r="I220">
        <v>0</v>
      </c>
      <c r="J220">
        <v>0</v>
      </c>
      <c r="K220">
        <v>0</v>
      </c>
      <c r="L220">
        <v>71</v>
      </c>
      <c r="N220">
        <v>39119</v>
      </c>
      <c r="O220" t="s">
        <v>229</v>
      </c>
      <c r="P220" s="7">
        <v>2286</v>
      </c>
      <c r="Q220">
        <v>211</v>
      </c>
      <c r="R220">
        <v>0</v>
      </c>
      <c r="S220" s="7">
        <v>2075</v>
      </c>
      <c r="T220">
        <v>78</v>
      </c>
      <c r="U220">
        <v>0</v>
      </c>
      <c r="V220">
        <v>0</v>
      </c>
      <c r="W220">
        <v>0</v>
      </c>
      <c r="X220">
        <v>0</v>
      </c>
      <c r="Y220">
        <v>78</v>
      </c>
      <c r="AA220">
        <v>26070</v>
      </c>
      <c r="AB220" t="s">
        <v>230</v>
      </c>
      <c r="AC220">
        <v>321</v>
      </c>
      <c r="AD220">
        <v>0</v>
      </c>
      <c r="AE220">
        <v>0</v>
      </c>
      <c r="AF220">
        <v>321</v>
      </c>
      <c r="AG220">
        <v>3</v>
      </c>
      <c r="AH220">
        <v>0</v>
      </c>
      <c r="AI220">
        <v>0</v>
      </c>
      <c r="AJ220">
        <v>0</v>
      </c>
      <c r="AK220">
        <v>0</v>
      </c>
      <c r="AL220">
        <v>3</v>
      </c>
    </row>
    <row r="221" spans="1:38" x14ac:dyDescent="0.25">
      <c r="A221">
        <v>26070</v>
      </c>
      <c r="B221" t="s">
        <v>230</v>
      </c>
      <c r="C221">
        <v>306</v>
      </c>
      <c r="D221">
        <v>0</v>
      </c>
      <c r="E221">
        <v>0</v>
      </c>
      <c r="F221">
        <v>306</v>
      </c>
      <c r="G221">
        <v>5</v>
      </c>
      <c r="H221">
        <v>0</v>
      </c>
      <c r="I221">
        <v>0</v>
      </c>
      <c r="J221">
        <v>0</v>
      </c>
      <c r="K221">
        <v>0</v>
      </c>
      <c r="L221">
        <v>5</v>
      </c>
      <c r="N221">
        <v>26070</v>
      </c>
      <c r="O221" t="s">
        <v>230</v>
      </c>
      <c r="P221">
        <v>330</v>
      </c>
      <c r="Q221">
        <v>0</v>
      </c>
      <c r="R221">
        <v>0</v>
      </c>
      <c r="S221">
        <v>330</v>
      </c>
      <c r="T221">
        <v>5</v>
      </c>
      <c r="U221">
        <v>0</v>
      </c>
      <c r="V221">
        <v>0</v>
      </c>
      <c r="W221">
        <v>0</v>
      </c>
      <c r="X221">
        <v>0</v>
      </c>
      <c r="Y221">
        <v>5</v>
      </c>
      <c r="AA221">
        <v>5323</v>
      </c>
      <c r="AB221" t="s">
        <v>231</v>
      </c>
      <c r="AC221" s="7">
        <v>1661</v>
      </c>
      <c r="AD221">
        <v>3</v>
      </c>
      <c r="AE221">
        <v>0</v>
      </c>
      <c r="AF221" s="7">
        <v>1658</v>
      </c>
      <c r="AG221">
        <v>42</v>
      </c>
      <c r="AH221">
        <v>0</v>
      </c>
      <c r="AI221">
        <v>0</v>
      </c>
      <c r="AJ221">
        <v>0</v>
      </c>
      <c r="AK221">
        <v>0</v>
      </c>
      <c r="AL221">
        <v>42</v>
      </c>
    </row>
    <row r="222" spans="1:38" x14ac:dyDescent="0.25">
      <c r="A222">
        <v>5323</v>
      </c>
      <c r="B222" t="s">
        <v>231</v>
      </c>
      <c r="C222" s="7">
        <v>1690</v>
      </c>
      <c r="D222">
        <v>5</v>
      </c>
      <c r="E222">
        <v>0</v>
      </c>
      <c r="F222" s="7">
        <v>1685</v>
      </c>
      <c r="G222">
        <v>50</v>
      </c>
      <c r="H222">
        <v>0</v>
      </c>
      <c r="I222">
        <v>0</v>
      </c>
      <c r="J222">
        <v>0</v>
      </c>
      <c r="K222">
        <v>0</v>
      </c>
      <c r="L222">
        <v>50</v>
      </c>
      <c r="N222">
        <v>5323</v>
      </c>
      <c r="O222" t="s">
        <v>231</v>
      </c>
      <c r="P222" s="7">
        <v>1716</v>
      </c>
      <c r="Q222">
        <v>0</v>
      </c>
      <c r="R222">
        <v>0</v>
      </c>
      <c r="S222" s="7">
        <v>1716</v>
      </c>
      <c r="T222">
        <v>38</v>
      </c>
      <c r="U222">
        <v>0</v>
      </c>
      <c r="V222">
        <v>0</v>
      </c>
      <c r="W222">
        <v>0</v>
      </c>
      <c r="X222">
        <v>0</v>
      </c>
      <c r="Y222">
        <v>38</v>
      </c>
      <c r="AA222">
        <v>23309</v>
      </c>
      <c r="AB222" t="s">
        <v>232</v>
      </c>
      <c r="AC222" s="7">
        <v>2792</v>
      </c>
      <c r="AD222">
        <v>0</v>
      </c>
      <c r="AE222">
        <v>0</v>
      </c>
      <c r="AF222" s="7">
        <v>2792</v>
      </c>
      <c r="AG222">
        <v>152</v>
      </c>
      <c r="AH222">
        <v>479</v>
      </c>
      <c r="AI222">
        <v>0</v>
      </c>
      <c r="AJ222">
        <v>25</v>
      </c>
      <c r="AK222">
        <v>30</v>
      </c>
      <c r="AL222">
        <v>686</v>
      </c>
    </row>
    <row r="223" spans="1:38" x14ac:dyDescent="0.25">
      <c r="A223">
        <v>23309</v>
      </c>
      <c r="B223" t="s">
        <v>232</v>
      </c>
      <c r="C223" s="7">
        <v>3726</v>
      </c>
      <c r="D223">
        <v>0</v>
      </c>
      <c r="E223">
        <v>0</v>
      </c>
      <c r="F223" s="7">
        <v>3726</v>
      </c>
      <c r="G223">
        <v>98</v>
      </c>
      <c r="H223">
        <v>42</v>
      </c>
      <c r="I223">
        <v>0</v>
      </c>
      <c r="J223">
        <v>9</v>
      </c>
      <c r="K223">
        <v>35</v>
      </c>
      <c r="L223">
        <v>184</v>
      </c>
      <c r="N223">
        <v>23309</v>
      </c>
      <c r="O223" t="s">
        <v>232</v>
      </c>
      <c r="P223" s="7">
        <v>3320</v>
      </c>
      <c r="Q223">
        <v>0</v>
      </c>
      <c r="R223">
        <v>0</v>
      </c>
      <c r="S223" s="7">
        <v>3320</v>
      </c>
      <c r="T223">
        <v>122</v>
      </c>
      <c r="U223">
        <v>31</v>
      </c>
      <c r="V223">
        <v>0</v>
      </c>
      <c r="W223">
        <v>17</v>
      </c>
      <c r="X223">
        <v>44</v>
      </c>
      <c r="Y223">
        <v>214</v>
      </c>
      <c r="AA223">
        <v>17412</v>
      </c>
      <c r="AB223" t="s">
        <v>233</v>
      </c>
      <c r="AC223" s="7">
        <v>4801</v>
      </c>
      <c r="AD223">
        <v>0</v>
      </c>
      <c r="AE223">
        <v>21</v>
      </c>
      <c r="AF223" s="7">
        <v>4822</v>
      </c>
      <c r="AG223">
        <v>381</v>
      </c>
      <c r="AH223">
        <v>102</v>
      </c>
      <c r="AI223">
        <v>185</v>
      </c>
      <c r="AJ223">
        <v>29</v>
      </c>
      <c r="AK223">
        <v>173</v>
      </c>
      <c r="AL223">
        <v>870</v>
      </c>
    </row>
    <row r="224" spans="1:38" x14ac:dyDescent="0.25">
      <c r="A224">
        <v>17412</v>
      </c>
      <c r="B224" t="s">
        <v>233</v>
      </c>
      <c r="C224" s="7">
        <v>5330</v>
      </c>
      <c r="D224">
        <v>0</v>
      </c>
      <c r="E224">
        <v>19</v>
      </c>
      <c r="F224" s="7">
        <v>5349</v>
      </c>
      <c r="G224">
        <v>424</v>
      </c>
      <c r="H224">
        <v>28</v>
      </c>
      <c r="I224">
        <v>172</v>
      </c>
      <c r="J224">
        <v>3</v>
      </c>
      <c r="K224">
        <v>181</v>
      </c>
      <c r="L224">
        <v>808</v>
      </c>
      <c r="N224">
        <v>17412</v>
      </c>
      <c r="O224" t="s">
        <v>233</v>
      </c>
      <c r="P224" s="7">
        <v>5220</v>
      </c>
      <c r="Q224">
        <v>0</v>
      </c>
      <c r="R224">
        <v>18</v>
      </c>
      <c r="S224" s="7">
        <v>5238</v>
      </c>
      <c r="T224">
        <v>433</v>
      </c>
      <c r="U224">
        <v>24</v>
      </c>
      <c r="V224">
        <v>159</v>
      </c>
      <c r="W224">
        <v>17</v>
      </c>
      <c r="X224">
        <v>93</v>
      </c>
      <c r="Y224">
        <v>726</v>
      </c>
      <c r="AA224">
        <v>30002</v>
      </c>
      <c r="AB224" t="s">
        <v>234</v>
      </c>
      <c r="AC224">
        <v>96</v>
      </c>
      <c r="AD224">
        <v>0</v>
      </c>
      <c r="AE224">
        <v>0</v>
      </c>
      <c r="AF224">
        <v>96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</row>
    <row r="225" spans="1:38" x14ac:dyDescent="0.25">
      <c r="A225">
        <v>30002</v>
      </c>
      <c r="B225" t="s">
        <v>234</v>
      </c>
      <c r="C225">
        <v>99</v>
      </c>
      <c r="D225">
        <v>0</v>
      </c>
      <c r="E225">
        <v>0</v>
      </c>
      <c r="F225">
        <v>99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N225">
        <v>30002</v>
      </c>
      <c r="O225" t="s">
        <v>234</v>
      </c>
      <c r="P225">
        <v>104</v>
      </c>
      <c r="Q225">
        <v>0</v>
      </c>
      <c r="R225">
        <v>0</v>
      </c>
      <c r="S225">
        <v>104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AA225">
        <v>17404</v>
      </c>
      <c r="AB225" t="s">
        <v>235</v>
      </c>
      <c r="AC225">
        <v>71</v>
      </c>
      <c r="AD225">
        <v>11</v>
      </c>
      <c r="AE225">
        <v>0</v>
      </c>
      <c r="AF225">
        <v>60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</row>
    <row r="226" spans="1:38" x14ac:dyDescent="0.25">
      <c r="A226">
        <v>17404</v>
      </c>
      <c r="B226" t="s">
        <v>235</v>
      </c>
      <c r="C226">
        <v>71</v>
      </c>
      <c r="D226">
        <v>11</v>
      </c>
      <c r="E226">
        <v>0</v>
      </c>
      <c r="F226">
        <v>60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N226">
        <v>17404</v>
      </c>
      <c r="O226" t="s">
        <v>235</v>
      </c>
      <c r="P226">
        <v>63</v>
      </c>
      <c r="Q226">
        <v>11</v>
      </c>
      <c r="R226">
        <v>0</v>
      </c>
      <c r="S226">
        <v>52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AA226">
        <v>31201</v>
      </c>
      <c r="AB226" t="s">
        <v>236</v>
      </c>
      <c r="AC226" s="7">
        <v>8785</v>
      </c>
      <c r="AD226">
        <v>0</v>
      </c>
      <c r="AE226">
        <v>0</v>
      </c>
      <c r="AF226" s="7">
        <v>8785</v>
      </c>
      <c r="AG226">
        <v>337</v>
      </c>
      <c r="AH226">
        <v>0</v>
      </c>
      <c r="AI226">
        <v>0</v>
      </c>
      <c r="AJ226">
        <v>22</v>
      </c>
      <c r="AK226">
        <v>0</v>
      </c>
      <c r="AL226">
        <v>359</v>
      </c>
    </row>
    <row r="227" spans="1:38" x14ac:dyDescent="0.25">
      <c r="A227">
        <v>31201</v>
      </c>
      <c r="B227" t="s">
        <v>236</v>
      </c>
      <c r="C227" s="7">
        <v>8888</v>
      </c>
      <c r="D227">
        <v>0</v>
      </c>
      <c r="E227">
        <v>0</v>
      </c>
      <c r="F227" s="7">
        <v>8888</v>
      </c>
      <c r="G227">
        <v>352</v>
      </c>
      <c r="H227">
        <v>0</v>
      </c>
      <c r="I227">
        <v>0</v>
      </c>
      <c r="J227">
        <v>9</v>
      </c>
      <c r="K227">
        <v>0</v>
      </c>
      <c r="L227">
        <v>361</v>
      </c>
      <c r="N227">
        <v>31201</v>
      </c>
      <c r="O227" t="s">
        <v>236</v>
      </c>
      <c r="P227" s="7">
        <v>8789</v>
      </c>
      <c r="Q227">
        <v>0</v>
      </c>
      <c r="R227">
        <v>0</v>
      </c>
      <c r="S227" s="7">
        <v>8789</v>
      </c>
      <c r="T227">
        <v>342</v>
      </c>
      <c r="U227">
        <v>0</v>
      </c>
      <c r="V227">
        <v>0</v>
      </c>
      <c r="W227">
        <v>15</v>
      </c>
      <c r="X227">
        <v>0</v>
      </c>
      <c r="Y227">
        <v>357</v>
      </c>
      <c r="AA227">
        <v>17410</v>
      </c>
      <c r="AB227" t="s">
        <v>237</v>
      </c>
      <c r="AC227" s="7">
        <v>5095</v>
      </c>
      <c r="AD227">
        <v>0</v>
      </c>
      <c r="AE227">
        <v>0</v>
      </c>
      <c r="AF227" s="7">
        <v>5095</v>
      </c>
      <c r="AG227">
        <v>83</v>
      </c>
      <c r="AH227">
        <v>0</v>
      </c>
      <c r="AI227">
        <v>0</v>
      </c>
      <c r="AJ227">
        <v>11</v>
      </c>
      <c r="AK227">
        <v>71</v>
      </c>
      <c r="AL227">
        <v>165</v>
      </c>
    </row>
    <row r="228" spans="1:38" x14ac:dyDescent="0.25">
      <c r="A228">
        <v>17410</v>
      </c>
      <c r="B228" t="s">
        <v>237</v>
      </c>
      <c r="C228" s="7">
        <v>5328</v>
      </c>
      <c r="D228">
        <v>8</v>
      </c>
      <c r="E228">
        <v>0</v>
      </c>
      <c r="F228" s="7">
        <v>5320</v>
      </c>
      <c r="G228">
        <v>86</v>
      </c>
      <c r="H228">
        <v>0</v>
      </c>
      <c r="I228">
        <v>0</v>
      </c>
      <c r="J228">
        <v>6</v>
      </c>
      <c r="K228">
        <v>65</v>
      </c>
      <c r="L228">
        <v>157</v>
      </c>
      <c r="N228">
        <v>17410</v>
      </c>
      <c r="O228" t="s">
        <v>237</v>
      </c>
      <c r="P228" s="7">
        <v>5470</v>
      </c>
      <c r="Q228">
        <v>6</v>
      </c>
      <c r="R228">
        <v>0</v>
      </c>
      <c r="S228" s="7">
        <v>5464</v>
      </c>
      <c r="T228">
        <v>94</v>
      </c>
      <c r="U228">
        <v>0</v>
      </c>
      <c r="V228">
        <v>0</v>
      </c>
      <c r="W228">
        <v>6</v>
      </c>
      <c r="X228">
        <v>64</v>
      </c>
      <c r="Y228">
        <v>164</v>
      </c>
      <c r="AA228">
        <v>13156</v>
      </c>
      <c r="AB228" t="s">
        <v>238</v>
      </c>
      <c r="AC228">
        <v>459</v>
      </c>
      <c r="AD228">
        <v>35</v>
      </c>
      <c r="AE228">
        <v>0</v>
      </c>
      <c r="AF228">
        <v>424</v>
      </c>
      <c r="AG228">
        <v>9</v>
      </c>
      <c r="AH228">
        <v>0</v>
      </c>
      <c r="AI228">
        <v>0</v>
      </c>
      <c r="AJ228">
        <v>0</v>
      </c>
      <c r="AK228">
        <v>0</v>
      </c>
      <c r="AL228">
        <v>9</v>
      </c>
    </row>
    <row r="229" spans="1:38" x14ac:dyDescent="0.25">
      <c r="A229">
        <v>13156</v>
      </c>
      <c r="B229" t="s">
        <v>238</v>
      </c>
      <c r="C229">
        <v>496</v>
      </c>
      <c r="D229">
        <v>45</v>
      </c>
      <c r="E229">
        <v>0</v>
      </c>
      <c r="F229">
        <v>451</v>
      </c>
      <c r="G229">
        <v>10</v>
      </c>
      <c r="H229">
        <v>0</v>
      </c>
      <c r="I229">
        <v>0</v>
      </c>
      <c r="J229">
        <v>0</v>
      </c>
      <c r="K229">
        <v>0</v>
      </c>
      <c r="L229">
        <v>10</v>
      </c>
      <c r="N229">
        <v>13156</v>
      </c>
      <c r="O229" t="s">
        <v>238</v>
      </c>
      <c r="P229">
        <v>492</v>
      </c>
      <c r="Q229">
        <v>36</v>
      </c>
      <c r="R229">
        <v>0</v>
      </c>
      <c r="S229">
        <v>456</v>
      </c>
      <c r="T229">
        <v>10</v>
      </c>
      <c r="U229">
        <v>0</v>
      </c>
      <c r="V229">
        <v>0</v>
      </c>
      <c r="W229">
        <v>0</v>
      </c>
      <c r="X229">
        <v>0</v>
      </c>
      <c r="Y229">
        <v>10</v>
      </c>
      <c r="AA229">
        <v>25118</v>
      </c>
      <c r="AB229" t="s">
        <v>239</v>
      </c>
      <c r="AC229">
        <v>482</v>
      </c>
      <c r="AD229">
        <v>0</v>
      </c>
      <c r="AE229">
        <v>0</v>
      </c>
      <c r="AF229">
        <v>482</v>
      </c>
      <c r="AG229">
        <v>2</v>
      </c>
      <c r="AH229">
        <v>0</v>
      </c>
      <c r="AI229">
        <v>0</v>
      </c>
      <c r="AJ229">
        <v>0</v>
      </c>
      <c r="AK229">
        <v>72</v>
      </c>
      <c r="AL229">
        <v>74</v>
      </c>
    </row>
    <row r="230" spans="1:38" x14ac:dyDescent="0.25">
      <c r="A230">
        <v>25118</v>
      </c>
      <c r="B230" t="s">
        <v>239</v>
      </c>
      <c r="C230">
        <v>476</v>
      </c>
      <c r="D230">
        <v>0</v>
      </c>
      <c r="E230">
        <v>0</v>
      </c>
      <c r="F230">
        <v>476</v>
      </c>
      <c r="G230">
        <v>2</v>
      </c>
      <c r="H230">
        <v>0</v>
      </c>
      <c r="I230">
        <v>0</v>
      </c>
      <c r="J230">
        <v>0</v>
      </c>
      <c r="K230">
        <v>82</v>
      </c>
      <c r="L230">
        <v>84</v>
      </c>
      <c r="N230">
        <v>25118</v>
      </c>
      <c r="O230" t="s">
        <v>239</v>
      </c>
      <c r="P230">
        <v>539</v>
      </c>
      <c r="Q230">
        <v>0</v>
      </c>
      <c r="R230">
        <v>0</v>
      </c>
      <c r="S230">
        <v>539</v>
      </c>
      <c r="T230">
        <v>2</v>
      </c>
      <c r="U230">
        <v>0</v>
      </c>
      <c r="V230">
        <v>0</v>
      </c>
      <c r="W230">
        <v>0</v>
      </c>
      <c r="X230">
        <v>75</v>
      </c>
      <c r="Y230">
        <v>77</v>
      </c>
      <c r="AA230">
        <v>18402</v>
      </c>
      <c r="AB230" t="s">
        <v>240</v>
      </c>
      <c r="AC230" s="7">
        <v>8933</v>
      </c>
      <c r="AD230">
        <v>43</v>
      </c>
      <c r="AE230">
        <v>0</v>
      </c>
      <c r="AF230" s="7">
        <v>8890</v>
      </c>
      <c r="AG230">
        <v>375</v>
      </c>
      <c r="AH230">
        <v>0</v>
      </c>
      <c r="AI230">
        <v>26</v>
      </c>
      <c r="AJ230">
        <v>27</v>
      </c>
      <c r="AK230">
        <v>24</v>
      </c>
      <c r="AL230">
        <v>452</v>
      </c>
    </row>
    <row r="231" spans="1:38" x14ac:dyDescent="0.25">
      <c r="A231">
        <v>18402</v>
      </c>
      <c r="B231" t="s">
        <v>240</v>
      </c>
      <c r="C231" s="7">
        <v>9131</v>
      </c>
      <c r="D231">
        <v>47</v>
      </c>
      <c r="E231">
        <v>0</v>
      </c>
      <c r="F231" s="7">
        <v>9084</v>
      </c>
      <c r="G231">
        <v>346</v>
      </c>
      <c r="H231">
        <v>0</v>
      </c>
      <c r="I231">
        <v>43</v>
      </c>
      <c r="J231">
        <v>15</v>
      </c>
      <c r="K231">
        <v>0</v>
      </c>
      <c r="L231">
        <v>404</v>
      </c>
      <c r="N231">
        <v>18402</v>
      </c>
      <c r="O231" t="s">
        <v>240</v>
      </c>
      <c r="P231" s="7">
        <v>9332</v>
      </c>
      <c r="Q231">
        <v>38</v>
      </c>
      <c r="R231">
        <v>0</v>
      </c>
      <c r="S231" s="7">
        <v>9294</v>
      </c>
      <c r="T231">
        <v>383</v>
      </c>
      <c r="U231">
        <v>0</v>
      </c>
      <c r="V231">
        <v>0</v>
      </c>
      <c r="W231">
        <v>16</v>
      </c>
      <c r="X231">
        <v>15</v>
      </c>
      <c r="Y231">
        <v>414</v>
      </c>
      <c r="AA231">
        <v>15206</v>
      </c>
      <c r="AB231" t="s">
        <v>241</v>
      </c>
      <c r="AC231" s="7">
        <v>1445</v>
      </c>
      <c r="AD231">
        <v>0</v>
      </c>
      <c r="AE231">
        <v>0</v>
      </c>
      <c r="AF231" s="7">
        <v>1445</v>
      </c>
      <c r="AG231">
        <v>45</v>
      </c>
      <c r="AH231">
        <v>0</v>
      </c>
      <c r="AI231">
        <v>0</v>
      </c>
      <c r="AJ231">
        <v>0</v>
      </c>
      <c r="AK231">
        <v>0</v>
      </c>
      <c r="AL231">
        <v>45</v>
      </c>
    </row>
    <row r="232" spans="1:38" x14ac:dyDescent="0.25">
      <c r="A232">
        <v>15206</v>
      </c>
      <c r="B232" t="s">
        <v>241</v>
      </c>
      <c r="C232" s="7">
        <v>1432</v>
      </c>
      <c r="D232">
        <v>1</v>
      </c>
      <c r="E232">
        <v>0</v>
      </c>
      <c r="F232" s="7">
        <v>1431</v>
      </c>
      <c r="G232">
        <v>32</v>
      </c>
      <c r="H232">
        <v>0</v>
      </c>
      <c r="I232">
        <v>0</v>
      </c>
      <c r="J232">
        <v>2</v>
      </c>
      <c r="K232">
        <v>3</v>
      </c>
      <c r="L232">
        <v>37</v>
      </c>
      <c r="N232">
        <v>15206</v>
      </c>
      <c r="O232" t="s">
        <v>241</v>
      </c>
      <c r="P232" s="7">
        <v>1498</v>
      </c>
      <c r="Q232">
        <v>0</v>
      </c>
      <c r="R232">
        <v>0</v>
      </c>
      <c r="S232" s="7">
        <v>1498</v>
      </c>
      <c r="T232">
        <v>39</v>
      </c>
      <c r="U232">
        <v>0</v>
      </c>
      <c r="V232">
        <v>0</v>
      </c>
      <c r="W232">
        <v>0</v>
      </c>
      <c r="X232">
        <v>0</v>
      </c>
      <c r="Y232">
        <v>39</v>
      </c>
      <c r="AA232">
        <v>23042</v>
      </c>
      <c r="AB232" t="s">
        <v>242</v>
      </c>
      <c r="AC232">
        <v>174</v>
      </c>
      <c r="AD232">
        <v>0</v>
      </c>
      <c r="AE232">
        <v>0</v>
      </c>
      <c r="AF232">
        <v>174</v>
      </c>
      <c r="AG232">
        <v>2</v>
      </c>
      <c r="AH232">
        <v>0</v>
      </c>
      <c r="AI232">
        <v>0</v>
      </c>
      <c r="AJ232">
        <v>0</v>
      </c>
      <c r="AK232">
        <v>0</v>
      </c>
      <c r="AL232">
        <v>2</v>
      </c>
    </row>
    <row r="233" spans="1:38" x14ac:dyDescent="0.25">
      <c r="A233">
        <v>23042</v>
      </c>
      <c r="B233" t="s">
        <v>242</v>
      </c>
      <c r="C233">
        <v>207</v>
      </c>
      <c r="D233">
        <v>23</v>
      </c>
      <c r="E233">
        <v>0</v>
      </c>
      <c r="F233">
        <v>184</v>
      </c>
      <c r="G233">
        <v>3</v>
      </c>
      <c r="H233">
        <v>0</v>
      </c>
      <c r="I233">
        <v>0</v>
      </c>
      <c r="J233">
        <v>0</v>
      </c>
      <c r="K233">
        <v>0</v>
      </c>
      <c r="L233">
        <v>3</v>
      </c>
      <c r="N233">
        <v>23042</v>
      </c>
      <c r="O233" t="s">
        <v>242</v>
      </c>
      <c r="P233">
        <v>188</v>
      </c>
      <c r="Q233">
        <v>22</v>
      </c>
      <c r="R233">
        <v>0</v>
      </c>
      <c r="S233">
        <v>166</v>
      </c>
      <c r="T233">
        <v>1</v>
      </c>
      <c r="U233">
        <v>0</v>
      </c>
      <c r="V233">
        <v>0</v>
      </c>
      <c r="W233">
        <v>0</v>
      </c>
      <c r="X233">
        <v>0</v>
      </c>
      <c r="Y233">
        <v>1</v>
      </c>
      <c r="AA233">
        <v>32081</v>
      </c>
      <c r="AB233" t="s">
        <v>243</v>
      </c>
      <c r="AC233" s="7">
        <v>9342</v>
      </c>
      <c r="AD233">
        <v>4</v>
      </c>
      <c r="AE233">
        <v>522</v>
      </c>
      <c r="AF233" s="7">
        <v>9860</v>
      </c>
      <c r="AG233" s="7">
        <v>1052</v>
      </c>
      <c r="AH233">
        <v>0</v>
      </c>
      <c r="AI233">
        <v>0</v>
      </c>
      <c r="AJ233">
        <v>261</v>
      </c>
      <c r="AK233">
        <v>23</v>
      </c>
      <c r="AL233" s="7">
        <v>1336</v>
      </c>
    </row>
    <row r="234" spans="1:38" x14ac:dyDescent="0.25">
      <c r="A234">
        <v>32081</v>
      </c>
      <c r="B234" t="s">
        <v>243</v>
      </c>
      <c r="C234" s="7">
        <v>10525</v>
      </c>
      <c r="D234">
        <v>4</v>
      </c>
      <c r="E234">
        <v>519</v>
      </c>
      <c r="F234" s="7">
        <v>11040</v>
      </c>
      <c r="G234">
        <v>931</v>
      </c>
      <c r="H234">
        <v>0</v>
      </c>
      <c r="I234">
        <v>0</v>
      </c>
      <c r="J234">
        <v>141</v>
      </c>
      <c r="K234">
        <v>36</v>
      </c>
      <c r="L234" s="7">
        <v>1108</v>
      </c>
      <c r="N234">
        <v>32081</v>
      </c>
      <c r="O234" t="s">
        <v>243</v>
      </c>
      <c r="P234" s="7">
        <v>10333</v>
      </c>
      <c r="Q234">
        <v>4</v>
      </c>
      <c r="R234">
        <v>674</v>
      </c>
      <c r="S234" s="7">
        <v>11003</v>
      </c>
      <c r="T234">
        <v>927</v>
      </c>
      <c r="U234">
        <v>0</v>
      </c>
      <c r="V234">
        <v>0</v>
      </c>
      <c r="W234">
        <v>194</v>
      </c>
      <c r="X234">
        <v>31</v>
      </c>
      <c r="Y234" s="7">
        <v>1152</v>
      </c>
      <c r="AA234">
        <v>22008</v>
      </c>
      <c r="AB234" t="s">
        <v>244</v>
      </c>
      <c r="AC234">
        <v>34</v>
      </c>
      <c r="AD234">
        <v>0</v>
      </c>
      <c r="AE234">
        <v>0</v>
      </c>
      <c r="AF234">
        <v>34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</row>
    <row r="235" spans="1:38" x14ac:dyDescent="0.25">
      <c r="A235">
        <v>22008</v>
      </c>
      <c r="B235" t="s">
        <v>244</v>
      </c>
      <c r="C235">
        <v>36</v>
      </c>
      <c r="D235">
        <v>0</v>
      </c>
      <c r="E235">
        <v>0</v>
      </c>
      <c r="F235">
        <v>36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N235">
        <v>22008</v>
      </c>
      <c r="O235" t="s">
        <v>244</v>
      </c>
      <c r="P235">
        <v>40</v>
      </c>
      <c r="Q235">
        <v>0</v>
      </c>
      <c r="R235">
        <v>0</v>
      </c>
      <c r="S235">
        <v>40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AA235">
        <v>38322</v>
      </c>
      <c r="AB235" t="s">
        <v>245</v>
      </c>
      <c r="AC235">
        <v>150</v>
      </c>
      <c r="AD235">
        <v>0</v>
      </c>
      <c r="AE235">
        <v>0</v>
      </c>
      <c r="AF235">
        <v>150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</row>
    <row r="236" spans="1:38" x14ac:dyDescent="0.25">
      <c r="A236">
        <v>38322</v>
      </c>
      <c r="B236" t="s">
        <v>245</v>
      </c>
      <c r="C236">
        <v>144</v>
      </c>
      <c r="D236">
        <v>0</v>
      </c>
      <c r="E236">
        <v>0</v>
      </c>
      <c r="F236">
        <v>144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N236">
        <v>38322</v>
      </c>
      <c r="O236" t="s">
        <v>245</v>
      </c>
      <c r="P236">
        <v>145</v>
      </c>
      <c r="Q236">
        <v>0</v>
      </c>
      <c r="R236">
        <v>0</v>
      </c>
      <c r="S236">
        <v>145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AA236">
        <v>31401</v>
      </c>
      <c r="AB236" t="s">
        <v>246</v>
      </c>
      <c r="AC236" s="7">
        <v>3645</v>
      </c>
      <c r="AD236">
        <v>51</v>
      </c>
      <c r="AE236">
        <v>0</v>
      </c>
      <c r="AF236" s="7">
        <v>3594</v>
      </c>
      <c r="AG236">
        <v>114</v>
      </c>
      <c r="AH236">
        <v>13</v>
      </c>
      <c r="AI236">
        <v>6</v>
      </c>
      <c r="AJ236">
        <v>8</v>
      </c>
      <c r="AK236">
        <v>0</v>
      </c>
      <c r="AL236">
        <v>141</v>
      </c>
    </row>
    <row r="237" spans="1:38" x14ac:dyDescent="0.25">
      <c r="A237">
        <v>31401</v>
      </c>
      <c r="B237" t="s">
        <v>246</v>
      </c>
      <c r="C237" s="7">
        <v>3931</v>
      </c>
      <c r="D237">
        <v>51</v>
      </c>
      <c r="E237">
        <v>0</v>
      </c>
      <c r="F237" s="7">
        <v>3880</v>
      </c>
      <c r="G237">
        <v>114</v>
      </c>
      <c r="H237">
        <v>13</v>
      </c>
      <c r="I237">
        <v>6</v>
      </c>
      <c r="J237">
        <v>4</v>
      </c>
      <c r="K237">
        <v>0</v>
      </c>
      <c r="L237">
        <v>137</v>
      </c>
      <c r="N237">
        <v>31401</v>
      </c>
      <c r="O237" t="s">
        <v>246</v>
      </c>
      <c r="P237" s="7">
        <v>3919</v>
      </c>
      <c r="Q237">
        <v>51</v>
      </c>
      <c r="R237">
        <v>0</v>
      </c>
      <c r="S237" s="7">
        <v>3868</v>
      </c>
      <c r="T237">
        <v>125</v>
      </c>
      <c r="U237">
        <v>13</v>
      </c>
      <c r="V237">
        <v>6</v>
      </c>
      <c r="W237">
        <v>4</v>
      </c>
      <c r="X237">
        <v>0</v>
      </c>
      <c r="Y237">
        <v>148</v>
      </c>
      <c r="AA237">
        <v>11054</v>
      </c>
      <c r="AB237" t="s">
        <v>247</v>
      </c>
      <c r="AC237">
        <v>16</v>
      </c>
      <c r="AD237">
        <v>0</v>
      </c>
      <c r="AE237">
        <v>0</v>
      </c>
      <c r="AF237">
        <v>16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</row>
    <row r="238" spans="1:38" x14ac:dyDescent="0.25">
      <c r="A238">
        <v>11054</v>
      </c>
      <c r="B238" t="s">
        <v>247</v>
      </c>
      <c r="C238">
        <v>20</v>
      </c>
      <c r="D238">
        <v>0</v>
      </c>
      <c r="E238">
        <v>0</v>
      </c>
      <c r="F238">
        <v>20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N238">
        <v>11054</v>
      </c>
      <c r="O238" t="s">
        <v>247</v>
      </c>
      <c r="P238">
        <v>16</v>
      </c>
      <c r="Q238">
        <v>0</v>
      </c>
      <c r="R238">
        <v>0</v>
      </c>
      <c r="S238">
        <v>16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AA238">
        <v>7035</v>
      </c>
      <c r="AB238" t="s">
        <v>248</v>
      </c>
      <c r="AC238">
        <v>21</v>
      </c>
      <c r="AD238">
        <v>4</v>
      </c>
      <c r="AE238">
        <v>0</v>
      </c>
      <c r="AF238">
        <v>17</v>
      </c>
      <c r="AG238">
        <v>1</v>
      </c>
      <c r="AH238">
        <v>0</v>
      </c>
      <c r="AI238">
        <v>0</v>
      </c>
      <c r="AJ238">
        <v>0</v>
      </c>
      <c r="AK238">
        <v>0</v>
      </c>
      <c r="AL238">
        <v>1</v>
      </c>
    </row>
    <row r="239" spans="1:38" x14ac:dyDescent="0.25">
      <c r="A239">
        <v>7035</v>
      </c>
      <c r="B239" t="s">
        <v>248</v>
      </c>
      <c r="C239">
        <v>26</v>
      </c>
      <c r="D239">
        <v>0</v>
      </c>
      <c r="E239">
        <v>0</v>
      </c>
      <c r="F239">
        <v>26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N239">
        <v>7035</v>
      </c>
      <c r="O239" t="s">
        <v>248</v>
      </c>
      <c r="P239">
        <v>22</v>
      </c>
      <c r="Q239">
        <v>0</v>
      </c>
      <c r="R239">
        <v>0</v>
      </c>
      <c r="S239">
        <v>22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AA239">
        <v>27001</v>
      </c>
      <c r="AB239" t="s">
        <v>249</v>
      </c>
      <c r="AC239" s="7">
        <v>3310</v>
      </c>
      <c r="AD239">
        <v>131</v>
      </c>
      <c r="AE239">
        <v>0</v>
      </c>
      <c r="AF239" s="7">
        <v>3179</v>
      </c>
      <c r="AG239">
        <v>70</v>
      </c>
      <c r="AH239">
        <v>0</v>
      </c>
      <c r="AI239">
        <v>0</v>
      </c>
      <c r="AJ239">
        <v>0</v>
      </c>
      <c r="AK239">
        <v>0</v>
      </c>
      <c r="AL239">
        <v>70</v>
      </c>
    </row>
    <row r="240" spans="1:38" x14ac:dyDescent="0.25">
      <c r="A240">
        <v>27001</v>
      </c>
      <c r="B240" t="s">
        <v>249</v>
      </c>
      <c r="C240" s="7">
        <v>3257</v>
      </c>
      <c r="D240">
        <v>140</v>
      </c>
      <c r="E240">
        <v>0</v>
      </c>
      <c r="F240" s="7">
        <v>3117</v>
      </c>
      <c r="G240">
        <v>51</v>
      </c>
      <c r="H240">
        <v>0</v>
      </c>
      <c r="I240">
        <v>0</v>
      </c>
      <c r="J240">
        <v>0</v>
      </c>
      <c r="K240">
        <v>0</v>
      </c>
      <c r="L240">
        <v>51</v>
      </c>
      <c r="N240">
        <v>27001</v>
      </c>
      <c r="O240" t="s">
        <v>249</v>
      </c>
      <c r="P240" s="7">
        <v>3192</v>
      </c>
      <c r="Q240">
        <v>128</v>
      </c>
      <c r="R240">
        <v>0</v>
      </c>
      <c r="S240" s="7">
        <v>3064</v>
      </c>
      <c r="T240">
        <v>68</v>
      </c>
      <c r="U240">
        <v>0</v>
      </c>
      <c r="V240">
        <v>0</v>
      </c>
      <c r="W240">
        <v>6</v>
      </c>
      <c r="X240">
        <v>0</v>
      </c>
      <c r="Y240">
        <v>74</v>
      </c>
      <c r="AA240">
        <v>38304</v>
      </c>
      <c r="AB240" t="s">
        <v>250</v>
      </c>
      <c r="AC240">
        <v>61</v>
      </c>
      <c r="AD240">
        <v>0</v>
      </c>
      <c r="AE240">
        <v>0</v>
      </c>
      <c r="AF240">
        <v>61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</row>
    <row r="241" spans="1:38" x14ac:dyDescent="0.25">
      <c r="A241">
        <v>38304</v>
      </c>
      <c r="B241" t="s">
        <v>250</v>
      </c>
      <c r="C241">
        <v>55</v>
      </c>
      <c r="D241">
        <v>0</v>
      </c>
      <c r="E241">
        <v>0</v>
      </c>
      <c r="F241">
        <v>55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N241">
        <v>38304</v>
      </c>
      <c r="O241" t="s">
        <v>250</v>
      </c>
      <c r="P241">
        <v>61</v>
      </c>
      <c r="Q241">
        <v>0</v>
      </c>
      <c r="R241">
        <v>0</v>
      </c>
      <c r="S241">
        <v>61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AA241">
        <v>30303</v>
      </c>
      <c r="AB241" t="s">
        <v>251</v>
      </c>
      <c r="AC241">
        <v>800</v>
      </c>
      <c r="AD241">
        <v>0</v>
      </c>
      <c r="AE241">
        <v>0</v>
      </c>
      <c r="AF241">
        <v>800</v>
      </c>
      <c r="AG241">
        <v>28</v>
      </c>
      <c r="AH241">
        <v>0</v>
      </c>
      <c r="AI241">
        <v>0</v>
      </c>
      <c r="AJ241">
        <v>0</v>
      </c>
      <c r="AK241">
        <v>35</v>
      </c>
      <c r="AL241">
        <v>63</v>
      </c>
    </row>
    <row r="242" spans="1:38" x14ac:dyDescent="0.25">
      <c r="A242">
        <v>30303</v>
      </c>
      <c r="B242" t="s">
        <v>251</v>
      </c>
      <c r="C242">
        <v>762</v>
      </c>
      <c r="D242">
        <v>0</v>
      </c>
      <c r="E242">
        <v>0</v>
      </c>
      <c r="F242">
        <v>762</v>
      </c>
      <c r="G242">
        <v>43</v>
      </c>
      <c r="H242">
        <v>0</v>
      </c>
      <c r="I242">
        <v>0</v>
      </c>
      <c r="J242">
        <v>0</v>
      </c>
      <c r="K242">
        <v>0</v>
      </c>
      <c r="L242">
        <v>43</v>
      </c>
      <c r="N242">
        <v>30303</v>
      </c>
      <c r="O242" t="s">
        <v>251</v>
      </c>
      <c r="P242">
        <v>721</v>
      </c>
      <c r="Q242">
        <v>0</v>
      </c>
      <c r="R242">
        <v>0</v>
      </c>
      <c r="S242">
        <v>721</v>
      </c>
      <c r="T242">
        <v>28</v>
      </c>
      <c r="U242">
        <v>0</v>
      </c>
      <c r="V242">
        <v>0</v>
      </c>
      <c r="W242">
        <v>0</v>
      </c>
      <c r="X242">
        <v>28</v>
      </c>
      <c r="Y242">
        <v>56</v>
      </c>
      <c r="AA242">
        <v>31311</v>
      </c>
      <c r="AB242" t="s">
        <v>252</v>
      </c>
      <c r="AC242" s="7">
        <v>1280</v>
      </c>
      <c r="AD242">
        <v>0</v>
      </c>
      <c r="AE242">
        <v>0</v>
      </c>
      <c r="AF242" s="7">
        <v>1280</v>
      </c>
      <c r="AG242">
        <v>75</v>
      </c>
      <c r="AH242">
        <v>0</v>
      </c>
      <c r="AI242">
        <v>0</v>
      </c>
      <c r="AJ242">
        <v>0</v>
      </c>
      <c r="AK242">
        <v>0</v>
      </c>
      <c r="AL242">
        <v>75</v>
      </c>
    </row>
    <row r="243" spans="1:38" x14ac:dyDescent="0.25">
      <c r="A243">
        <v>31311</v>
      </c>
      <c r="B243" t="s">
        <v>252</v>
      </c>
      <c r="C243" s="7">
        <v>1728</v>
      </c>
      <c r="D243">
        <v>0</v>
      </c>
      <c r="E243">
        <v>0</v>
      </c>
      <c r="F243" s="7">
        <v>1728</v>
      </c>
      <c r="G243">
        <v>65</v>
      </c>
      <c r="H243">
        <v>0</v>
      </c>
      <c r="I243">
        <v>0</v>
      </c>
      <c r="J243">
        <v>3</v>
      </c>
      <c r="K243">
        <v>5</v>
      </c>
      <c r="L243">
        <v>73</v>
      </c>
      <c r="N243">
        <v>31311</v>
      </c>
      <c r="O243" t="s">
        <v>252</v>
      </c>
      <c r="P243" s="7">
        <v>1611</v>
      </c>
      <c r="Q243">
        <v>0</v>
      </c>
      <c r="R243">
        <v>0</v>
      </c>
      <c r="S243" s="7">
        <v>1611</v>
      </c>
      <c r="T243">
        <v>49</v>
      </c>
      <c r="U243">
        <v>0</v>
      </c>
      <c r="V243">
        <v>0</v>
      </c>
      <c r="W243">
        <v>8</v>
      </c>
      <c r="X243">
        <v>12</v>
      </c>
      <c r="Y243">
        <v>69</v>
      </c>
      <c r="AA243">
        <v>33202</v>
      </c>
      <c r="AB243" t="s">
        <v>253</v>
      </c>
      <c r="AC243">
        <v>109</v>
      </c>
      <c r="AD243">
        <v>0</v>
      </c>
      <c r="AE243">
        <v>0</v>
      </c>
      <c r="AF243">
        <v>109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</row>
    <row r="244" spans="1:38" x14ac:dyDescent="0.25">
      <c r="A244">
        <v>33202</v>
      </c>
      <c r="B244" t="s">
        <v>253</v>
      </c>
      <c r="C244">
        <v>111</v>
      </c>
      <c r="D244">
        <v>0</v>
      </c>
      <c r="E244">
        <v>0</v>
      </c>
      <c r="F244">
        <v>111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N244">
        <v>33202</v>
      </c>
      <c r="O244" t="s">
        <v>253</v>
      </c>
      <c r="P244">
        <v>106</v>
      </c>
      <c r="Q244">
        <v>0</v>
      </c>
      <c r="R244">
        <v>0</v>
      </c>
      <c r="S244">
        <v>106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AA244">
        <v>27320</v>
      </c>
      <c r="AB244" t="s">
        <v>254</v>
      </c>
      <c r="AC244" s="7">
        <v>6670</v>
      </c>
      <c r="AD244">
        <v>0</v>
      </c>
      <c r="AE244">
        <v>0</v>
      </c>
      <c r="AF244" s="7">
        <v>6670</v>
      </c>
      <c r="AG244">
        <v>185</v>
      </c>
      <c r="AH244">
        <v>0</v>
      </c>
      <c r="AI244">
        <v>93</v>
      </c>
      <c r="AJ244">
        <v>0</v>
      </c>
      <c r="AK244">
        <v>75</v>
      </c>
      <c r="AL244">
        <v>353</v>
      </c>
    </row>
    <row r="245" spans="1:38" x14ac:dyDescent="0.25">
      <c r="A245">
        <v>27320</v>
      </c>
      <c r="B245" t="s">
        <v>254</v>
      </c>
      <c r="C245" s="7">
        <v>7651</v>
      </c>
      <c r="D245">
        <v>0</v>
      </c>
      <c r="E245">
        <v>0</v>
      </c>
      <c r="F245" s="7">
        <v>7651</v>
      </c>
      <c r="G245">
        <v>215</v>
      </c>
      <c r="H245">
        <v>0</v>
      </c>
      <c r="I245">
        <v>110</v>
      </c>
      <c r="J245">
        <v>1</v>
      </c>
      <c r="K245">
        <v>23</v>
      </c>
      <c r="L245">
        <v>349</v>
      </c>
      <c r="N245">
        <v>27320</v>
      </c>
      <c r="O245" t="s">
        <v>254</v>
      </c>
      <c r="P245" s="7">
        <v>7345</v>
      </c>
      <c r="Q245">
        <v>0</v>
      </c>
      <c r="R245">
        <v>0</v>
      </c>
      <c r="S245" s="7">
        <v>7345</v>
      </c>
      <c r="T245">
        <v>213</v>
      </c>
      <c r="U245">
        <v>0</v>
      </c>
      <c r="V245">
        <v>116</v>
      </c>
      <c r="W245">
        <v>3</v>
      </c>
      <c r="X245">
        <v>61</v>
      </c>
      <c r="Y245">
        <v>393</v>
      </c>
      <c r="AA245">
        <v>39201</v>
      </c>
      <c r="AB245" t="s">
        <v>255</v>
      </c>
      <c r="AC245" s="7">
        <v>4319</v>
      </c>
      <c r="AD245">
        <v>25</v>
      </c>
      <c r="AE245">
        <v>0</v>
      </c>
      <c r="AF245" s="7">
        <v>4294</v>
      </c>
      <c r="AG245">
        <v>224</v>
      </c>
      <c r="AH245">
        <v>0</v>
      </c>
      <c r="AI245">
        <v>0</v>
      </c>
      <c r="AJ245">
        <v>0</v>
      </c>
      <c r="AK245">
        <v>0</v>
      </c>
      <c r="AL245">
        <v>224</v>
      </c>
    </row>
    <row r="246" spans="1:38" x14ac:dyDescent="0.25">
      <c r="A246">
        <v>39201</v>
      </c>
      <c r="B246" t="s">
        <v>255</v>
      </c>
      <c r="C246" s="7">
        <v>4316</v>
      </c>
      <c r="D246">
        <v>50</v>
      </c>
      <c r="E246">
        <v>0</v>
      </c>
      <c r="F246" s="7">
        <v>4266</v>
      </c>
      <c r="G246">
        <v>130</v>
      </c>
      <c r="H246">
        <v>0</v>
      </c>
      <c r="I246">
        <v>0</v>
      </c>
      <c r="J246">
        <v>5</v>
      </c>
      <c r="K246">
        <v>50</v>
      </c>
      <c r="L246">
        <v>185</v>
      </c>
      <c r="N246">
        <v>39201</v>
      </c>
      <c r="O246" t="s">
        <v>255</v>
      </c>
      <c r="P246" s="7">
        <v>4329</v>
      </c>
      <c r="Q246">
        <v>58</v>
      </c>
      <c r="R246">
        <v>0</v>
      </c>
      <c r="S246" s="7">
        <v>4271</v>
      </c>
      <c r="T246">
        <v>138</v>
      </c>
      <c r="U246">
        <v>0</v>
      </c>
      <c r="V246">
        <v>0</v>
      </c>
      <c r="W246">
        <v>2</v>
      </c>
      <c r="X246">
        <v>76</v>
      </c>
      <c r="Y246">
        <v>216</v>
      </c>
      <c r="AA246">
        <v>27010</v>
      </c>
      <c r="AB246" t="s">
        <v>256</v>
      </c>
      <c r="AC246" s="7">
        <v>11217</v>
      </c>
      <c r="AD246">
        <v>7</v>
      </c>
      <c r="AE246" s="7">
        <v>1242</v>
      </c>
      <c r="AF246" s="7">
        <v>12452</v>
      </c>
      <c r="AG246" s="7">
        <v>1494</v>
      </c>
      <c r="AH246">
        <v>438</v>
      </c>
      <c r="AI246">
        <v>116</v>
      </c>
      <c r="AJ246">
        <v>129</v>
      </c>
      <c r="AK246">
        <v>139</v>
      </c>
      <c r="AL246" s="7">
        <v>2316</v>
      </c>
    </row>
    <row r="247" spans="1:38" x14ac:dyDescent="0.25">
      <c r="A247">
        <v>27010</v>
      </c>
      <c r="B247" t="s">
        <v>256</v>
      </c>
      <c r="C247" s="7">
        <v>12166</v>
      </c>
      <c r="D247">
        <v>7</v>
      </c>
      <c r="E247" s="7">
        <v>1184</v>
      </c>
      <c r="F247" s="7">
        <v>13343</v>
      </c>
      <c r="G247" s="7">
        <v>1307</v>
      </c>
      <c r="H247">
        <v>323</v>
      </c>
      <c r="I247">
        <v>77</v>
      </c>
      <c r="J247">
        <v>83</v>
      </c>
      <c r="K247">
        <v>73</v>
      </c>
      <c r="L247" s="7">
        <v>1863</v>
      </c>
      <c r="N247">
        <v>27010</v>
      </c>
      <c r="O247" t="s">
        <v>256</v>
      </c>
      <c r="P247" s="7">
        <v>11950</v>
      </c>
      <c r="Q247">
        <v>7</v>
      </c>
      <c r="R247" s="7">
        <v>1236</v>
      </c>
      <c r="S247" s="7">
        <v>13179</v>
      </c>
      <c r="T247" s="7">
        <v>1451</v>
      </c>
      <c r="U247">
        <v>250</v>
      </c>
      <c r="V247">
        <v>64</v>
      </c>
      <c r="W247">
        <v>132</v>
      </c>
      <c r="X247">
        <v>153</v>
      </c>
      <c r="Y247" s="7">
        <v>2050</v>
      </c>
      <c r="AA247">
        <v>14077</v>
      </c>
      <c r="AB247" t="s">
        <v>257</v>
      </c>
      <c r="AC247">
        <v>71</v>
      </c>
      <c r="AD247">
        <v>0</v>
      </c>
      <c r="AE247">
        <v>2</v>
      </c>
      <c r="AF247">
        <v>73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</row>
    <row r="248" spans="1:38" x14ac:dyDescent="0.25">
      <c r="A248">
        <v>14077</v>
      </c>
      <c r="B248" t="s">
        <v>257</v>
      </c>
      <c r="C248">
        <v>60</v>
      </c>
      <c r="D248">
        <v>8</v>
      </c>
      <c r="E248">
        <v>0</v>
      </c>
      <c r="F248">
        <v>52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N248">
        <v>14077</v>
      </c>
      <c r="O248" t="s">
        <v>257</v>
      </c>
      <c r="P248">
        <v>75</v>
      </c>
      <c r="Q248">
        <v>0</v>
      </c>
      <c r="R248">
        <v>0</v>
      </c>
      <c r="S248">
        <v>75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AA248">
        <v>17409</v>
      </c>
      <c r="AB248" t="s">
        <v>258</v>
      </c>
      <c r="AC248" s="7">
        <v>8184</v>
      </c>
      <c r="AD248">
        <v>58</v>
      </c>
      <c r="AE248">
        <v>0</v>
      </c>
      <c r="AF248" s="7">
        <v>8126</v>
      </c>
      <c r="AG248">
        <v>222</v>
      </c>
      <c r="AH248">
        <v>0</v>
      </c>
      <c r="AI248">
        <v>0</v>
      </c>
      <c r="AJ248">
        <v>0</v>
      </c>
      <c r="AK248">
        <v>0</v>
      </c>
      <c r="AL248">
        <v>222</v>
      </c>
    </row>
    <row r="249" spans="1:38" x14ac:dyDescent="0.25">
      <c r="A249">
        <v>17409</v>
      </c>
      <c r="B249" t="s">
        <v>258</v>
      </c>
      <c r="C249" s="7">
        <v>8882</v>
      </c>
      <c r="D249">
        <v>128</v>
      </c>
      <c r="E249">
        <v>0</v>
      </c>
      <c r="F249" s="7">
        <v>8754</v>
      </c>
      <c r="G249">
        <v>182</v>
      </c>
      <c r="H249">
        <v>0</v>
      </c>
      <c r="I249">
        <v>0</v>
      </c>
      <c r="J249">
        <v>0</v>
      </c>
      <c r="K249">
        <v>0</v>
      </c>
      <c r="L249">
        <v>182</v>
      </c>
      <c r="N249">
        <v>17409</v>
      </c>
      <c r="O249" t="s">
        <v>258</v>
      </c>
      <c r="P249" s="7">
        <v>8700</v>
      </c>
      <c r="Q249">
        <v>98</v>
      </c>
      <c r="R249">
        <v>0</v>
      </c>
      <c r="S249" s="7">
        <v>8602</v>
      </c>
      <c r="T249">
        <v>170</v>
      </c>
      <c r="U249">
        <v>0</v>
      </c>
      <c r="V249">
        <v>0</v>
      </c>
      <c r="W249">
        <v>0</v>
      </c>
      <c r="X249">
        <v>0</v>
      </c>
      <c r="Y249">
        <v>170</v>
      </c>
      <c r="AA249">
        <v>38265</v>
      </c>
      <c r="AB249" t="s">
        <v>259</v>
      </c>
      <c r="AC249">
        <v>116</v>
      </c>
      <c r="AD249">
        <v>0</v>
      </c>
      <c r="AE249">
        <v>0</v>
      </c>
      <c r="AF249">
        <v>116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</row>
    <row r="250" spans="1:38" x14ac:dyDescent="0.25">
      <c r="A250">
        <v>38265</v>
      </c>
      <c r="B250" t="s">
        <v>259</v>
      </c>
      <c r="C250">
        <v>100</v>
      </c>
      <c r="D250">
        <v>0</v>
      </c>
      <c r="E250">
        <v>0</v>
      </c>
      <c r="F250">
        <v>100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N250">
        <v>38265</v>
      </c>
      <c r="O250" t="s">
        <v>259</v>
      </c>
      <c r="P250">
        <v>115</v>
      </c>
      <c r="Q250">
        <v>0</v>
      </c>
      <c r="R250">
        <v>0</v>
      </c>
      <c r="S250">
        <v>115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AA250">
        <v>34402</v>
      </c>
      <c r="AB250" t="s">
        <v>260</v>
      </c>
      <c r="AC250" s="7">
        <v>1047</v>
      </c>
      <c r="AD250">
        <v>30</v>
      </c>
      <c r="AE250">
        <v>0</v>
      </c>
      <c r="AF250" s="7">
        <v>1017</v>
      </c>
      <c r="AG250">
        <v>23</v>
      </c>
      <c r="AH250">
        <v>0</v>
      </c>
      <c r="AI250">
        <v>0</v>
      </c>
      <c r="AJ250">
        <v>0</v>
      </c>
      <c r="AK250">
        <v>20</v>
      </c>
      <c r="AL250">
        <v>43</v>
      </c>
    </row>
    <row r="251" spans="1:38" x14ac:dyDescent="0.25">
      <c r="A251">
        <v>34402</v>
      </c>
      <c r="B251" t="s">
        <v>260</v>
      </c>
      <c r="C251" s="7">
        <v>1316</v>
      </c>
      <c r="D251">
        <v>61</v>
      </c>
      <c r="E251">
        <v>0</v>
      </c>
      <c r="F251" s="7">
        <v>1255</v>
      </c>
      <c r="G251">
        <v>49</v>
      </c>
      <c r="H251">
        <v>0</v>
      </c>
      <c r="I251">
        <v>0</v>
      </c>
      <c r="J251">
        <v>0</v>
      </c>
      <c r="K251">
        <v>34</v>
      </c>
      <c r="L251">
        <v>83</v>
      </c>
      <c r="N251">
        <v>34402</v>
      </c>
      <c r="O251" t="s">
        <v>260</v>
      </c>
      <c r="P251" s="7">
        <v>1175</v>
      </c>
      <c r="Q251">
        <v>115</v>
      </c>
      <c r="R251">
        <v>0</v>
      </c>
      <c r="S251" s="7">
        <v>1060</v>
      </c>
      <c r="T251">
        <v>65</v>
      </c>
      <c r="U251">
        <v>0</v>
      </c>
      <c r="V251">
        <v>0</v>
      </c>
      <c r="W251">
        <v>0</v>
      </c>
      <c r="X251">
        <v>0</v>
      </c>
      <c r="Y251">
        <v>65</v>
      </c>
      <c r="AA251">
        <v>19400</v>
      </c>
      <c r="AB251" t="s">
        <v>261</v>
      </c>
      <c r="AC251">
        <v>99</v>
      </c>
      <c r="AD251">
        <v>0</v>
      </c>
      <c r="AE251">
        <v>0</v>
      </c>
      <c r="AF251">
        <v>99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1:38" x14ac:dyDescent="0.25">
      <c r="A252">
        <v>19400</v>
      </c>
      <c r="B252" t="s">
        <v>261</v>
      </c>
      <c r="C252">
        <v>95</v>
      </c>
      <c r="D252">
        <v>0</v>
      </c>
      <c r="E252">
        <v>0</v>
      </c>
      <c r="F252">
        <v>95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N252">
        <v>19400</v>
      </c>
      <c r="O252" t="s">
        <v>261</v>
      </c>
      <c r="P252">
        <v>97</v>
      </c>
      <c r="Q252">
        <v>0</v>
      </c>
      <c r="R252">
        <v>0</v>
      </c>
      <c r="S252">
        <v>97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AA252">
        <v>21237</v>
      </c>
      <c r="AB252" t="s">
        <v>262</v>
      </c>
      <c r="AC252">
        <v>678</v>
      </c>
      <c r="AD252">
        <v>37</v>
      </c>
      <c r="AE252">
        <v>0</v>
      </c>
      <c r="AF252">
        <v>641</v>
      </c>
      <c r="AG252">
        <v>14</v>
      </c>
      <c r="AH252">
        <v>0</v>
      </c>
      <c r="AI252">
        <v>0</v>
      </c>
      <c r="AJ252">
        <v>2</v>
      </c>
      <c r="AK252">
        <v>6</v>
      </c>
      <c r="AL252">
        <v>22</v>
      </c>
    </row>
    <row r="253" spans="1:38" x14ac:dyDescent="0.25">
      <c r="A253">
        <v>21237</v>
      </c>
      <c r="B253" t="s">
        <v>262</v>
      </c>
      <c r="C253">
        <v>675</v>
      </c>
      <c r="D253">
        <v>26</v>
      </c>
      <c r="E253">
        <v>0</v>
      </c>
      <c r="F253">
        <v>649</v>
      </c>
      <c r="G253">
        <v>17</v>
      </c>
      <c r="H253">
        <v>0</v>
      </c>
      <c r="I253">
        <v>0</v>
      </c>
      <c r="J253">
        <v>0</v>
      </c>
      <c r="K253">
        <v>5</v>
      </c>
      <c r="L253">
        <v>22</v>
      </c>
      <c r="N253">
        <v>21237</v>
      </c>
      <c r="O253" t="s">
        <v>262</v>
      </c>
      <c r="P253">
        <v>725</v>
      </c>
      <c r="Q253">
        <v>36</v>
      </c>
      <c r="R253">
        <v>0</v>
      </c>
      <c r="S253">
        <v>689</v>
      </c>
      <c r="T253">
        <v>19</v>
      </c>
      <c r="U253">
        <v>0</v>
      </c>
      <c r="V253">
        <v>0</v>
      </c>
      <c r="W253">
        <v>1</v>
      </c>
      <c r="X253">
        <v>0</v>
      </c>
      <c r="Y253">
        <v>20</v>
      </c>
      <c r="AA253">
        <v>24404</v>
      </c>
      <c r="AB253" t="s">
        <v>263</v>
      </c>
      <c r="AC253" s="7">
        <v>1121</v>
      </c>
      <c r="AD253">
        <v>0</v>
      </c>
      <c r="AE253">
        <v>0</v>
      </c>
      <c r="AF253" s="7">
        <v>1121</v>
      </c>
      <c r="AG253">
        <v>9</v>
      </c>
      <c r="AH253">
        <v>0</v>
      </c>
      <c r="AI253">
        <v>0</v>
      </c>
      <c r="AJ253">
        <v>0</v>
      </c>
      <c r="AK253">
        <v>0</v>
      </c>
      <c r="AL253">
        <v>9</v>
      </c>
    </row>
    <row r="254" spans="1:38" x14ac:dyDescent="0.25">
      <c r="A254">
        <v>24404</v>
      </c>
      <c r="B254" t="s">
        <v>263</v>
      </c>
      <c r="C254" s="7">
        <v>1236</v>
      </c>
      <c r="D254">
        <v>0</v>
      </c>
      <c r="E254">
        <v>0</v>
      </c>
      <c r="F254" s="7">
        <v>1236</v>
      </c>
      <c r="G254">
        <v>1</v>
      </c>
      <c r="H254">
        <v>0</v>
      </c>
      <c r="I254">
        <v>0</v>
      </c>
      <c r="J254">
        <v>0</v>
      </c>
      <c r="K254">
        <v>2</v>
      </c>
      <c r="L254">
        <v>3</v>
      </c>
      <c r="N254">
        <v>24404</v>
      </c>
      <c r="O254" t="s">
        <v>263</v>
      </c>
      <c r="P254" s="7">
        <v>1144</v>
      </c>
      <c r="Q254">
        <v>0</v>
      </c>
      <c r="R254">
        <v>0</v>
      </c>
      <c r="S254" s="7">
        <v>1144</v>
      </c>
      <c r="T254">
        <v>7</v>
      </c>
      <c r="U254">
        <v>0</v>
      </c>
      <c r="V254">
        <v>0</v>
      </c>
      <c r="W254">
        <v>0</v>
      </c>
      <c r="X254">
        <v>0</v>
      </c>
      <c r="Y254">
        <v>7</v>
      </c>
      <c r="AA254">
        <v>39202</v>
      </c>
      <c r="AB254" t="s">
        <v>264</v>
      </c>
      <c r="AC254" s="7">
        <v>2065</v>
      </c>
      <c r="AD254">
        <v>0</v>
      </c>
      <c r="AE254">
        <v>0</v>
      </c>
      <c r="AF254" s="7">
        <v>2065</v>
      </c>
      <c r="AG254">
        <v>135</v>
      </c>
      <c r="AH254">
        <v>0</v>
      </c>
      <c r="AI254">
        <v>0</v>
      </c>
      <c r="AJ254">
        <v>0</v>
      </c>
      <c r="AK254">
        <v>0</v>
      </c>
      <c r="AL254">
        <v>135</v>
      </c>
    </row>
    <row r="255" spans="1:38" x14ac:dyDescent="0.25">
      <c r="A255">
        <v>39202</v>
      </c>
      <c r="B255" t="s">
        <v>264</v>
      </c>
      <c r="C255" s="7">
        <v>2277</v>
      </c>
      <c r="D255">
        <v>0</v>
      </c>
      <c r="E255">
        <v>0</v>
      </c>
      <c r="F255" s="7">
        <v>2277</v>
      </c>
      <c r="G255">
        <v>105</v>
      </c>
      <c r="H255">
        <v>0</v>
      </c>
      <c r="I255">
        <v>0</v>
      </c>
      <c r="J255">
        <v>0</v>
      </c>
      <c r="K255">
        <v>0</v>
      </c>
      <c r="L255">
        <v>105</v>
      </c>
      <c r="N255">
        <v>39202</v>
      </c>
      <c r="O255" t="s">
        <v>264</v>
      </c>
      <c r="P255" s="7">
        <v>2155</v>
      </c>
      <c r="Q255">
        <v>0</v>
      </c>
      <c r="R255">
        <v>0</v>
      </c>
      <c r="S255" s="7">
        <v>2155</v>
      </c>
      <c r="T255">
        <v>129</v>
      </c>
      <c r="U255">
        <v>0</v>
      </c>
      <c r="V255">
        <v>0</v>
      </c>
      <c r="W255">
        <v>0</v>
      </c>
      <c r="X255">
        <v>0</v>
      </c>
      <c r="Y255">
        <v>129</v>
      </c>
      <c r="AA255">
        <v>36300</v>
      </c>
      <c r="AB255" t="s">
        <v>265</v>
      </c>
      <c r="AC255">
        <v>119</v>
      </c>
      <c r="AD255">
        <v>0</v>
      </c>
      <c r="AE255">
        <v>0</v>
      </c>
      <c r="AF255">
        <v>119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</row>
    <row r="256" spans="1:38" x14ac:dyDescent="0.25">
      <c r="A256">
        <v>36300</v>
      </c>
      <c r="B256" t="s">
        <v>265</v>
      </c>
      <c r="C256">
        <v>222</v>
      </c>
      <c r="D256">
        <v>0</v>
      </c>
      <c r="E256">
        <v>0</v>
      </c>
      <c r="F256">
        <v>222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N256">
        <v>36300</v>
      </c>
      <c r="O256" t="s">
        <v>265</v>
      </c>
      <c r="P256">
        <v>213</v>
      </c>
      <c r="Q256">
        <v>0</v>
      </c>
      <c r="R256">
        <v>0</v>
      </c>
      <c r="S256">
        <v>213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AA256">
        <v>8130</v>
      </c>
      <c r="AB256" t="s">
        <v>266</v>
      </c>
      <c r="AC256">
        <v>637</v>
      </c>
      <c r="AD256">
        <v>0</v>
      </c>
      <c r="AE256">
        <v>0</v>
      </c>
      <c r="AF256">
        <v>637</v>
      </c>
      <c r="AG256">
        <v>8</v>
      </c>
      <c r="AH256">
        <v>0</v>
      </c>
      <c r="AI256">
        <v>0</v>
      </c>
      <c r="AJ256">
        <v>0</v>
      </c>
      <c r="AK256">
        <v>0</v>
      </c>
      <c r="AL256">
        <v>8</v>
      </c>
    </row>
    <row r="257" spans="1:38" x14ac:dyDescent="0.25">
      <c r="A257">
        <v>8130</v>
      </c>
      <c r="B257" t="s">
        <v>266</v>
      </c>
      <c r="C257">
        <v>634</v>
      </c>
      <c r="D257">
        <v>0</v>
      </c>
      <c r="E257">
        <v>0</v>
      </c>
      <c r="F257">
        <v>634</v>
      </c>
      <c r="G257">
        <v>6</v>
      </c>
      <c r="H257">
        <v>0</v>
      </c>
      <c r="I257">
        <v>0</v>
      </c>
      <c r="J257">
        <v>0</v>
      </c>
      <c r="K257">
        <v>0</v>
      </c>
      <c r="L257">
        <v>6</v>
      </c>
      <c r="N257">
        <v>8130</v>
      </c>
      <c r="O257" t="s">
        <v>266</v>
      </c>
      <c r="P257">
        <v>658</v>
      </c>
      <c r="Q257">
        <v>0</v>
      </c>
      <c r="R257">
        <v>0</v>
      </c>
      <c r="S257">
        <v>658</v>
      </c>
      <c r="T257">
        <v>8</v>
      </c>
      <c r="U257">
        <v>0</v>
      </c>
      <c r="V257">
        <v>0</v>
      </c>
      <c r="W257">
        <v>0</v>
      </c>
      <c r="X257">
        <v>0</v>
      </c>
      <c r="Y257">
        <v>8</v>
      </c>
      <c r="AA257">
        <v>20400</v>
      </c>
      <c r="AB257" t="s">
        <v>267</v>
      </c>
      <c r="AC257">
        <v>188</v>
      </c>
      <c r="AD257">
        <v>0</v>
      </c>
      <c r="AE257">
        <v>0</v>
      </c>
      <c r="AF257">
        <v>188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</row>
    <row r="258" spans="1:38" x14ac:dyDescent="0.25">
      <c r="A258">
        <v>20400</v>
      </c>
      <c r="B258" t="s">
        <v>267</v>
      </c>
      <c r="C258">
        <v>185</v>
      </c>
      <c r="D258">
        <v>0</v>
      </c>
      <c r="E258">
        <v>0</v>
      </c>
      <c r="F258">
        <v>185</v>
      </c>
      <c r="G258">
        <v>0</v>
      </c>
      <c r="H258">
        <v>0</v>
      </c>
      <c r="I258">
        <v>0</v>
      </c>
      <c r="J258">
        <v>3</v>
      </c>
      <c r="K258">
        <v>0</v>
      </c>
      <c r="L258">
        <v>3</v>
      </c>
      <c r="N258">
        <v>20400</v>
      </c>
      <c r="O258" t="s">
        <v>267</v>
      </c>
      <c r="P258">
        <v>180</v>
      </c>
      <c r="Q258">
        <v>0</v>
      </c>
      <c r="R258">
        <v>0</v>
      </c>
      <c r="S258">
        <v>180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AA258">
        <v>17406</v>
      </c>
      <c r="AB258" t="s">
        <v>268</v>
      </c>
      <c r="AC258" s="7">
        <v>1245</v>
      </c>
      <c r="AD258">
        <v>0</v>
      </c>
      <c r="AE258">
        <v>16</v>
      </c>
      <c r="AF258" s="7">
        <v>1261</v>
      </c>
      <c r="AG258">
        <v>72</v>
      </c>
      <c r="AH258">
        <v>0</v>
      </c>
      <c r="AI258">
        <v>0</v>
      </c>
      <c r="AJ258">
        <v>38</v>
      </c>
      <c r="AK258">
        <v>41</v>
      </c>
      <c r="AL258">
        <v>151</v>
      </c>
    </row>
    <row r="259" spans="1:38" x14ac:dyDescent="0.25">
      <c r="A259">
        <v>17406</v>
      </c>
      <c r="B259" t="s">
        <v>268</v>
      </c>
      <c r="C259" s="7">
        <v>1355</v>
      </c>
      <c r="D259">
        <v>0</v>
      </c>
      <c r="E259">
        <v>5</v>
      </c>
      <c r="F259" s="7">
        <v>1360</v>
      </c>
      <c r="G259">
        <v>72</v>
      </c>
      <c r="H259">
        <v>0</v>
      </c>
      <c r="I259">
        <v>0</v>
      </c>
      <c r="J259">
        <v>37</v>
      </c>
      <c r="K259">
        <v>47</v>
      </c>
      <c r="L259">
        <v>156</v>
      </c>
      <c r="N259">
        <v>17406</v>
      </c>
      <c r="O259" t="s">
        <v>268</v>
      </c>
      <c r="P259" s="7">
        <v>1262</v>
      </c>
      <c r="Q259">
        <v>0</v>
      </c>
      <c r="R259">
        <v>13</v>
      </c>
      <c r="S259" s="7">
        <v>1275</v>
      </c>
      <c r="T259">
        <v>69</v>
      </c>
      <c r="U259">
        <v>0</v>
      </c>
      <c r="V259">
        <v>0</v>
      </c>
      <c r="W259">
        <v>42</v>
      </c>
      <c r="X259">
        <v>51</v>
      </c>
      <c r="Y259">
        <v>162</v>
      </c>
      <c r="AA259">
        <v>34033</v>
      </c>
      <c r="AB259" t="s">
        <v>269</v>
      </c>
      <c r="AC259" s="7">
        <v>4940</v>
      </c>
      <c r="AD259">
        <v>0</v>
      </c>
      <c r="AE259">
        <v>0</v>
      </c>
      <c r="AF259" s="7">
        <v>4940</v>
      </c>
      <c r="AG259">
        <v>154</v>
      </c>
      <c r="AH259">
        <v>0</v>
      </c>
      <c r="AI259">
        <v>0</v>
      </c>
      <c r="AJ259">
        <v>10</v>
      </c>
      <c r="AK259">
        <v>72</v>
      </c>
      <c r="AL259">
        <v>236</v>
      </c>
    </row>
    <row r="260" spans="1:38" x14ac:dyDescent="0.25">
      <c r="A260">
        <v>34033</v>
      </c>
      <c r="B260" t="s">
        <v>269</v>
      </c>
      <c r="C260" s="7">
        <v>5114</v>
      </c>
      <c r="D260">
        <v>0</v>
      </c>
      <c r="E260">
        <v>0</v>
      </c>
      <c r="F260" s="7">
        <v>5114</v>
      </c>
      <c r="G260">
        <v>157</v>
      </c>
      <c r="H260">
        <v>0</v>
      </c>
      <c r="I260">
        <v>20</v>
      </c>
      <c r="J260">
        <v>6</v>
      </c>
      <c r="K260">
        <v>53</v>
      </c>
      <c r="L260">
        <v>236</v>
      </c>
      <c r="N260">
        <v>34033</v>
      </c>
      <c r="O260" t="s">
        <v>269</v>
      </c>
      <c r="P260" s="7">
        <v>5305</v>
      </c>
      <c r="Q260">
        <v>0</v>
      </c>
      <c r="R260">
        <v>0</v>
      </c>
      <c r="S260" s="7">
        <v>5305</v>
      </c>
      <c r="T260">
        <v>165</v>
      </c>
      <c r="U260">
        <v>0</v>
      </c>
      <c r="V260">
        <v>0</v>
      </c>
      <c r="W260">
        <v>11</v>
      </c>
      <c r="X260">
        <v>53</v>
      </c>
      <c r="Y260">
        <v>229</v>
      </c>
      <c r="AA260">
        <v>39002</v>
      </c>
      <c r="AB260" t="s">
        <v>270</v>
      </c>
      <c r="AC260">
        <v>308</v>
      </c>
      <c r="AD260">
        <v>0</v>
      </c>
      <c r="AE260">
        <v>0</v>
      </c>
      <c r="AF260">
        <v>308</v>
      </c>
      <c r="AG260">
        <v>15</v>
      </c>
      <c r="AH260">
        <v>41</v>
      </c>
      <c r="AI260">
        <v>0</v>
      </c>
      <c r="AJ260">
        <v>7</v>
      </c>
      <c r="AK260">
        <v>0</v>
      </c>
      <c r="AL260">
        <v>63</v>
      </c>
    </row>
    <row r="261" spans="1:38" x14ac:dyDescent="0.25">
      <c r="A261">
        <v>39002</v>
      </c>
      <c r="B261" t="s">
        <v>270</v>
      </c>
      <c r="C261">
        <v>314</v>
      </c>
      <c r="D261">
        <v>0</v>
      </c>
      <c r="E261">
        <v>0</v>
      </c>
      <c r="F261">
        <v>314</v>
      </c>
      <c r="G261">
        <v>16</v>
      </c>
      <c r="H261">
        <v>33</v>
      </c>
      <c r="I261">
        <v>0</v>
      </c>
      <c r="J261">
        <v>7</v>
      </c>
      <c r="K261">
        <v>0</v>
      </c>
      <c r="L261">
        <v>56</v>
      </c>
      <c r="N261">
        <v>39002</v>
      </c>
      <c r="O261" t="s">
        <v>270</v>
      </c>
      <c r="P261">
        <v>332</v>
      </c>
      <c r="Q261">
        <v>0</v>
      </c>
      <c r="R261">
        <v>0</v>
      </c>
      <c r="S261">
        <v>332</v>
      </c>
      <c r="T261">
        <v>17</v>
      </c>
      <c r="U261">
        <v>41</v>
      </c>
      <c r="V261">
        <v>0</v>
      </c>
      <c r="W261">
        <v>7</v>
      </c>
      <c r="X261">
        <v>0</v>
      </c>
      <c r="Y261">
        <v>65</v>
      </c>
      <c r="AA261">
        <v>27083</v>
      </c>
      <c r="AB261" t="s">
        <v>271</v>
      </c>
      <c r="AC261" s="7">
        <v>3420</v>
      </c>
      <c r="AD261">
        <v>52</v>
      </c>
      <c r="AE261">
        <v>0</v>
      </c>
      <c r="AF261" s="7">
        <v>3368</v>
      </c>
      <c r="AG261">
        <v>178</v>
      </c>
      <c r="AH261">
        <v>0</v>
      </c>
      <c r="AI261">
        <v>0</v>
      </c>
      <c r="AJ261">
        <v>21</v>
      </c>
      <c r="AK261">
        <v>0</v>
      </c>
      <c r="AL261">
        <v>199</v>
      </c>
    </row>
    <row r="262" spans="1:38" x14ac:dyDescent="0.25">
      <c r="A262">
        <v>27083</v>
      </c>
      <c r="B262" t="s">
        <v>271</v>
      </c>
      <c r="C262" s="7">
        <v>3687</v>
      </c>
      <c r="D262">
        <v>36</v>
      </c>
      <c r="E262">
        <v>1</v>
      </c>
      <c r="F262" s="7">
        <v>3652</v>
      </c>
      <c r="G262">
        <v>172</v>
      </c>
      <c r="H262">
        <v>0</v>
      </c>
      <c r="I262">
        <v>0</v>
      </c>
      <c r="J262">
        <v>21</v>
      </c>
      <c r="K262">
        <v>0</v>
      </c>
      <c r="L262">
        <v>193</v>
      </c>
      <c r="N262">
        <v>27083</v>
      </c>
      <c r="O262" t="s">
        <v>271</v>
      </c>
      <c r="P262" s="7">
        <v>3799</v>
      </c>
      <c r="Q262">
        <v>46</v>
      </c>
      <c r="R262">
        <v>0</v>
      </c>
      <c r="S262" s="7">
        <v>3753</v>
      </c>
      <c r="T262">
        <v>175</v>
      </c>
      <c r="U262">
        <v>0</v>
      </c>
      <c r="V262">
        <v>0</v>
      </c>
      <c r="W262">
        <v>19</v>
      </c>
      <c r="X262">
        <v>0</v>
      </c>
      <c r="Y262">
        <v>194</v>
      </c>
      <c r="AA262">
        <v>33070</v>
      </c>
      <c r="AB262" t="s">
        <v>272</v>
      </c>
      <c r="AC262">
        <v>646</v>
      </c>
      <c r="AD262">
        <v>0</v>
      </c>
      <c r="AE262">
        <v>0</v>
      </c>
      <c r="AF262">
        <v>646</v>
      </c>
      <c r="AG262">
        <v>6</v>
      </c>
      <c r="AH262">
        <v>0</v>
      </c>
      <c r="AI262">
        <v>0</v>
      </c>
      <c r="AJ262">
        <v>1</v>
      </c>
      <c r="AK262">
        <v>0</v>
      </c>
      <c r="AL262">
        <v>7</v>
      </c>
    </row>
    <row r="263" spans="1:38" x14ac:dyDescent="0.25">
      <c r="A263">
        <v>33070</v>
      </c>
      <c r="B263" t="s">
        <v>272</v>
      </c>
      <c r="C263">
        <v>686</v>
      </c>
      <c r="D263">
        <v>0</v>
      </c>
      <c r="E263">
        <v>0</v>
      </c>
      <c r="F263">
        <v>686</v>
      </c>
      <c r="G263">
        <v>5</v>
      </c>
      <c r="H263">
        <v>0</v>
      </c>
      <c r="I263">
        <v>0</v>
      </c>
      <c r="J263">
        <v>1</v>
      </c>
      <c r="K263">
        <v>0</v>
      </c>
      <c r="L263">
        <v>6</v>
      </c>
      <c r="N263">
        <v>33070</v>
      </c>
      <c r="O263" t="s">
        <v>272</v>
      </c>
      <c r="P263">
        <v>718</v>
      </c>
      <c r="Q263">
        <v>0</v>
      </c>
      <c r="R263">
        <v>0</v>
      </c>
      <c r="S263">
        <v>718</v>
      </c>
      <c r="T263">
        <v>6</v>
      </c>
      <c r="U263">
        <v>0</v>
      </c>
      <c r="V263">
        <v>0</v>
      </c>
      <c r="W263">
        <v>1</v>
      </c>
      <c r="X263">
        <v>0</v>
      </c>
      <c r="Y263">
        <v>7</v>
      </c>
      <c r="AA263">
        <v>6037</v>
      </c>
      <c r="AB263" t="s">
        <v>273</v>
      </c>
      <c r="AC263" s="7">
        <v>14143</v>
      </c>
      <c r="AD263">
        <v>0</v>
      </c>
      <c r="AE263">
        <v>201</v>
      </c>
      <c r="AF263" s="7">
        <v>14344</v>
      </c>
      <c r="AG263">
        <v>722</v>
      </c>
      <c r="AH263">
        <v>42</v>
      </c>
      <c r="AI263">
        <v>0</v>
      </c>
      <c r="AJ263">
        <v>24</v>
      </c>
      <c r="AK263">
        <v>58</v>
      </c>
      <c r="AL263">
        <v>846</v>
      </c>
    </row>
    <row r="264" spans="1:38" x14ac:dyDescent="0.25">
      <c r="A264">
        <v>6037</v>
      </c>
      <c r="B264" t="s">
        <v>273</v>
      </c>
      <c r="C264" s="7">
        <v>15401</v>
      </c>
      <c r="D264">
        <v>162</v>
      </c>
      <c r="E264">
        <v>253</v>
      </c>
      <c r="F264" s="7">
        <v>15492</v>
      </c>
      <c r="G264">
        <v>843</v>
      </c>
      <c r="H264">
        <v>42</v>
      </c>
      <c r="I264">
        <v>0</v>
      </c>
      <c r="J264">
        <v>24</v>
      </c>
      <c r="K264">
        <v>67</v>
      </c>
      <c r="L264">
        <v>976</v>
      </c>
      <c r="N264">
        <v>6037</v>
      </c>
      <c r="O264" t="s">
        <v>273</v>
      </c>
      <c r="P264" s="7">
        <v>14706</v>
      </c>
      <c r="Q264">
        <v>0</v>
      </c>
      <c r="R264">
        <v>182</v>
      </c>
      <c r="S264" s="7">
        <v>14888</v>
      </c>
      <c r="T264">
        <v>725</v>
      </c>
      <c r="U264">
        <v>50</v>
      </c>
      <c r="V264">
        <v>0</v>
      </c>
      <c r="W264">
        <v>22</v>
      </c>
      <c r="X264">
        <v>62</v>
      </c>
      <c r="Y264">
        <v>859</v>
      </c>
      <c r="AA264">
        <v>17402</v>
      </c>
      <c r="AB264" t="s">
        <v>274</v>
      </c>
      <c r="AC264" s="7">
        <v>1423</v>
      </c>
      <c r="AD264">
        <v>0</v>
      </c>
      <c r="AE264">
        <v>0</v>
      </c>
      <c r="AF264" s="7">
        <v>1423</v>
      </c>
      <c r="AG264">
        <v>30</v>
      </c>
      <c r="AH264">
        <v>0</v>
      </c>
      <c r="AI264">
        <v>0</v>
      </c>
      <c r="AJ264">
        <v>0</v>
      </c>
      <c r="AK264">
        <v>0</v>
      </c>
      <c r="AL264">
        <v>30</v>
      </c>
    </row>
    <row r="265" spans="1:38" x14ac:dyDescent="0.25">
      <c r="A265">
        <v>17402</v>
      </c>
      <c r="B265" t="s">
        <v>274</v>
      </c>
      <c r="C265" s="7">
        <v>1537</v>
      </c>
      <c r="D265">
        <v>0</v>
      </c>
      <c r="E265">
        <v>0</v>
      </c>
      <c r="F265" s="7">
        <v>1537</v>
      </c>
      <c r="G265">
        <v>32</v>
      </c>
      <c r="H265">
        <v>0</v>
      </c>
      <c r="I265">
        <v>0</v>
      </c>
      <c r="J265">
        <v>0</v>
      </c>
      <c r="K265">
        <v>4</v>
      </c>
      <c r="L265">
        <v>36</v>
      </c>
      <c r="N265">
        <v>17402</v>
      </c>
      <c r="O265" t="s">
        <v>274</v>
      </c>
      <c r="P265" s="7">
        <v>1509</v>
      </c>
      <c r="Q265">
        <v>0</v>
      </c>
      <c r="R265">
        <v>0</v>
      </c>
      <c r="S265" s="7">
        <v>1509</v>
      </c>
      <c r="T265">
        <v>36</v>
      </c>
      <c r="U265">
        <v>0</v>
      </c>
      <c r="V265">
        <v>0</v>
      </c>
      <c r="W265">
        <v>0</v>
      </c>
      <c r="X265">
        <v>0</v>
      </c>
      <c r="Y265">
        <v>36</v>
      </c>
      <c r="AA265">
        <v>35200</v>
      </c>
      <c r="AB265" t="s">
        <v>275</v>
      </c>
      <c r="AC265">
        <v>419</v>
      </c>
      <c r="AD265">
        <v>0</v>
      </c>
      <c r="AE265">
        <v>0</v>
      </c>
      <c r="AF265">
        <v>419</v>
      </c>
      <c r="AG265">
        <v>1</v>
      </c>
      <c r="AH265">
        <v>0</v>
      </c>
      <c r="AI265">
        <v>0</v>
      </c>
      <c r="AJ265">
        <v>0</v>
      </c>
      <c r="AK265">
        <v>0</v>
      </c>
      <c r="AL265">
        <v>1</v>
      </c>
    </row>
    <row r="266" spans="1:38" x14ac:dyDescent="0.25">
      <c r="A266">
        <v>35200</v>
      </c>
      <c r="B266" t="s">
        <v>275</v>
      </c>
      <c r="C266" s="7">
        <v>1142</v>
      </c>
      <c r="D266">
        <v>0</v>
      </c>
      <c r="E266">
        <v>0</v>
      </c>
      <c r="F266" s="7">
        <v>1142</v>
      </c>
      <c r="G266">
        <v>1</v>
      </c>
      <c r="H266">
        <v>0</v>
      </c>
      <c r="I266">
        <v>0</v>
      </c>
      <c r="J266">
        <v>0</v>
      </c>
      <c r="K266">
        <v>0</v>
      </c>
      <c r="L266">
        <v>1</v>
      </c>
      <c r="N266">
        <v>35200</v>
      </c>
      <c r="O266" t="s">
        <v>275</v>
      </c>
      <c r="P266" s="7">
        <v>1244</v>
      </c>
      <c r="Q266">
        <v>0</v>
      </c>
      <c r="R266">
        <v>0</v>
      </c>
      <c r="S266" s="7">
        <v>1244</v>
      </c>
      <c r="T266">
        <v>2</v>
      </c>
      <c r="U266">
        <v>0</v>
      </c>
      <c r="V266">
        <v>0</v>
      </c>
      <c r="W266">
        <v>0</v>
      </c>
      <c r="X266">
        <v>0</v>
      </c>
      <c r="Y266">
        <v>2</v>
      </c>
      <c r="AA266">
        <v>13073</v>
      </c>
      <c r="AB266" t="s">
        <v>276</v>
      </c>
      <c r="AC266" s="7">
        <v>1959</v>
      </c>
      <c r="AD266">
        <v>366</v>
      </c>
      <c r="AE266">
        <v>0</v>
      </c>
      <c r="AF266" s="7">
        <v>1593</v>
      </c>
      <c r="AG266">
        <v>55</v>
      </c>
      <c r="AH266">
        <v>0</v>
      </c>
      <c r="AI266">
        <v>0</v>
      </c>
      <c r="AJ266">
        <v>0</v>
      </c>
      <c r="AK266">
        <v>0</v>
      </c>
      <c r="AL266">
        <v>55</v>
      </c>
    </row>
    <row r="267" spans="1:38" x14ac:dyDescent="0.25">
      <c r="A267">
        <v>13073</v>
      </c>
      <c r="B267" t="s">
        <v>276</v>
      </c>
      <c r="C267" s="7">
        <v>1549</v>
      </c>
      <c r="D267">
        <v>289</v>
      </c>
      <c r="E267">
        <v>0</v>
      </c>
      <c r="F267" s="7">
        <v>1260</v>
      </c>
      <c r="G267">
        <v>46</v>
      </c>
      <c r="H267">
        <v>0</v>
      </c>
      <c r="I267">
        <v>0</v>
      </c>
      <c r="J267">
        <v>0</v>
      </c>
      <c r="K267">
        <v>77</v>
      </c>
      <c r="L267">
        <v>123</v>
      </c>
      <c r="N267">
        <v>13073</v>
      </c>
      <c r="O267" t="s">
        <v>276</v>
      </c>
      <c r="P267" s="7">
        <v>1848</v>
      </c>
      <c r="Q267">
        <v>311</v>
      </c>
      <c r="R267">
        <v>0</v>
      </c>
      <c r="S267" s="7">
        <v>1537</v>
      </c>
      <c r="T267">
        <v>57</v>
      </c>
      <c r="U267">
        <v>0</v>
      </c>
      <c r="V267">
        <v>0</v>
      </c>
      <c r="W267">
        <v>0</v>
      </c>
      <c r="X267">
        <v>0</v>
      </c>
      <c r="Y267">
        <v>57</v>
      </c>
      <c r="AA267">
        <v>36401</v>
      </c>
      <c r="AB267" t="s">
        <v>277</v>
      </c>
      <c r="AC267">
        <v>38</v>
      </c>
      <c r="AD267">
        <v>0</v>
      </c>
      <c r="AE267">
        <v>0</v>
      </c>
      <c r="AF267">
        <v>38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</row>
    <row r="268" spans="1:38" x14ac:dyDescent="0.25">
      <c r="A268">
        <v>36401</v>
      </c>
      <c r="B268" t="s">
        <v>277</v>
      </c>
      <c r="C268">
        <v>58</v>
      </c>
      <c r="D268">
        <v>0</v>
      </c>
      <c r="E268">
        <v>0</v>
      </c>
      <c r="F268">
        <v>58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N268">
        <v>36401</v>
      </c>
      <c r="O268" t="s">
        <v>277</v>
      </c>
      <c r="P268">
        <v>48</v>
      </c>
      <c r="Q268">
        <v>0</v>
      </c>
      <c r="R268">
        <v>0</v>
      </c>
      <c r="S268">
        <v>48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AA268">
        <v>36140</v>
      </c>
      <c r="AB268" t="s">
        <v>278</v>
      </c>
      <c r="AC268" s="7">
        <v>2158</v>
      </c>
      <c r="AD268">
        <v>19</v>
      </c>
      <c r="AE268">
        <v>160</v>
      </c>
      <c r="AF268" s="7">
        <v>2299</v>
      </c>
      <c r="AG268">
        <v>194</v>
      </c>
      <c r="AH268">
        <v>0</v>
      </c>
      <c r="AI268">
        <v>0</v>
      </c>
      <c r="AJ268">
        <v>4</v>
      </c>
      <c r="AK268">
        <v>117</v>
      </c>
      <c r="AL268">
        <v>315</v>
      </c>
    </row>
    <row r="269" spans="1:38" x14ac:dyDescent="0.25">
      <c r="A269">
        <v>36140</v>
      </c>
      <c r="B269" t="s">
        <v>278</v>
      </c>
      <c r="C269" s="7">
        <v>2277</v>
      </c>
      <c r="D269">
        <v>0</v>
      </c>
      <c r="E269">
        <v>111</v>
      </c>
      <c r="F269" s="7">
        <v>2388</v>
      </c>
      <c r="G269">
        <v>201</v>
      </c>
      <c r="H269">
        <v>0</v>
      </c>
      <c r="I269">
        <v>0</v>
      </c>
      <c r="J269">
        <v>6</v>
      </c>
      <c r="K269">
        <v>113</v>
      </c>
      <c r="L269">
        <v>320</v>
      </c>
      <c r="N269">
        <v>36140</v>
      </c>
      <c r="O269" t="s">
        <v>278</v>
      </c>
      <c r="P269" s="7">
        <v>2179</v>
      </c>
      <c r="Q269">
        <v>20</v>
      </c>
      <c r="R269">
        <v>131</v>
      </c>
      <c r="S269" s="7">
        <v>2290</v>
      </c>
      <c r="T269">
        <v>205</v>
      </c>
      <c r="U269">
        <v>0</v>
      </c>
      <c r="V269">
        <v>0</v>
      </c>
      <c r="W269">
        <v>6</v>
      </c>
      <c r="X269">
        <v>117</v>
      </c>
      <c r="Y269">
        <v>328</v>
      </c>
      <c r="AA269">
        <v>39207</v>
      </c>
      <c r="AB269" t="s">
        <v>279</v>
      </c>
      <c r="AC269" s="7">
        <v>2433</v>
      </c>
      <c r="AD269">
        <v>0</v>
      </c>
      <c r="AE269">
        <v>0</v>
      </c>
      <c r="AF269" s="7">
        <v>2433</v>
      </c>
      <c r="AG269">
        <v>57</v>
      </c>
      <c r="AH269">
        <v>0</v>
      </c>
      <c r="AI269">
        <v>0</v>
      </c>
      <c r="AJ269">
        <v>0</v>
      </c>
      <c r="AK269">
        <v>0</v>
      </c>
      <c r="AL269">
        <v>57</v>
      </c>
    </row>
    <row r="270" spans="1:38" x14ac:dyDescent="0.25">
      <c r="A270">
        <v>39207</v>
      </c>
      <c r="B270" t="s">
        <v>279</v>
      </c>
      <c r="C270" s="7">
        <v>2394</v>
      </c>
      <c r="D270">
        <v>0</v>
      </c>
      <c r="E270">
        <v>0</v>
      </c>
      <c r="F270" s="7">
        <v>2394</v>
      </c>
      <c r="G270">
        <v>72</v>
      </c>
      <c r="H270">
        <v>0</v>
      </c>
      <c r="I270">
        <v>0</v>
      </c>
      <c r="J270">
        <v>0</v>
      </c>
      <c r="K270">
        <v>0</v>
      </c>
      <c r="L270">
        <v>72</v>
      </c>
      <c r="N270">
        <v>39207</v>
      </c>
      <c r="O270" t="s">
        <v>279</v>
      </c>
      <c r="P270" s="7">
        <v>2514</v>
      </c>
      <c r="Q270">
        <v>0</v>
      </c>
      <c r="R270">
        <v>0</v>
      </c>
      <c r="S270" s="7">
        <v>2514</v>
      </c>
      <c r="T270">
        <v>82</v>
      </c>
      <c r="U270">
        <v>0</v>
      </c>
      <c r="V270">
        <v>0</v>
      </c>
      <c r="W270">
        <v>0</v>
      </c>
      <c r="X270">
        <v>0</v>
      </c>
      <c r="Y270">
        <v>82</v>
      </c>
      <c r="AA270">
        <v>13146</v>
      </c>
      <c r="AB270" t="s">
        <v>280</v>
      </c>
      <c r="AC270">
        <v>307</v>
      </c>
      <c r="AD270">
        <v>0</v>
      </c>
      <c r="AE270">
        <v>0</v>
      </c>
      <c r="AF270">
        <v>307</v>
      </c>
      <c r="AG270">
        <v>33</v>
      </c>
      <c r="AH270">
        <v>0</v>
      </c>
      <c r="AI270">
        <v>0</v>
      </c>
      <c r="AJ270">
        <v>0</v>
      </c>
      <c r="AK270">
        <v>0</v>
      </c>
      <c r="AL270">
        <v>33</v>
      </c>
    </row>
    <row r="271" spans="1:38" x14ac:dyDescent="0.25">
      <c r="A271">
        <v>13146</v>
      </c>
      <c r="B271" t="s">
        <v>280</v>
      </c>
      <c r="C271">
        <v>299</v>
      </c>
      <c r="D271">
        <v>0</v>
      </c>
      <c r="E271">
        <v>0</v>
      </c>
      <c r="F271">
        <v>299</v>
      </c>
      <c r="G271">
        <v>17</v>
      </c>
      <c r="H271">
        <v>0</v>
      </c>
      <c r="I271">
        <v>0</v>
      </c>
      <c r="J271">
        <v>0</v>
      </c>
      <c r="K271">
        <v>0</v>
      </c>
      <c r="L271">
        <v>17</v>
      </c>
      <c r="N271">
        <v>13146</v>
      </c>
      <c r="O271" t="s">
        <v>280</v>
      </c>
      <c r="P271">
        <v>281</v>
      </c>
      <c r="Q271">
        <v>0</v>
      </c>
      <c r="R271">
        <v>0</v>
      </c>
      <c r="S271">
        <v>281</v>
      </c>
      <c r="T271">
        <v>25</v>
      </c>
      <c r="U271">
        <v>0</v>
      </c>
      <c r="V271">
        <v>0</v>
      </c>
      <c r="W271">
        <v>0</v>
      </c>
      <c r="X271">
        <v>0</v>
      </c>
      <c r="Y271">
        <v>25</v>
      </c>
      <c r="AA271">
        <v>6112</v>
      </c>
      <c r="AB271" t="s">
        <v>281</v>
      </c>
      <c r="AC271" s="7">
        <v>3148</v>
      </c>
      <c r="AD271">
        <v>27</v>
      </c>
      <c r="AE271">
        <v>0</v>
      </c>
      <c r="AF271" s="7">
        <v>3121</v>
      </c>
      <c r="AG271">
        <v>128</v>
      </c>
      <c r="AH271">
        <v>0</v>
      </c>
      <c r="AI271">
        <v>0</v>
      </c>
      <c r="AJ271">
        <v>4</v>
      </c>
      <c r="AK271">
        <v>19</v>
      </c>
      <c r="AL271">
        <v>151</v>
      </c>
    </row>
    <row r="272" spans="1:38" x14ac:dyDescent="0.25">
      <c r="A272">
        <v>6112</v>
      </c>
      <c r="B272" t="s">
        <v>281</v>
      </c>
      <c r="C272" s="7">
        <v>3507</v>
      </c>
      <c r="D272">
        <v>0</v>
      </c>
      <c r="E272">
        <v>0</v>
      </c>
      <c r="F272" s="7">
        <v>3507</v>
      </c>
      <c r="G272">
        <v>155</v>
      </c>
      <c r="H272">
        <v>0</v>
      </c>
      <c r="I272">
        <v>0</v>
      </c>
      <c r="J272">
        <v>0</v>
      </c>
      <c r="K272">
        <v>0</v>
      </c>
      <c r="L272">
        <v>155</v>
      </c>
      <c r="N272">
        <v>6112</v>
      </c>
      <c r="O272" t="s">
        <v>281</v>
      </c>
      <c r="P272" s="7">
        <v>3228</v>
      </c>
      <c r="Q272">
        <v>28</v>
      </c>
      <c r="R272">
        <v>0</v>
      </c>
      <c r="S272" s="7">
        <v>3200</v>
      </c>
      <c r="T272">
        <v>106</v>
      </c>
      <c r="U272">
        <v>0</v>
      </c>
      <c r="V272">
        <v>0</v>
      </c>
      <c r="W272">
        <v>2</v>
      </c>
      <c r="X272">
        <v>14</v>
      </c>
      <c r="Y272">
        <v>122</v>
      </c>
      <c r="AA272">
        <v>1109</v>
      </c>
      <c r="AB272" t="s">
        <v>282</v>
      </c>
      <c r="AC272">
        <v>56</v>
      </c>
      <c r="AD272">
        <v>0</v>
      </c>
      <c r="AE272">
        <v>0</v>
      </c>
      <c r="AF272">
        <v>56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</row>
    <row r="273" spans="1:38" x14ac:dyDescent="0.25">
      <c r="A273">
        <v>1109</v>
      </c>
      <c r="B273" t="s">
        <v>282</v>
      </c>
      <c r="C273">
        <v>48</v>
      </c>
      <c r="D273">
        <v>0</v>
      </c>
      <c r="E273">
        <v>0</v>
      </c>
      <c r="F273">
        <v>48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N273">
        <v>1109</v>
      </c>
      <c r="O273" t="s">
        <v>282</v>
      </c>
      <c r="P273">
        <v>55</v>
      </c>
      <c r="Q273">
        <v>0</v>
      </c>
      <c r="R273">
        <v>0</v>
      </c>
      <c r="S273">
        <v>55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AA273">
        <v>9209</v>
      </c>
      <c r="AB273" t="s">
        <v>283</v>
      </c>
      <c r="AC273">
        <v>113</v>
      </c>
      <c r="AD273">
        <v>0</v>
      </c>
      <c r="AE273">
        <v>0</v>
      </c>
      <c r="AF273">
        <v>113</v>
      </c>
      <c r="AG273">
        <v>0</v>
      </c>
      <c r="AH273">
        <v>0</v>
      </c>
      <c r="AI273">
        <v>0</v>
      </c>
      <c r="AJ273">
        <v>0</v>
      </c>
      <c r="AK273">
        <v>3</v>
      </c>
      <c r="AL273">
        <v>3</v>
      </c>
    </row>
    <row r="274" spans="1:38" x14ac:dyDescent="0.25">
      <c r="A274">
        <v>9209</v>
      </c>
      <c r="B274" t="s">
        <v>283</v>
      </c>
      <c r="C274">
        <v>112</v>
      </c>
      <c r="D274">
        <v>0</v>
      </c>
      <c r="E274">
        <v>0</v>
      </c>
      <c r="F274">
        <v>112</v>
      </c>
      <c r="G274">
        <v>0</v>
      </c>
      <c r="H274">
        <v>0</v>
      </c>
      <c r="I274">
        <v>0</v>
      </c>
      <c r="J274">
        <v>0</v>
      </c>
      <c r="K274">
        <v>3</v>
      </c>
      <c r="L274">
        <v>3</v>
      </c>
      <c r="N274">
        <v>9209</v>
      </c>
      <c r="O274" t="s">
        <v>283</v>
      </c>
      <c r="P274">
        <v>120</v>
      </c>
      <c r="Q274">
        <v>0</v>
      </c>
      <c r="R274">
        <v>0</v>
      </c>
      <c r="S274">
        <v>120</v>
      </c>
      <c r="T274">
        <v>0</v>
      </c>
      <c r="U274">
        <v>0</v>
      </c>
      <c r="V274">
        <v>0</v>
      </c>
      <c r="W274">
        <v>0</v>
      </c>
      <c r="X274">
        <v>3</v>
      </c>
      <c r="Y274">
        <v>3</v>
      </c>
      <c r="AA274">
        <v>33049</v>
      </c>
      <c r="AB274" t="s">
        <v>284</v>
      </c>
      <c r="AC274">
        <v>352</v>
      </c>
      <c r="AD274">
        <v>0</v>
      </c>
      <c r="AE274">
        <v>0</v>
      </c>
      <c r="AF274">
        <v>352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</row>
    <row r="275" spans="1:38" x14ac:dyDescent="0.25">
      <c r="A275">
        <v>33049</v>
      </c>
      <c r="B275" t="s">
        <v>284</v>
      </c>
      <c r="C275">
        <v>396</v>
      </c>
      <c r="D275">
        <v>0</v>
      </c>
      <c r="E275">
        <v>0</v>
      </c>
      <c r="F275">
        <v>396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N275">
        <v>33049</v>
      </c>
      <c r="O275" t="s">
        <v>284</v>
      </c>
      <c r="P275">
        <v>388</v>
      </c>
      <c r="Q275">
        <v>0</v>
      </c>
      <c r="R275">
        <v>0</v>
      </c>
      <c r="S275">
        <v>388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AA275">
        <v>4246</v>
      </c>
      <c r="AB275" t="s">
        <v>285</v>
      </c>
      <c r="AC275" s="7">
        <v>2683</v>
      </c>
      <c r="AD275">
        <v>0</v>
      </c>
      <c r="AE275">
        <v>0</v>
      </c>
      <c r="AF275" s="7">
        <v>2683</v>
      </c>
      <c r="AG275">
        <v>139</v>
      </c>
      <c r="AH275">
        <v>0</v>
      </c>
      <c r="AI275">
        <v>0</v>
      </c>
      <c r="AJ275">
        <v>96</v>
      </c>
      <c r="AK275">
        <v>28</v>
      </c>
      <c r="AL275">
        <v>263</v>
      </c>
    </row>
    <row r="276" spans="1:38" x14ac:dyDescent="0.25">
      <c r="A276">
        <v>4246</v>
      </c>
      <c r="B276" t="s">
        <v>285</v>
      </c>
      <c r="C276" s="7">
        <v>3019</v>
      </c>
      <c r="D276">
        <v>0</v>
      </c>
      <c r="E276">
        <v>0</v>
      </c>
      <c r="F276" s="7">
        <v>3019</v>
      </c>
      <c r="G276">
        <v>149</v>
      </c>
      <c r="H276">
        <v>0</v>
      </c>
      <c r="I276">
        <v>0</v>
      </c>
      <c r="J276">
        <v>94</v>
      </c>
      <c r="K276">
        <v>34</v>
      </c>
      <c r="L276">
        <v>277</v>
      </c>
      <c r="N276">
        <v>4246</v>
      </c>
      <c r="O276" t="s">
        <v>285</v>
      </c>
      <c r="P276" s="7">
        <v>2987</v>
      </c>
      <c r="Q276">
        <v>0</v>
      </c>
      <c r="R276">
        <v>0</v>
      </c>
      <c r="S276" s="7">
        <v>2987</v>
      </c>
      <c r="T276">
        <v>174</v>
      </c>
      <c r="U276">
        <v>0</v>
      </c>
      <c r="V276">
        <v>0</v>
      </c>
      <c r="W276">
        <v>92</v>
      </c>
      <c r="X276">
        <v>21</v>
      </c>
      <c r="Y276">
        <v>287</v>
      </c>
      <c r="AA276">
        <v>32363</v>
      </c>
      <c r="AB276" t="s">
        <v>286</v>
      </c>
      <c r="AC276" s="7">
        <v>2492</v>
      </c>
      <c r="AD276">
        <v>0</v>
      </c>
      <c r="AE276">
        <v>159</v>
      </c>
      <c r="AF276" s="7">
        <v>2651</v>
      </c>
      <c r="AG276">
        <v>86</v>
      </c>
      <c r="AH276">
        <v>0</v>
      </c>
      <c r="AI276">
        <v>0</v>
      </c>
      <c r="AJ276">
        <v>12</v>
      </c>
      <c r="AK276">
        <v>0</v>
      </c>
      <c r="AL276">
        <v>98</v>
      </c>
    </row>
    <row r="277" spans="1:38" x14ac:dyDescent="0.25">
      <c r="A277">
        <v>32363</v>
      </c>
      <c r="B277" t="s">
        <v>286</v>
      </c>
      <c r="C277" s="7">
        <v>2696</v>
      </c>
      <c r="D277">
        <v>0</v>
      </c>
      <c r="E277">
        <v>94</v>
      </c>
      <c r="F277" s="7">
        <v>2790</v>
      </c>
      <c r="G277">
        <v>90</v>
      </c>
      <c r="H277">
        <v>0</v>
      </c>
      <c r="I277">
        <v>0</v>
      </c>
      <c r="J277">
        <v>3</v>
      </c>
      <c r="K277">
        <v>0</v>
      </c>
      <c r="L277">
        <v>93</v>
      </c>
      <c r="N277">
        <v>32363</v>
      </c>
      <c r="O277" t="s">
        <v>286</v>
      </c>
      <c r="P277" s="7">
        <v>2598</v>
      </c>
      <c r="Q277">
        <v>0</v>
      </c>
      <c r="R277">
        <v>118</v>
      </c>
      <c r="S277" s="7">
        <v>2716</v>
      </c>
      <c r="T277">
        <v>97</v>
      </c>
      <c r="U277">
        <v>0</v>
      </c>
      <c r="V277">
        <v>0</v>
      </c>
      <c r="W277">
        <v>8</v>
      </c>
      <c r="X277">
        <v>0</v>
      </c>
      <c r="Y277">
        <v>105</v>
      </c>
      <c r="AA277">
        <v>39208</v>
      </c>
      <c r="AB277" t="s">
        <v>287</v>
      </c>
      <c r="AC277" s="7">
        <v>3326</v>
      </c>
      <c r="AD277">
        <v>0</v>
      </c>
      <c r="AE277">
        <v>0</v>
      </c>
      <c r="AF277" s="7">
        <v>3326</v>
      </c>
      <c r="AG277">
        <v>70</v>
      </c>
      <c r="AH277">
        <v>0</v>
      </c>
      <c r="AI277">
        <v>0</v>
      </c>
      <c r="AJ277">
        <v>2</v>
      </c>
      <c r="AK277">
        <v>33</v>
      </c>
      <c r="AL277">
        <v>105</v>
      </c>
    </row>
    <row r="278" spans="1:38" x14ac:dyDescent="0.25">
      <c r="A278">
        <v>39208</v>
      </c>
      <c r="B278" t="s">
        <v>287</v>
      </c>
      <c r="C278" s="7">
        <v>3410</v>
      </c>
      <c r="D278">
        <v>0</v>
      </c>
      <c r="E278">
        <v>0</v>
      </c>
      <c r="F278" s="7">
        <v>3410</v>
      </c>
      <c r="G278">
        <v>86</v>
      </c>
      <c r="H278">
        <v>0</v>
      </c>
      <c r="I278">
        <v>0</v>
      </c>
      <c r="J278">
        <v>1</v>
      </c>
      <c r="K278">
        <v>0</v>
      </c>
      <c r="L278">
        <v>87</v>
      </c>
      <c r="N278">
        <v>39208</v>
      </c>
      <c r="O278" t="s">
        <v>287</v>
      </c>
      <c r="P278" s="7">
        <v>3369</v>
      </c>
      <c r="Q278">
        <v>0</v>
      </c>
      <c r="R278">
        <v>0</v>
      </c>
      <c r="S278" s="7">
        <v>3369</v>
      </c>
      <c r="T278">
        <v>85</v>
      </c>
      <c r="U278">
        <v>0</v>
      </c>
      <c r="V278">
        <v>0</v>
      </c>
      <c r="W278">
        <v>1</v>
      </c>
      <c r="X278">
        <v>29</v>
      </c>
      <c r="Y278">
        <v>115</v>
      </c>
      <c r="AA278">
        <v>21303</v>
      </c>
      <c r="AB278" t="s">
        <v>288</v>
      </c>
      <c r="AC278">
        <v>579</v>
      </c>
      <c r="AD278">
        <v>0</v>
      </c>
      <c r="AE278">
        <v>0</v>
      </c>
      <c r="AF278">
        <v>579</v>
      </c>
      <c r="AG278">
        <v>58</v>
      </c>
      <c r="AH278">
        <v>0</v>
      </c>
      <c r="AI278">
        <v>0</v>
      </c>
      <c r="AJ278">
        <v>34</v>
      </c>
      <c r="AK278">
        <v>27</v>
      </c>
      <c r="AL278">
        <v>119</v>
      </c>
    </row>
    <row r="279" spans="1:38" x14ac:dyDescent="0.25">
      <c r="A279">
        <v>21303</v>
      </c>
      <c r="B279" t="s">
        <v>288</v>
      </c>
      <c r="C279">
        <v>602</v>
      </c>
      <c r="D279">
        <v>0</v>
      </c>
      <c r="E279">
        <v>0</v>
      </c>
      <c r="F279">
        <v>602</v>
      </c>
      <c r="G279">
        <v>47</v>
      </c>
      <c r="H279">
        <v>0</v>
      </c>
      <c r="I279">
        <v>8</v>
      </c>
      <c r="J279">
        <v>11</v>
      </c>
      <c r="K279">
        <v>32</v>
      </c>
      <c r="L279">
        <v>98</v>
      </c>
      <c r="N279">
        <v>21303</v>
      </c>
      <c r="O279" t="s">
        <v>288</v>
      </c>
      <c r="P279">
        <v>599</v>
      </c>
      <c r="Q279">
        <v>0</v>
      </c>
      <c r="R279">
        <v>0</v>
      </c>
      <c r="S279">
        <v>599</v>
      </c>
      <c r="T279">
        <v>51</v>
      </c>
      <c r="U279">
        <v>0</v>
      </c>
      <c r="V279">
        <v>8</v>
      </c>
      <c r="W279">
        <v>15</v>
      </c>
      <c r="X279">
        <v>28</v>
      </c>
      <c r="Y279">
        <v>102</v>
      </c>
      <c r="AA279">
        <v>27416</v>
      </c>
      <c r="AB279" t="s">
        <v>289</v>
      </c>
      <c r="AC279" s="7">
        <v>3377</v>
      </c>
      <c r="AD279">
        <v>80</v>
      </c>
      <c r="AE279">
        <v>0</v>
      </c>
      <c r="AF279" s="7">
        <v>3297</v>
      </c>
      <c r="AG279">
        <v>103</v>
      </c>
      <c r="AH279">
        <v>0</v>
      </c>
      <c r="AI279">
        <v>0</v>
      </c>
      <c r="AJ279">
        <v>4</v>
      </c>
      <c r="AK279">
        <v>0</v>
      </c>
      <c r="AL279">
        <v>107</v>
      </c>
    </row>
    <row r="280" spans="1:38" x14ac:dyDescent="0.25">
      <c r="A280">
        <v>27416</v>
      </c>
      <c r="B280" t="s">
        <v>289</v>
      </c>
      <c r="C280" s="7">
        <v>3495</v>
      </c>
      <c r="D280">
        <v>258</v>
      </c>
      <c r="E280">
        <v>0</v>
      </c>
      <c r="F280" s="7">
        <v>3237</v>
      </c>
      <c r="G280">
        <v>115</v>
      </c>
      <c r="H280">
        <v>0</v>
      </c>
      <c r="I280">
        <v>0</v>
      </c>
      <c r="J280">
        <v>3</v>
      </c>
      <c r="K280">
        <v>0</v>
      </c>
      <c r="L280">
        <v>118</v>
      </c>
      <c r="N280">
        <v>27416</v>
      </c>
      <c r="O280" t="s">
        <v>289</v>
      </c>
      <c r="P280" s="7">
        <v>3629</v>
      </c>
      <c r="Q280">
        <v>101</v>
      </c>
      <c r="R280">
        <v>0</v>
      </c>
      <c r="S280" s="7">
        <v>3528</v>
      </c>
      <c r="T280">
        <v>101</v>
      </c>
      <c r="U280">
        <v>0</v>
      </c>
      <c r="V280">
        <v>0</v>
      </c>
      <c r="W280">
        <v>3</v>
      </c>
      <c r="X280">
        <v>0</v>
      </c>
      <c r="Y280">
        <v>104</v>
      </c>
      <c r="AA280">
        <v>20405</v>
      </c>
      <c r="AB280" t="s">
        <v>290</v>
      </c>
      <c r="AC280">
        <v>829</v>
      </c>
      <c r="AD280">
        <v>0</v>
      </c>
      <c r="AE280">
        <v>0</v>
      </c>
      <c r="AF280">
        <v>829</v>
      </c>
      <c r="AG280">
        <v>19</v>
      </c>
      <c r="AH280">
        <v>0</v>
      </c>
      <c r="AI280">
        <v>0</v>
      </c>
      <c r="AJ280">
        <v>0</v>
      </c>
      <c r="AK280">
        <v>30</v>
      </c>
      <c r="AL280">
        <v>49</v>
      </c>
    </row>
    <row r="281" spans="1:38" x14ac:dyDescent="0.25">
      <c r="A281">
        <v>20405</v>
      </c>
      <c r="B281" t="s">
        <v>290</v>
      </c>
      <c r="C281">
        <v>847</v>
      </c>
      <c r="D281">
        <v>0</v>
      </c>
      <c r="E281">
        <v>0</v>
      </c>
      <c r="F281">
        <v>847</v>
      </c>
      <c r="G281">
        <v>22</v>
      </c>
      <c r="H281">
        <v>0</v>
      </c>
      <c r="I281">
        <v>0</v>
      </c>
      <c r="J281">
        <v>0</v>
      </c>
      <c r="K281">
        <v>19</v>
      </c>
      <c r="L281">
        <v>41</v>
      </c>
      <c r="N281">
        <v>20405</v>
      </c>
      <c r="O281" t="s">
        <v>290</v>
      </c>
      <c r="P281">
        <v>838</v>
      </c>
      <c r="Q281">
        <v>0</v>
      </c>
      <c r="R281">
        <v>0</v>
      </c>
      <c r="S281">
        <v>838</v>
      </c>
      <c r="T281">
        <v>20</v>
      </c>
      <c r="U281">
        <v>0</v>
      </c>
      <c r="V281">
        <v>0</v>
      </c>
      <c r="W281">
        <v>0</v>
      </c>
      <c r="X281">
        <v>27</v>
      </c>
      <c r="Y281">
        <v>47</v>
      </c>
      <c r="AA281">
        <v>22200</v>
      </c>
      <c r="AB281" t="s">
        <v>291</v>
      </c>
      <c r="AC281">
        <v>220</v>
      </c>
      <c r="AD281">
        <v>0</v>
      </c>
      <c r="AE281">
        <v>0</v>
      </c>
      <c r="AF281">
        <v>220</v>
      </c>
      <c r="AG281">
        <v>2</v>
      </c>
      <c r="AH281">
        <v>0</v>
      </c>
      <c r="AI281">
        <v>0</v>
      </c>
      <c r="AJ281">
        <v>0</v>
      </c>
      <c r="AK281">
        <v>0</v>
      </c>
      <c r="AL281">
        <v>2</v>
      </c>
    </row>
    <row r="282" spans="1:38" x14ac:dyDescent="0.25">
      <c r="A282">
        <v>22200</v>
      </c>
      <c r="B282" t="s">
        <v>291</v>
      </c>
      <c r="C282">
        <v>210</v>
      </c>
      <c r="D282">
        <v>0</v>
      </c>
      <c r="E282">
        <v>0</v>
      </c>
      <c r="F282">
        <v>210</v>
      </c>
      <c r="G282">
        <v>2</v>
      </c>
      <c r="H282">
        <v>0</v>
      </c>
      <c r="I282">
        <v>0</v>
      </c>
      <c r="J282">
        <v>0</v>
      </c>
      <c r="K282">
        <v>0</v>
      </c>
      <c r="L282">
        <v>2</v>
      </c>
      <c r="N282">
        <v>22200</v>
      </c>
      <c r="O282" t="s">
        <v>291</v>
      </c>
      <c r="P282">
        <v>210</v>
      </c>
      <c r="Q282">
        <v>0</v>
      </c>
      <c r="R282">
        <v>0</v>
      </c>
      <c r="S282">
        <v>210</v>
      </c>
      <c r="T282">
        <v>2</v>
      </c>
      <c r="U282">
        <v>0</v>
      </c>
      <c r="V282">
        <v>0</v>
      </c>
      <c r="W282">
        <v>0</v>
      </c>
      <c r="X282">
        <v>0</v>
      </c>
      <c r="Y282">
        <v>2</v>
      </c>
      <c r="AA282">
        <v>25160</v>
      </c>
      <c r="AB282" t="s">
        <v>292</v>
      </c>
      <c r="AC282">
        <v>441</v>
      </c>
      <c r="AD282">
        <v>0</v>
      </c>
      <c r="AE282">
        <v>0</v>
      </c>
      <c r="AF282">
        <v>441</v>
      </c>
      <c r="AG282">
        <v>6</v>
      </c>
      <c r="AH282">
        <v>0</v>
      </c>
      <c r="AI282">
        <v>0</v>
      </c>
      <c r="AJ282">
        <v>0</v>
      </c>
      <c r="AK282">
        <v>0</v>
      </c>
      <c r="AL282">
        <v>6</v>
      </c>
    </row>
    <row r="283" spans="1:38" x14ac:dyDescent="0.25">
      <c r="A283">
        <v>25160</v>
      </c>
      <c r="B283" t="s">
        <v>292</v>
      </c>
      <c r="C283">
        <v>458</v>
      </c>
      <c r="D283">
        <v>5</v>
      </c>
      <c r="E283">
        <v>0</v>
      </c>
      <c r="F283">
        <v>453</v>
      </c>
      <c r="G283">
        <v>7</v>
      </c>
      <c r="H283">
        <v>0</v>
      </c>
      <c r="I283">
        <v>0</v>
      </c>
      <c r="J283">
        <v>0</v>
      </c>
      <c r="K283">
        <v>0</v>
      </c>
      <c r="L283">
        <v>7</v>
      </c>
      <c r="N283">
        <v>25160</v>
      </c>
      <c r="O283" t="s">
        <v>292</v>
      </c>
      <c r="P283">
        <v>472</v>
      </c>
      <c r="Q283">
        <v>4</v>
      </c>
      <c r="R283">
        <v>0</v>
      </c>
      <c r="S283">
        <v>468</v>
      </c>
      <c r="T283">
        <v>7</v>
      </c>
      <c r="U283">
        <v>0</v>
      </c>
      <c r="V283">
        <v>0</v>
      </c>
      <c r="W283">
        <v>0</v>
      </c>
      <c r="X283">
        <v>0</v>
      </c>
      <c r="Y283">
        <v>7</v>
      </c>
      <c r="AA283">
        <v>13167</v>
      </c>
      <c r="AB283" t="s">
        <v>293</v>
      </c>
      <c r="AC283">
        <v>187</v>
      </c>
      <c r="AD283">
        <v>0</v>
      </c>
      <c r="AE283">
        <v>0</v>
      </c>
      <c r="AF283">
        <v>187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</row>
    <row r="284" spans="1:38" x14ac:dyDescent="0.25">
      <c r="A284">
        <v>13167</v>
      </c>
      <c r="B284" t="s">
        <v>293</v>
      </c>
      <c r="C284">
        <v>167</v>
      </c>
      <c r="D284">
        <v>0</v>
      </c>
      <c r="E284">
        <v>0</v>
      </c>
      <c r="F284">
        <v>167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N284">
        <v>13167</v>
      </c>
      <c r="O284" t="s">
        <v>293</v>
      </c>
      <c r="P284">
        <v>180</v>
      </c>
      <c r="Q284">
        <v>0</v>
      </c>
      <c r="R284">
        <v>0</v>
      </c>
      <c r="S284">
        <v>180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AA284">
        <v>21232</v>
      </c>
      <c r="AB284" t="s">
        <v>294</v>
      </c>
      <c r="AC284">
        <v>639</v>
      </c>
      <c r="AD284">
        <v>0</v>
      </c>
      <c r="AE284">
        <v>0</v>
      </c>
      <c r="AF284">
        <v>639</v>
      </c>
      <c r="AG284">
        <v>43</v>
      </c>
      <c r="AH284">
        <v>0</v>
      </c>
      <c r="AI284">
        <v>0</v>
      </c>
      <c r="AJ284">
        <v>0</v>
      </c>
      <c r="AK284">
        <v>0</v>
      </c>
      <c r="AL284">
        <v>43</v>
      </c>
    </row>
    <row r="285" spans="1:38" x14ac:dyDescent="0.25">
      <c r="A285">
        <v>21232</v>
      </c>
      <c r="B285" t="s">
        <v>294</v>
      </c>
      <c r="C285">
        <v>709</v>
      </c>
      <c r="D285">
        <v>0</v>
      </c>
      <c r="E285">
        <v>0</v>
      </c>
      <c r="F285">
        <v>709</v>
      </c>
      <c r="G285">
        <v>24</v>
      </c>
      <c r="H285">
        <v>0</v>
      </c>
      <c r="I285">
        <v>0</v>
      </c>
      <c r="J285">
        <v>0</v>
      </c>
      <c r="K285">
        <v>3</v>
      </c>
      <c r="L285">
        <v>27</v>
      </c>
      <c r="N285">
        <v>21232</v>
      </c>
      <c r="O285" t="s">
        <v>294</v>
      </c>
      <c r="P285">
        <v>732</v>
      </c>
      <c r="Q285">
        <v>0</v>
      </c>
      <c r="R285">
        <v>0</v>
      </c>
      <c r="S285">
        <v>732</v>
      </c>
      <c r="T285">
        <v>21</v>
      </c>
      <c r="U285">
        <v>0</v>
      </c>
      <c r="V285">
        <v>0</v>
      </c>
      <c r="W285">
        <v>0</v>
      </c>
      <c r="X285">
        <v>0</v>
      </c>
      <c r="Y285">
        <v>21</v>
      </c>
      <c r="AA285">
        <v>14117</v>
      </c>
      <c r="AB285" t="s">
        <v>295</v>
      </c>
      <c r="AC285">
        <v>122</v>
      </c>
      <c r="AD285">
        <v>0</v>
      </c>
      <c r="AE285">
        <v>0</v>
      </c>
      <c r="AF285">
        <v>122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</row>
    <row r="286" spans="1:38" x14ac:dyDescent="0.25">
      <c r="A286">
        <v>14117</v>
      </c>
      <c r="B286" t="s">
        <v>295</v>
      </c>
      <c r="C286">
        <v>105</v>
      </c>
      <c r="D286">
        <v>0</v>
      </c>
      <c r="E286">
        <v>0</v>
      </c>
      <c r="F286">
        <v>105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N286">
        <v>14117</v>
      </c>
      <c r="O286" t="s">
        <v>295</v>
      </c>
      <c r="P286">
        <v>116</v>
      </c>
      <c r="Q286">
        <v>0</v>
      </c>
      <c r="R286">
        <v>0</v>
      </c>
      <c r="S286">
        <v>116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AA286">
        <v>20094</v>
      </c>
      <c r="AB286" t="s">
        <v>296</v>
      </c>
      <c r="AC286">
        <v>43</v>
      </c>
      <c r="AD286">
        <v>0</v>
      </c>
      <c r="AE286">
        <v>0</v>
      </c>
      <c r="AF286">
        <v>43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</row>
    <row r="287" spans="1:38" x14ac:dyDescent="0.25">
      <c r="A287">
        <v>20094</v>
      </c>
      <c r="B287" t="s">
        <v>296</v>
      </c>
      <c r="C287">
        <v>53</v>
      </c>
      <c r="D287">
        <v>0</v>
      </c>
      <c r="E287">
        <v>0</v>
      </c>
      <c r="F287">
        <v>53</v>
      </c>
      <c r="G287">
        <v>1</v>
      </c>
      <c r="H287">
        <v>0</v>
      </c>
      <c r="I287">
        <v>0</v>
      </c>
      <c r="J287">
        <v>0</v>
      </c>
      <c r="K287">
        <v>0</v>
      </c>
      <c r="L287">
        <v>1</v>
      </c>
      <c r="N287">
        <v>20094</v>
      </c>
      <c r="O287" t="s">
        <v>296</v>
      </c>
      <c r="P287">
        <v>43</v>
      </c>
      <c r="Q287">
        <v>0</v>
      </c>
      <c r="R287">
        <v>0</v>
      </c>
      <c r="S287">
        <v>43</v>
      </c>
      <c r="T287">
        <v>1</v>
      </c>
      <c r="U287">
        <v>0</v>
      </c>
      <c r="V287">
        <v>0</v>
      </c>
      <c r="W287">
        <v>0</v>
      </c>
      <c r="X287">
        <v>0</v>
      </c>
      <c r="Y287">
        <v>1</v>
      </c>
      <c r="AA287">
        <v>8404</v>
      </c>
      <c r="AB287" t="s">
        <v>297</v>
      </c>
      <c r="AC287" s="7">
        <v>5899</v>
      </c>
      <c r="AD287">
        <v>612</v>
      </c>
      <c r="AE287">
        <v>0</v>
      </c>
      <c r="AF287" s="7">
        <v>5287</v>
      </c>
      <c r="AG287">
        <v>183</v>
      </c>
      <c r="AH287">
        <v>0</v>
      </c>
      <c r="AI287">
        <v>0</v>
      </c>
      <c r="AJ287">
        <v>38</v>
      </c>
      <c r="AK287">
        <v>0</v>
      </c>
      <c r="AL287">
        <v>221</v>
      </c>
    </row>
    <row r="288" spans="1:38" x14ac:dyDescent="0.25">
      <c r="A288">
        <v>8404</v>
      </c>
      <c r="B288" t="s">
        <v>297</v>
      </c>
      <c r="C288" s="7">
        <v>6418</v>
      </c>
      <c r="D288">
        <v>711</v>
      </c>
      <c r="E288">
        <v>0</v>
      </c>
      <c r="F288" s="7">
        <v>5707</v>
      </c>
      <c r="G288">
        <v>154</v>
      </c>
      <c r="H288">
        <v>0</v>
      </c>
      <c r="I288">
        <v>0</v>
      </c>
      <c r="J288">
        <v>8</v>
      </c>
      <c r="K288">
        <v>0</v>
      </c>
      <c r="L288">
        <v>162</v>
      </c>
      <c r="N288">
        <v>8404</v>
      </c>
      <c r="O288" t="s">
        <v>297</v>
      </c>
      <c r="P288" s="7">
        <v>6439</v>
      </c>
      <c r="Q288">
        <v>674</v>
      </c>
      <c r="R288">
        <v>0</v>
      </c>
      <c r="S288" s="7">
        <v>5765</v>
      </c>
      <c r="T288">
        <v>150</v>
      </c>
      <c r="U288">
        <v>0</v>
      </c>
      <c r="V288">
        <v>0</v>
      </c>
      <c r="W288">
        <v>9</v>
      </c>
      <c r="X288">
        <v>0</v>
      </c>
      <c r="Y288">
        <v>159</v>
      </c>
      <c r="AA288">
        <v>39007</v>
      </c>
      <c r="AB288" t="s">
        <v>298</v>
      </c>
      <c r="AC288" s="7">
        <v>4541</v>
      </c>
      <c r="AD288">
        <v>0</v>
      </c>
      <c r="AE288">
        <v>725</v>
      </c>
      <c r="AF288" s="7">
        <v>5266</v>
      </c>
      <c r="AG288">
        <v>506</v>
      </c>
      <c r="AH288">
        <v>0</v>
      </c>
      <c r="AI288">
        <v>0</v>
      </c>
      <c r="AJ288">
        <v>3</v>
      </c>
      <c r="AK288">
        <v>0</v>
      </c>
      <c r="AL288">
        <v>509</v>
      </c>
    </row>
    <row r="289" spans="1:38" x14ac:dyDescent="0.25">
      <c r="A289">
        <v>39007</v>
      </c>
      <c r="B289" t="s">
        <v>298</v>
      </c>
      <c r="C289" s="7">
        <v>4692</v>
      </c>
      <c r="D289">
        <v>0</v>
      </c>
      <c r="E289">
        <v>621</v>
      </c>
      <c r="F289" s="7">
        <v>5313</v>
      </c>
      <c r="G289">
        <v>587</v>
      </c>
      <c r="H289">
        <v>0</v>
      </c>
      <c r="I289">
        <v>0</v>
      </c>
      <c r="J289">
        <v>0</v>
      </c>
      <c r="K289">
        <v>0</v>
      </c>
      <c r="L289">
        <v>587</v>
      </c>
      <c r="N289">
        <v>39007</v>
      </c>
      <c r="O289" t="s">
        <v>298</v>
      </c>
      <c r="P289" s="7">
        <v>4786</v>
      </c>
      <c r="Q289">
        <v>0</v>
      </c>
      <c r="R289">
        <v>585</v>
      </c>
      <c r="S289" s="7">
        <v>5371</v>
      </c>
      <c r="T289">
        <v>499</v>
      </c>
      <c r="U289">
        <v>0</v>
      </c>
      <c r="V289">
        <v>0</v>
      </c>
      <c r="W289">
        <v>4</v>
      </c>
      <c r="X289">
        <v>0</v>
      </c>
      <c r="Y289">
        <v>503</v>
      </c>
      <c r="AA289">
        <v>34002</v>
      </c>
      <c r="AB289" t="s">
        <v>299</v>
      </c>
      <c r="AC289" s="7">
        <v>5744</v>
      </c>
      <c r="AD289">
        <v>146</v>
      </c>
      <c r="AE289">
        <v>0</v>
      </c>
      <c r="AF289" s="7">
        <v>5598</v>
      </c>
      <c r="AG289">
        <v>146</v>
      </c>
      <c r="AH289">
        <v>0</v>
      </c>
      <c r="AI289">
        <v>0</v>
      </c>
      <c r="AJ289">
        <v>1</v>
      </c>
      <c r="AK289">
        <v>0</v>
      </c>
      <c r="AL289">
        <v>147</v>
      </c>
    </row>
    <row r="290" spans="1:38" x14ac:dyDescent="0.25">
      <c r="A290">
        <v>34002</v>
      </c>
      <c r="B290" t="s">
        <v>299</v>
      </c>
      <c r="C290" s="7">
        <v>6044</v>
      </c>
      <c r="D290">
        <v>80</v>
      </c>
      <c r="E290">
        <v>0</v>
      </c>
      <c r="F290" s="7">
        <v>5964</v>
      </c>
      <c r="G290">
        <v>144</v>
      </c>
      <c r="H290">
        <v>0</v>
      </c>
      <c r="I290">
        <v>0</v>
      </c>
      <c r="J290">
        <v>0</v>
      </c>
      <c r="K290">
        <v>0</v>
      </c>
      <c r="L290">
        <v>144</v>
      </c>
      <c r="N290">
        <v>34002</v>
      </c>
      <c r="O290" t="s">
        <v>299</v>
      </c>
      <c r="P290" s="7">
        <v>5992</v>
      </c>
      <c r="Q290">
        <v>115</v>
      </c>
      <c r="R290">
        <v>0</v>
      </c>
      <c r="S290" s="7">
        <v>5877</v>
      </c>
      <c r="T290">
        <v>162</v>
      </c>
      <c r="U290">
        <v>0</v>
      </c>
      <c r="V290">
        <v>0</v>
      </c>
      <c r="W290">
        <v>0</v>
      </c>
      <c r="X290">
        <v>0</v>
      </c>
      <c r="Y290">
        <v>162</v>
      </c>
      <c r="AA290">
        <v>39205</v>
      </c>
      <c r="AB290" t="s">
        <v>300</v>
      </c>
      <c r="AC290">
        <v>717</v>
      </c>
      <c r="AD290">
        <v>236</v>
      </c>
      <c r="AE290">
        <v>0</v>
      </c>
      <c r="AF290">
        <v>481</v>
      </c>
      <c r="AG290">
        <v>12</v>
      </c>
      <c r="AH290">
        <v>0</v>
      </c>
      <c r="AI290">
        <v>0</v>
      </c>
      <c r="AJ290">
        <v>0</v>
      </c>
      <c r="AK290">
        <v>0</v>
      </c>
      <c r="AL290">
        <v>12</v>
      </c>
    </row>
    <row r="291" spans="1:38" x14ac:dyDescent="0.25">
      <c r="A291">
        <v>39205</v>
      </c>
      <c r="B291" t="s">
        <v>300</v>
      </c>
      <c r="C291">
        <v>757</v>
      </c>
      <c r="D291">
        <v>409</v>
      </c>
      <c r="E291">
        <v>0</v>
      </c>
      <c r="F291">
        <v>348</v>
      </c>
      <c r="G291">
        <v>16</v>
      </c>
      <c r="H291">
        <v>0</v>
      </c>
      <c r="I291">
        <v>0</v>
      </c>
      <c r="J291">
        <v>0</v>
      </c>
      <c r="K291">
        <v>0</v>
      </c>
      <c r="L291">
        <v>16</v>
      </c>
      <c r="N291">
        <v>39205</v>
      </c>
      <c r="O291" t="s">
        <v>300</v>
      </c>
      <c r="P291">
        <v>678</v>
      </c>
      <c r="Q291">
        <v>239</v>
      </c>
      <c r="R291">
        <v>0</v>
      </c>
      <c r="S291">
        <v>439</v>
      </c>
      <c r="T291">
        <v>21</v>
      </c>
      <c r="U291">
        <v>0</v>
      </c>
      <c r="V291">
        <v>0</v>
      </c>
      <c r="W291">
        <v>0</v>
      </c>
      <c r="X291">
        <v>0</v>
      </c>
      <c r="Y291">
        <v>21</v>
      </c>
    </row>
  </sheetData>
  <mergeCells count="3">
    <mergeCell ref="AA1:AL1"/>
    <mergeCell ref="N1:Y1"/>
    <mergeCell ref="A1:L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5B89-837F-4FD8-9490-8283DB26242D}">
  <dimension ref="A1:AL308"/>
  <sheetViews>
    <sheetView workbookViewId="0">
      <selection activeCell="AO19" sqref="AO19"/>
    </sheetView>
  </sheetViews>
  <sheetFormatPr defaultRowHeight="15" x14ac:dyDescent="0.25"/>
  <sheetData>
    <row r="1" spans="1:38" ht="21" x14ac:dyDescent="0.35">
      <c r="D1" s="19" t="s">
        <v>302</v>
      </c>
      <c r="E1" s="19"/>
      <c r="R1" s="9" t="s">
        <v>301</v>
      </c>
      <c r="AF1" s="9" t="s">
        <v>303</v>
      </c>
    </row>
    <row r="2" spans="1:3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AA2" t="s">
        <v>0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</row>
    <row r="3" spans="1:38" x14ac:dyDescent="0.25">
      <c r="A3">
        <v>14005</v>
      </c>
      <c r="B3" t="s">
        <v>12</v>
      </c>
      <c r="C3" s="7">
        <v>1412</v>
      </c>
      <c r="D3">
        <v>0</v>
      </c>
      <c r="E3">
        <v>0</v>
      </c>
      <c r="F3" s="7">
        <v>1412</v>
      </c>
      <c r="G3">
        <v>92</v>
      </c>
      <c r="H3">
        <v>0</v>
      </c>
      <c r="I3">
        <v>0</v>
      </c>
      <c r="J3">
        <v>0</v>
      </c>
      <c r="K3">
        <v>54</v>
      </c>
      <c r="L3">
        <v>146</v>
      </c>
      <c r="N3">
        <v>14005</v>
      </c>
      <c r="O3" t="s">
        <v>12</v>
      </c>
      <c r="P3" s="7">
        <v>1279</v>
      </c>
      <c r="Q3">
        <v>0</v>
      </c>
      <c r="R3">
        <v>0</v>
      </c>
      <c r="S3" s="7">
        <v>1279</v>
      </c>
      <c r="T3">
        <v>91</v>
      </c>
      <c r="U3">
        <v>0</v>
      </c>
      <c r="V3">
        <v>0</v>
      </c>
      <c r="W3">
        <v>0</v>
      </c>
      <c r="X3">
        <v>73</v>
      </c>
      <c r="Y3">
        <v>164</v>
      </c>
      <c r="AA3">
        <v>14005</v>
      </c>
      <c r="AB3" t="s">
        <v>12</v>
      </c>
      <c r="AC3" s="7">
        <v>1309</v>
      </c>
      <c r="AD3">
        <v>0</v>
      </c>
      <c r="AE3">
        <v>0</v>
      </c>
      <c r="AF3" s="7">
        <v>1309</v>
      </c>
      <c r="AG3">
        <v>88</v>
      </c>
      <c r="AH3">
        <v>0</v>
      </c>
      <c r="AI3">
        <v>0</v>
      </c>
      <c r="AJ3">
        <v>10</v>
      </c>
      <c r="AK3">
        <v>80</v>
      </c>
      <c r="AL3">
        <v>178</v>
      </c>
    </row>
    <row r="4" spans="1:38" x14ac:dyDescent="0.25">
      <c r="A4">
        <v>21226</v>
      </c>
      <c r="B4" t="s">
        <v>13</v>
      </c>
      <c r="C4">
        <v>410</v>
      </c>
      <c r="D4">
        <v>0</v>
      </c>
      <c r="E4">
        <v>0</v>
      </c>
      <c r="F4">
        <v>410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N4">
        <v>21226</v>
      </c>
      <c r="O4" t="s">
        <v>13</v>
      </c>
      <c r="P4">
        <v>406</v>
      </c>
      <c r="Q4">
        <v>0</v>
      </c>
      <c r="R4">
        <v>0</v>
      </c>
      <c r="S4">
        <v>406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A4">
        <v>21226</v>
      </c>
      <c r="AB4" t="s">
        <v>13</v>
      </c>
      <c r="AC4">
        <v>411</v>
      </c>
      <c r="AD4">
        <v>0</v>
      </c>
      <c r="AE4">
        <v>0</v>
      </c>
      <c r="AF4">
        <v>411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>
        <v>22017</v>
      </c>
      <c r="B5" t="s">
        <v>14</v>
      </c>
      <c r="C5">
        <v>143</v>
      </c>
      <c r="D5">
        <v>0</v>
      </c>
      <c r="E5">
        <v>0</v>
      </c>
      <c r="F5">
        <v>143</v>
      </c>
      <c r="G5">
        <v>1</v>
      </c>
      <c r="H5">
        <v>0</v>
      </c>
      <c r="I5">
        <v>0</v>
      </c>
      <c r="J5">
        <v>0</v>
      </c>
      <c r="K5">
        <v>0</v>
      </c>
      <c r="L5">
        <v>1</v>
      </c>
      <c r="N5">
        <v>22017</v>
      </c>
      <c r="O5" t="s">
        <v>14</v>
      </c>
      <c r="P5">
        <v>69</v>
      </c>
      <c r="Q5">
        <v>0</v>
      </c>
      <c r="R5">
        <v>0</v>
      </c>
      <c r="S5">
        <v>69</v>
      </c>
      <c r="T5">
        <v>1</v>
      </c>
      <c r="U5">
        <v>0</v>
      </c>
      <c r="V5">
        <v>0</v>
      </c>
      <c r="W5">
        <v>0</v>
      </c>
      <c r="X5">
        <v>0</v>
      </c>
      <c r="Y5">
        <v>1</v>
      </c>
      <c r="AA5">
        <v>22017</v>
      </c>
      <c r="AB5" t="s">
        <v>14</v>
      </c>
      <c r="AC5">
        <v>103</v>
      </c>
      <c r="AD5">
        <v>0</v>
      </c>
      <c r="AE5">
        <v>0</v>
      </c>
      <c r="AF5">
        <v>103</v>
      </c>
      <c r="AG5">
        <v>1</v>
      </c>
      <c r="AH5">
        <v>0</v>
      </c>
      <c r="AI5">
        <v>0</v>
      </c>
      <c r="AJ5">
        <v>0</v>
      </c>
      <c r="AK5">
        <v>0</v>
      </c>
      <c r="AL5">
        <v>1</v>
      </c>
    </row>
    <row r="6" spans="1:38" x14ac:dyDescent="0.25">
      <c r="A6">
        <v>29103</v>
      </c>
      <c r="B6" t="s">
        <v>15</v>
      </c>
      <c r="C6" s="7">
        <v>1089</v>
      </c>
      <c r="D6">
        <v>0</v>
      </c>
      <c r="E6">
        <v>0</v>
      </c>
      <c r="F6" s="7">
        <v>1089</v>
      </c>
      <c r="G6">
        <v>73</v>
      </c>
      <c r="H6">
        <v>0</v>
      </c>
      <c r="I6">
        <v>0</v>
      </c>
      <c r="J6">
        <v>1</v>
      </c>
      <c r="K6">
        <v>13</v>
      </c>
      <c r="L6">
        <v>87</v>
      </c>
      <c r="N6">
        <v>29103</v>
      </c>
      <c r="O6" t="s">
        <v>15</v>
      </c>
      <c r="P6" s="7">
        <v>1025</v>
      </c>
      <c r="Q6">
        <v>0</v>
      </c>
      <c r="R6">
        <v>0</v>
      </c>
      <c r="S6" s="7">
        <v>1025</v>
      </c>
      <c r="T6">
        <v>53</v>
      </c>
      <c r="U6">
        <v>0</v>
      </c>
      <c r="V6">
        <v>0</v>
      </c>
      <c r="W6">
        <v>2</v>
      </c>
      <c r="X6">
        <v>14</v>
      </c>
      <c r="Y6">
        <v>69</v>
      </c>
      <c r="AA6">
        <v>29103</v>
      </c>
      <c r="AB6" t="s">
        <v>15</v>
      </c>
      <c r="AC6" s="7">
        <v>1087</v>
      </c>
      <c r="AD6">
        <v>0</v>
      </c>
      <c r="AE6">
        <v>0</v>
      </c>
      <c r="AF6" s="7">
        <v>1087</v>
      </c>
      <c r="AG6">
        <v>70</v>
      </c>
      <c r="AH6">
        <v>0</v>
      </c>
      <c r="AI6">
        <v>0</v>
      </c>
      <c r="AJ6">
        <v>3</v>
      </c>
      <c r="AK6">
        <v>0</v>
      </c>
      <c r="AL6">
        <v>73</v>
      </c>
    </row>
    <row r="7" spans="1:38" x14ac:dyDescent="0.25">
      <c r="A7">
        <v>31016</v>
      </c>
      <c r="B7" t="s">
        <v>16</v>
      </c>
      <c r="C7" s="7">
        <v>3713</v>
      </c>
      <c r="D7">
        <v>0</v>
      </c>
      <c r="E7">
        <v>0</v>
      </c>
      <c r="F7" s="7">
        <v>3713</v>
      </c>
      <c r="G7">
        <v>164</v>
      </c>
      <c r="H7">
        <v>0</v>
      </c>
      <c r="I7">
        <v>0</v>
      </c>
      <c r="J7">
        <v>9</v>
      </c>
      <c r="K7">
        <v>0</v>
      </c>
      <c r="L7">
        <v>173</v>
      </c>
      <c r="N7">
        <v>31016</v>
      </c>
      <c r="O7" t="s">
        <v>16</v>
      </c>
      <c r="P7" s="7">
        <v>3452</v>
      </c>
      <c r="Q7">
        <v>0</v>
      </c>
      <c r="R7">
        <v>0</v>
      </c>
      <c r="S7" s="7">
        <v>3452</v>
      </c>
      <c r="T7">
        <v>126</v>
      </c>
      <c r="U7">
        <v>0</v>
      </c>
      <c r="V7">
        <v>0</v>
      </c>
      <c r="W7">
        <v>0</v>
      </c>
      <c r="X7">
        <v>0</v>
      </c>
      <c r="Y7">
        <v>126</v>
      </c>
      <c r="AA7">
        <v>31016</v>
      </c>
      <c r="AB7" t="s">
        <v>16</v>
      </c>
      <c r="AC7" s="7">
        <v>3803</v>
      </c>
      <c r="AD7">
        <v>0</v>
      </c>
      <c r="AE7">
        <v>0</v>
      </c>
      <c r="AF7" s="7">
        <v>3803</v>
      </c>
      <c r="AG7">
        <v>162</v>
      </c>
      <c r="AH7">
        <v>0</v>
      </c>
      <c r="AI7">
        <v>0</v>
      </c>
      <c r="AJ7">
        <v>11</v>
      </c>
      <c r="AK7">
        <v>0</v>
      </c>
      <c r="AL7">
        <v>173</v>
      </c>
    </row>
    <row r="8" spans="1:38" x14ac:dyDescent="0.25">
      <c r="A8">
        <v>2420</v>
      </c>
      <c r="B8" t="s">
        <v>17</v>
      </c>
      <c r="C8">
        <v>273</v>
      </c>
      <c r="D8">
        <v>0</v>
      </c>
      <c r="E8">
        <v>0</v>
      </c>
      <c r="F8">
        <v>273</v>
      </c>
      <c r="G8">
        <v>2</v>
      </c>
      <c r="H8">
        <v>0</v>
      </c>
      <c r="I8">
        <v>0</v>
      </c>
      <c r="J8">
        <v>0</v>
      </c>
      <c r="K8">
        <v>0</v>
      </c>
      <c r="L8">
        <v>2</v>
      </c>
      <c r="N8">
        <v>2420</v>
      </c>
      <c r="O8" t="s">
        <v>17</v>
      </c>
      <c r="P8">
        <v>275</v>
      </c>
      <c r="Q8">
        <v>0</v>
      </c>
      <c r="R8">
        <v>0</v>
      </c>
      <c r="S8">
        <v>275</v>
      </c>
      <c r="T8">
        <v>4</v>
      </c>
      <c r="U8">
        <v>0</v>
      </c>
      <c r="V8">
        <v>0</v>
      </c>
      <c r="W8">
        <v>0</v>
      </c>
      <c r="X8">
        <v>0</v>
      </c>
      <c r="Y8">
        <v>4</v>
      </c>
      <c r="AA8">
        <v>2420</v>
      </c>
      <c r="AB8" t="s">
        <v>17</v>
      </c>
      <c r="AC8">
        <v>293</v>
      </c>
      <c r="AD8">
        <v>0</v>
      </c>
      <c r="AE8">
        <v>0</v>
      </c>
      <c r="AF8">
        <v>293</v>
      </c>
      <c r="AG8">
        <v>4</v>
      </c>
      <c r="AH8">
        <v>0</v>
      </c>
      <c r="AI8">
        <v>0</v>
      </c>
      <c r="AJ8">
        <v>0</v>
      </c>
      <c r="AK8">
        <v>0</v>
      </c>
      <c r="AL8">
        <v>4</v>
      </c>
    </row>
    <row r="9" spans="1:38" x14ac:dyDescent="0.25">
      <c r="A9">
        <v>17408</v>
      </c>
      <c r="B9" t="s">
        <v>18</v>
      </c>
      <c r="C9" s="7">
        <v>12918</v>
      </c>
      <c r="D9">
        <v>0</v>
      </c>
      <c r="E9">
        <v>0</v>
      </c>
      <c r="F9" s="7">
        <v>12918</v>
      </c>
      <c r="G9">
        <v>558</v>
      </c>
      <c r="H9">
        <v>0</v>
      </c>
      <c r="I9">
        <v>59</v>
      </c>
      <c r="J9">
        <v>10</v>
      </c>
      <c r="K9">
        <v>0</v>
      </c>
      <c r="L9">
        <v>627</v>
      </c>
      <c r="N9">
        <v>17408</v>
      </c>
      <c r="O9" t="s">
        <v>18</v>
      </c>
      <c r="P9" s="7">
        <v>13130</v>
      </c>
      <c r="Q9">
        <v>0</v>
      </c>
      <c r="R9">
        <v>0</v>
      </c>
      <c r="S9" s="7">
        <v>13130</v>
      </c>
      <c r="T9">
        <v>509</v>
      </c>
      <c r="U9">
        <v>0</v>
      </c>
      <c r="V9">
        <v>74</v>
      </c>
      <c r="W9">
        <v>31</v>
      </c>
      <c r="X9">
        <v>0</v>
      </c>
      <c r="Y9">
        <v>614</v>
      </c>
      <c r="AA9">
        <v>17408</v>
      </c>
      <c r="AB9" t="s">
        <v>18</v>
      </c>
      <c r="AC9" s="7">
        <v>12358</v>
      </c>
      <c r="AD9">
        <v>0</v>
      </c>
      <c r="AE9">
        <v>0</v>
      </c>
      <c r="AF9" s="7">
        <v>12358</v>
      </c>
      <c r="AG9">
        <v>598</v>
      </c>
      <c r="AH9">
        <v>0</v>
      </c>
      <c r="AI9">
        <v>45</v>
      </c>
      <c r="AJ9">
        <v>26</v>
      </c>
      <c r="AK9">
        <v>0</v>
      </c>
      <c r="AL9">
        <v>669</v>
      </c>
    </row>
    <row r="10" spans="1:38" x14ac:dyDescent="0.25">
      <c r="A10">
        <v>18303</v>
      </c>
      <c r="B10" t="s">
        <v>19</v>
      </c>
      <c r="C10" s="7">
        <v>1854</v>
      </c>
      <c r="D10">
        <v>10</v>
      </c>
      <c r="E10">
        <v>0</v>
      </c>
      <c r="F10" s="7">
        <v>1844</v>
      </c>
      <c r="G10">
        <v>53</v>
      </c>
      <c r="H10">
        <v>0</v>
      </c>
      <c r="I10">
        <v>0</v>
      </c>
      <c r="J10">
        <v>0</v>
      </c>
      <c r="K10">
        <v>13</v>
      </c>
      <c r="L10">
        <v>66</v>
      </c>
      <c r="N10">
        <v>18303</v>
      </c>
      <c r="O10" t="s">
        <v>19</v>
      </c>
      <c r="P10" s="7">
        <v>1629</v>
      </c>
      <c r="Q10">
        <v>5</v>
      </c>
      <c r="R10">
        <v>0</v>
      </c>
      <c r="S10" s="7">
        <v>1624</v>
      </c>
      <c r="T10">
        <v>54</v>
      </c>
      <c r="U10">
        <v>0</v>
      </c>
      <c r="V10">
        <v>0</v>
      </c>
      <c r="W10">
        <v>0</v>
      </c>
      <c r="X10">
        <v>13</v>
      </c>
      <c r="Y10">
        <v>67</v>
      </c>
      <c r="AA10">
        <v>18303</v>
      </c>
      <c r="AB10" t="s">
        <v>19</v>
      </c>
      <c r="AC10" s="7">
        <v>1535</v>
      </c>
      <c r="AD10">
        <v>7</v>
      </c>
      <c r="AE10">
        <v>0</v>
      </c>
      <c r="AF10" s="7">
        <v>1528</v>
      </c>
      <c r="AG10">
        <v>49</v>
      </c>
      <c r="AH10">
        <v>0</v>
      </c>
      <c r="AI10">
        <v>0</v>
      </c>
      <c r="AJ10">
        <v>1</v>
      </c>
      <c r="AK10">
        <v>13</v>
      </c>
      <c r="AL10">
        <v>63</v>
      </c>
    </row>
    <row r="11" spans="1:38" x14ac:dyDescent="0.25">
      <c r="A11">
        <v>6119</v>
      </c>
      <c r="B11" t="s">
        <v>20</v>
      </c>
      <c r="C11" s="7">
        <v>7045</v>
      </c>
      <c r="D11">
        <v>0</v>
      </c>
      <c r="E11">
        <v>0</v>
      </c>
      <c r="F11" s="7">
        <v>7045</v>
      </c>
      <c r="G11">
        <v>390</v>
      </c>
      <c r="H11">
        <v>0</v>
      </c>
      <c r="I11">
        <v>266</v>
      </c>
      <c r="J11">
        <v>22</v>
      </c>
      <c r="K11">
        <v>72</v>
      </c>
      <c r="L11">
        <v>750</v>
      </c>
      <c r="N11">
        <v>6119</v>
      </c>
      <c r="O11" t="s">
        <v>20</v>
      </c>
      <c r="P11" s="7">
        <v>8222</v>
      </c>
      <c r="Q11">
        <v>0</v>
      </c>
      <c r="R11">
        <v>0</v>
      </c>
      <c r="S11" s="7">
        <v>8222</v>
      </c>
      <c r="T11">
        <v>290</v>
      </c>
      <c r="U11">
        <v>0</v>
      </c>
      <c r="V11">
        <v>260</v>
      </c>
      <c r="W11">
        <v>9</v>
      </c>
      <c r="X11">
        <v>35</v>
      </c>
      <c r="Y11">
        <v>594</v>
      </c>
      <c r="AA11">
        <v>6119</v>
      </c>
      <c r="AB11" t="s">
        <v>20</v>
      </c>
      <c r="AC11" s="7">
        <v>8196</v>
      </c>
      <c r="AD11">
        <v>0</v>
      </c>
      <c r="AE11">
        <v>0</v>
      </c>
      <c r="AF11" s="7">
        <v>8196</v>
      </c>
      <c r="AG11">
        <v>337</v>
      </c>
      <c r="AH11">
        <v>0</v>
      </c>
      <c r="AI11">
        <v>250</v>
      </c>
      <c r="AJ11">
        <v>10</v>
      </c>
      <c r="AK11">
        <v>80</v>
      </c>
      <c r="AL11">
        <v>677</v>
      </c>
    </row>
    <row r="12" spans="1:38" x14ac:dyDescent="0.25">
      <c r="A12">
        <v>17405</v>
      </c>
      <c r="B12" t="s">
        <v>21</v>
      </c>
      <c r="C12" s="7">
        <v>6619</v>
      </c>
      <c r="D12">
        <v>0</v>
      </c>
      <c r="E12" s="7">
        <v>2837</v>
      </c>
      <c r="F12" s="7">
        <v>9456</v>
      </c>
      <c r="G12">
        <v>884</v>
      </c>
      <c r="H12">
        <v>0</v>
      </c>
      <c r="I12">
        <v>340</v>
      </c>
      <c r="J12">
        <v>1</v>
      </c>
      <c r="K12">
        <v>0</v>
      </c>
      <c r="L12" s="7">
        <v>1225</v>
      </c>
      <c r="N12">
        <v>17405</v>
      </c>
      <c r="O12" t="s">
        <v>21</v>
      </c>
      <c r="P12" s="7">
        <v>5747</v>
      </c>
      <c r="Q12">
        <v>22</v>
      </c>
      <c r="R12" s="7">
        <v>2965</v>
      </c>
      <c r="S12" s="7">
        <v>8690</v>
      </c>
      <c r="T12">
        <v>355</v>
      </c>
      <c r="U12">
        <v>0</v>
      </c>
      <c r="V12">
        <v>852</v>
      </c>
      <c r="W12">
        <v>2</v>
      </c>
      <c r="X12">
        <v>0</v>
      </c>
      <c r="Y12" s="7">
        <v>1209</v>
      </c>
      <c r="AA12">
        <v>17405</v>
      </c>
      <c r="AB12" t="s">
        <v>21</v>
      </c>
      <c r="AC12" s="7">
        <v>6227</v>
      </c>
      <c r="AD12">
        <v>19</v>
      </c>
      <c r="AE12" s="7">
        <v>3242</v>
      </c>
      <c r="AF12" s="7">
        <v>9450</v>
      </c>
      <c r="AG12">
        <v>393</v>
      </c>
      <c r="AH12">
        <v>0</v>
      </c>
      <c r="AI12">
        <v>799</v>
      </c>
      <c r="AJ12">
        <v>8</v>
      </c>
      <c r="AK12">
        <v>2</v>
      </c>
      <c r="AL12" s="7">
        <v>1202</v>
      </c>
    </row>
    <row r="13" spans="1:38" x14ac:dyDescent="0.25">
      <c r="A13">
        <v>37501</v>
      </c>
      <c r="B13" t="s">
        <v>22</v>
      </c>
      <c r="C13" s="7">
        <v>5175</v>
      </c>
      <c r="D13">
        <v>0</v>
      </c>
      <c r="E13">
        <v>0</v>
      </c>
      <c r="F13" s="7">
        <v>5175</v>
      </c>
      <c r="G13">
        <v>269</v>
      </c>
      <c r="H13">
        <v>0</v>
      </c>
      <c r="I13">
        <v>0</v>
      </c>
      <c r="J13">
        <v>65</v>
      </c>
      <c r="K13">
        <v>34</v>
      </c>
      <c r="L13">
        <v>368</v>
      </c>
      <c r="N13">
        <v>37501</v>
      </c>
      <c r="O13" t="s">
        <v>22</v>
      </c>
      <c r="P13" s="7">
        <v>5424</v>
      </c>
      <c r="Q13">
        <v>0</v>
      </c>
      <c r="R13">
        <v>0</v>
      </c>
      <c r="S13" s="7">
        <v>5424</v>
      </c>
      <c r="T13">
        <v>282</v>
      </c>
      <c r="U13">
        <v>0</v>
      </c>
      <c r="V13">
        <v>0</v>
      </c>
      <c r="W13">
        <v>60</v>
      </c>
      <c r="X13">
        <v>41</v>
      </c>
      <c r="Y13">
        <v>383</v>
      </c>
      <c r="AA13">
        <v>37501</v>
      </c>
      <c r="AB13" t="s">
        <v>22</v>
      </c>
      <c r="AC13" s="7">
        <v>5016</v>
      </c>
      <c r="AD13">
        <v>0</v>
      </c>
      <c r="AE13">
        <v>0</v>
      </c>
      <c r="AF13" s="7">
        <v>5016</v>
      </c>
      <c r="AG13">
        <v>286</v>
      </c>
      <c r="AH13">
        <v>0</v>
      </c>
      <c r="AI13">
        <v>0</v>
      </c>
      <c r="AJ13">
        <v>117</v>
      </c>
      <c r="AK13">
        <v>47</v>
      </c>
      <c r="AL13">
        <v>450</v>
      </c>
    </row>
    <row r="14" spans="1:38" x14ac:dyDescent="0.25">
      <c r="A14">
        <v>1122</v>
      </c>
      <c r="B14" t="s">
        <v>23</v>
      </c>
      <c r="C14">
        <v>20</v>
      </c>
      <c r="D14">
        <v>0</v>
      </c>
      <c r="E14">
        <v>0</v>
      </c>
      <c r="F14">
        <v>20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N14">
        <v>1122</v>
      </c>
      <c r="O14" t="s">
        <v>23</v>
      </c>
      <c r="P14">
        <v>22</v>
      </c>
      <c r="Q14">
        <v>0</v>
      </c>
      <c r="R14">
        <v>0</v>
      </c>
      <c r="S14">
        <v>22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>
        <v>1122</v>
      </c>
      <c r="AB14" t="s">
        <v>23</v>
      </c>
      <c r="AC14">
        <v>16</v>
      </c>
      <c r="AD14">
        <v>0</v>
      </c>
      <c r="AE14">
        <v>0</v>
      </c>
      <c r="AF14">
        <v>16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>
        <v>27403</v>
      </c>
      <c r="B15" t="s">
        <v>24</v>
      </c>
      <c r="C15" s="7">
        <v>17548</v>
      </c>
      <c r="D15">
        <v>0</v>
      </c>
      <c r="E15">
        <v>0</v>
      </c>
      <c r="F15" s="7">
        <v>17548</v>
      </c>
      <c r="G15">
        <v>931</v>
      </c>
      <c r="H15">
        <v>241</v>
      </c>
      <c r="I15">
        <v>41</v>
      </c>
      <c r="J15">
        <v>7</v>
      </c>
      <c r="K15">
        <v>97</v>
      </c>
      <c r="L15" s="7">
        <v>1317</v>
      </c>
      <c r="N15">
        <v>27403</v>
      </c>
      <c r="O15" t="s">
        <v>24</v>
      </c>
      <c r="P15" s="7">
        <v>16831</v>
      </c>
      <c r="Q15">
        <v>0</v>
      </c>
      <c r="R15">
        <v>0</v>
      </c>
      <c r="S15" s="7">
        <v>16831</v>
      </c>
      <c r="T15" s="7">
        <v>1015</v>
      </c>
      <c r="U15">
        <v>244</v>
      </c>
      <c r="V15">
        <v>40</v>
      </c>
      <c r="W15">
        <v>12</v>
      </c>
      <c r="X15">
        <v>147</v>
      </c>
      <c r="Y15" s="7">
        <v>1458</v>
      </c>
      <c r="AA15">
        <v>27403</v>
      </c>
      <c r="AB15" t="s">
        <v>24</v>
      </c>
      <c r="AC15" s="7">
        <v>16072</v>
      </c>
      <c r="AD15">
        <v>0</v>
      </c>
      <c r="AE15">
        <v>0</v>
      </c>
      <c r="AF15" s="7">
        <v>16072</v>
      </c>
      <c r="AG15" s="7">
        <v>1019</v>
      </c>
      <c r="AH15">
        <v>244</v>
      </c>
      <c r="AI15">
        <v>37</v>
      </c>
      <c r="AJ15">
        <v>13</v>
      </c>
      <c r="AK15">
        <v>185</v>
      </c>
      <c r="AL15" s="7">
        <v>1498</v>
      </c>
    </row>
    <row r="16" spans="1:38" x14ac:dyDescent="0.25">
      <c r="A16">
        <v>20203</v>
      </c>
      <c r="B16" t="s">
        <v>25</v>
      </c>
      <c r="C16">
        <v>134</v>
      </c>
      <c r="D16">
        <v>1</v>
      </c>
      <c r="E16">
        <v>0</v>
      </c>
      <c r="F16">
        <v>133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N16">
        <v>20203</v>
      </c>
      <c r="O16" t="s">
        <v>25</v>
      </c>
      <c r="P16">
        <v>138</v>
      </c>
      <c r="Q16">
        <v>1</v>
      </c>
      <c r="R16">
        <v>0</v>
      </c>
      <c r="S16">
        <v>137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>
        <v>20203</v>
      </c>
      <c r="AB16" t="s">
        <v>25</v>
      </c>
      <c r="AC16">
        <v>143</v>
      </c>
      <c r="AD16">
        <v>1</v>
      </c>
      <c r="AE16">
        <v>0</v>
      </c>
      <c r="AF16">
        <v>142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>
        <v>37503</v>
      </c>
      <c r="B17" t="s">
        <v>26</v>
      </c>
      <c r="C17" s="7">
        <v>1458</v>
      </c>
      <c r="D17">
        <v>0</v>
      </c>
      <c r="E17">
        <v>0</v>
      </c>
      <c r="F17" s="7">
        <v>1458</v>
      </c>
      <c r="G17">
        <v>50</v>
      </c>
      <c r="H17">
        <v>0</v>
      </c>
      <c r="I17">
        <v>0</v>
      </c>
      <c r="J17">
        <v>2</v>
      </c>
      <c r="K17">
        <v>3</v>
      </c>
      <c r="L17">
        <v>55</v>
      </c>
      <c r="N17">
        <v>37503</v>
      </c>
      <c r="O17" t="s">
        <v>26</v>
      </c>
      <c r="P17" s="7">
        <v>1226</v>
      </c>
      <c r="Q17">
        <v>0</v>
      </c>
      <c r="R17">
        <v>0</v>
      </c>
      <c r="S17" s="7">
        <v>1226</v>
      </c>
      <c r="T17">
        <v>48</v>
      </c>
      <c r="U17">
        <v>0</v>
      </c>
      <c r="V17">
        <v>0</v>
      </c>
      <c r="W17">
        <v>17</v>
      </c>
      <c r="X17">
        <v>12</v>
      </c>
      <c r="Y17">
        <v>77</v>
      </c>
      <c r="AA17">
        <v>37503</v>
      </c>
      <c r="AB17" t="s">
        <v>26</v>
      </c>
      <c r="AC17" s="7">
        <v>1312</v>
      </c>
      <c r="AD17">
        <v>0</v>
      </c>
      <c r="AE17">
        <v>0</v>
      </c>
      <c r="AF17" s="7">
        <v>1312</v>
      </c>
      <c r="AG17">
        <v>49</v>
      </c>
      <c r="AH17">
        <v>0</v>
      </c>
      <c r="AI17">
        <v>0</v>
      </c>
      <c r="AJ17">
        <v>14</v>
      </c>
      <c r="AK17">
        <v>15</v>
      </c>
      <c r="AL17">
        <v>78</v>
      </c>
    </row>
    <row r="18" spans="1:38" x14ac:dyDescent="0.25">
      <c r="A18">
        <v>21234</v>
      </c>
      <c r="B18" t="s">
        <v>27</v>
      </c>
      <c r="C18">
        <v>168</v>
      </c>
      <c r="D18">
        <v>0</v>
      </c>
      <c r="E18">
        <v>0</v>
      </c>
      <c r="F18">
        <v>168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>
        <v>21234</v>
      </c>
      <c r="O18" t="s">
        <v>27</v>
      </c>
      <c r="P18">
        <v>175</v>
      </c>
      <c r="Q18">
        <v>0</v>
      </c>
      <c r="R18">
        <v>0</v>
      </c>
      <c r="S18">
        <v>175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AA18">
        <v>21234</v>
      </c>
      <c r="AB18" t="s">
        <v>27</v>
      </c>
      <c r="AC18">
        <v>158</v>
      </c>
      <c r="AD18">
        <v>0</v>
      </c>
      <c r="AE18">
        <v>0</v>
      </c>
      <c r="AF18">
        <v>158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>
        <v>18100</v>
      </c>
      <c r="B19" t="s">
        <v>28</v>
      </c>
      <c r="C19" s="7">
        <v>2760</v>
      </c>
      <c r="D19">
        <v>0</v>
      </c>
      <c r="E19">
        <v>43</v>
      </c>
      <c r="F19" s="7">
        <v>2803</v>
      </c>
      <c r="G19">
        <v>159</v>
      </c>
      <c r="H19">
        <v>0</v>
      </c>
      <c r="I19">
        <v>8</v>
      </c>
      <c r="J19">
        <v>26</v>
      </c>
      <c r="K19">
        <v>21</v>
      </c>
      <c r="L19">
        <v>214</v>
      </c>
      <c r="N19">
        <v>18100</v>
      </c>
      <c r="O19" t="s">
        <v>28</v>
      </c>
      <c r="P19" s="7">
        <v>2780</v>
      </c>
      <c r="Q19">
        <v>0</v>
      </c>
      <c r="R19">
        <v>46</v>
      </c>
      <c r="S19" s="7">
        <v>2826</v>
      </c>
      <c r="T19">
        <v>159</v>
      </c>
      <c r="U19">
        <v>0</v>
      </c>
      <c r="V19">
        <v>19</v>
      </c>
      <c r="W19">
        <v>14</v>
      </c>
      <c r="X19">
        <v>9</v>
      </c>
      <c r="Y19">
        <v>201</v>
      </c>
      <c r="AA19">
        <v>18100</v>
      </c>
      <c r="AB19" t="s">
        <v>28</v>
      </c>
      <c r="AC19" s="7">
        <v>2596</v>
      </c>
      <c r="AD19">
        <v>0</v>
      </c>
      <c r="AE19">
        <v>57</v>
      </c>
      <c r="AF19" s="7">
        <v>2653</v>
      </c>
      <c r="AG19">
        <v>149</v>
      </c>
      <c r="AH19">
        <v>0</v>
      </c>
      <c r="AI19">
        <v>25</v>
      </c>
      <c r="AJ19">
        <v>18</v>
      </c>
      <c r="AK19">
        <v>16</v>
      </c>
      <c r="AL19">
        <v>208</v>
      </c>
    </row>
    <row r="20" spans="1:38" x14ac:dyDescent="0.25">
      <c r="A20">
        <v>24111</v>
      </c>
      <c r="B20" t="s">
        <v>29</v>
      </c>
      <c r="C20">
        <v>368</v>
      </c>
      <c r="D20">
        <v>0</v>
      </c>
      <c r="E20">
        <v>0</v>
      </c>
      <c r="F20">
        <v>368</v>
      </c>
      <c r="G20">
        <v>8</v>
      </c>
      <c r="H20">
        <v>0</v>
      </c>
      <c r="I20">
        <v>0</v>
      </c>
      <c r="J20">
        <v>0</v>
      </c>
      <c r="K20">
        <v>0</v>
      </c>
      <c r="L20">
        <v>8</v>
      </c>
      <c r="N20">
        <v>24111</v>
      </c>
      <c r="O20" t="s">
        <v>29</v>
      </c>
      <c r="P20">
        <v>345</v>
      </c>
      <c r="Q20">
        <v>0</v>
      </c>
      <c r="R20">
        <v>0</v>
      </c>
      <c r="S20">
        <v>345</v>
      </c>
      <c r="T20">
        <v>8</v>
      </c>
      <c r="U20">
        <v>0</v>
      </c>
      <c r="V20">
        <v>0</v>
      </c>
      <c r="W20">
        <v>0</v>
      </c>
      <c r="X20">
        <v>0</v>
      </c>
      <c r="Y20">
        <v>8</v>
      </c>
      <c r="AA20">
        <v>24111</v>
      </c>
      <c r="AB20" t="s">
        <v>29</v>
      </c>
      <c r="AC20">
        <v>397</v>
      </c>
      <c r="AD20">
        <v>0</v>
      </c>
      <c r="AE20">
        <v>0</v>
      </c>
      <c r="AF20">
        <v>397</v>
      </c>
      <c r="AG20">
        <v>9</v>
      </c>
      <c r="AH20">
        <v>0</v>
      </c>
      <c r="AI20">
        <v>0</v>
      </c>
      <c r="AJ20">
        <v>0</v>
      </c>
      <c r="AK20">
        <v>0</v>
      </c>
      <c r="AL20">
        <v>9</v>
      </c>
    </row>
    <row r="21" spans="1:38" x14ac:dyDescent="0.25">
      <c r="A21">
        <v>9075</v>
      </c>
      <c r="B21" t="s">
        <v>30</v>
      </c>
      <c r="C21">
        <v>194</v>
      </c>
      <c r="D21">
        <v>0</v>
      </c>
      <c r="E21">
        <v>0</v>
      </c>
      <c r="F21">
        <v>194</v>
      </c>
      <c r="G21">
        <v>9</v>
      </c>
      <c r="H21">
        <v>0</v>
      </c>
      <c r="I21">
        <v>0</v>
      </c>
      <c r="J21">
        <v>0</v>
      </c>
      <c r="K21">
        <v>27</v>
      </c>
      <c r="L21">
        <v>36</v>
      </c>
      <c r="N21">
        <v>9075</v>
      </c>
      <c r="O21" t="s">
        <v>30</v>
      </c>
      <c r="P21">
        <v>194</v>
      </c>
      <c r="Q21">
        <v>0</v>
      </c>
      <c r="R21">
        <v>0</v>
      </c>
      <c r="S21">
        <v>194</v>
      </c>
      <c r="T21">
        <v>7</v>
      </c>
      <c r="U21">
        <v>0</v>
      </c>
      <c r="V21">
        <v>0</v>
      </c>
      <c r="W21">
        <v>0</v>
      </c>
      <c r="X21">
        <v>34</v>
      </c>
      <c r="Y21">
        <v>41</v>
      </c>
      <c r="AA21">
        <v>9075</v>
      </c>
      <c r="AB21" t="s">
        <v>30</v>
      </c>
      <c r="AC21">
        <v>196</v>
      </c>
      <c r="AD21">
        <v>0</v>
      </c>
      <c r="AE21">
        <v>0</v>
      </c>
      <c r="AF21">
        <v>196</v>
      </c>
      <c r="AG21">
        <v>6</v>
      </c>
      <c r="AH21">
        <v>0</v>
      </c>
      <c r="AI21">
        <v>0</v>
      </c>
      <c r="AJ21">
        <v>0</v>
      </c>
      <c r="AK21">
        <v>40</v>
      </c>
      <c r="AL21">
        <v>46</v>
      </c>
    </row>
    <row r="22" spans="1:38" x14ac:dyDescent="0.25">
      <c r="A22">
        <v>16046</v>
      </c>
      <c r="B22" t="s">
        <v>31</v>
      </c>
      <c r="C22">
        <v>101</v>
      </c>
      <c r="D22">
        <v>0</v>
      </c>
      <c r="E22">
        <v>0</v>
      </c>
      <c r="F22">
        <v>101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N22">
        <v>16046</v>
      </c>
      <c r="O22" t="s">
        <v>31</v>
      </c>
      <c r="P22">
        <v>91</v>
      </c>
      <c r="Q22">
        <v>0</v>
      </c>
      <c r="R22">
        <v>0</v>
      </c>
      <c r="S22">
        <v>91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AA22">
        <v>16046</v>
      </c>
      <c r="AB22" t="s">
        <v>31</v>
      </c>
      <c r="AC22">
        <v>77</v>
      </c>
      <c r="AD22">
        <v>0</v>
      </c>
      <c r="AE22">
        <v>0</v>
      </c>
      <c r="AF22">
        <v>77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>
        <v>29100</v>
      </c>
      <c r="B23" t="s">
        <v>32</v>
      </c>
      <c r="C23" s="7">
        <v>2204</v>
      </c>
      <c r="D23">
        <v>54</v>
      </c>
      <c r="E23">
        <v>0</v>
      </c>
      <c r="F23" s="7">
        <v>2150</v>
      </c>
      <c r="G23">
        <v>80</v>
      </c>
      <c r="H23">
        <v>0</v>
      </c>
      <c r="I23">
        <v>0</v>
      </c>
      <c r="J23">
        <v>49</v>
      </c>
      <c r="K23">
        <v>8</v>
      </c>
      <c r="L23">
        <v>137</v>
      </c>
      <c r="N23">
        <v>29100</v>
      </c>
      <c r="O23" t="s">
        <v>32</v>
      </c>
      <c r="P23" s="7">
        <v>2369</v>
      </c>
      <c r="Q23">
        <v>28</v>
      </c>
      <c r="R23">
        <v>0</v>
      </c>
      <c r="S23" s="7">
        <v>2341</v>
      </c>
      <c r="T23">
        <v>75</v>
      </c>
      <c r="U23">
        <v>0</v>
      </c>
      <c r="V23">
        <v>0</v>
      </c>
      <c r="W23">
        <v>72</v>
      </c>
      <c r="X23">
        <v>0</v>
      </c>
      <c r="Y23">
        <v>147</v>
      </c>
      <c r="AA23">
        <v>29100</v>
      </c>
      <c r="AB23" t="s">
        <v>32</v>
      </c>
      <c r="AC23" s="7">
        <v>2375</v>
      </c>
      <c r="AD23">
        <v>42</v>
      </c>
      <c r="AE23">
        <v>0</v>
      </c>
      <c r="AF23" s="7">
        <v>2333</v>
      </c>
      <c r="AG23">
        <v>60</v>
      </c>
      <c r="AH23">
        <v>0</v>
      </c>
      <c r="AI23">
        <v>0</v>
      </c>
      <c r="AJ23">
        <v>82</v>
      </c>
      <c r="AK23">
        <v>0</v>
      </c>
      <c r="AL23">
        <v>142</v>
      </c>
    </row>
    <row r="24" spans="1:38" x14ac:dyDescent="0.25">
      <c r="A24">
        <v>6117</v>
      </c>
      <c r="B24" t="s">
        <v>33</v>
      </c>
      <c r="C24" s="7">
        <v>4849</v>
      </c>
      <c r="D24">
        <v>0</v>
      </c>
      <c r="E24">
        <v>0</v>
      </c>
      <c r="F24" s="7">
        <v>4849</v>
      </c>
      <c r="G24">
        <v>193</v>
      </c>
      <c r="H24">
        <v>0</v>
      </c>
      <c r="I24">
        <v>0</v>
      </c>
      <c r="J24">
        <v>2</v>
      </c>
      <c r="K24">
        <v>0</v>
      </c>
      <c r="L24">
        <v>195</v>
      </c>
      <c r="N24">
        <v>6117</v>
      </c>
      <c r="O24" t="s">
        <v>33</v>
      </c>
      <c r="P24" s="7">
        <v>4633</v>
      </c>
      <c r="Q24">
        <v>0</v>
      </c>
      <c r="R24">
        <v>0</v>
      </c>
      <c r="S24" s="7">
        <v>4633</v>
      </c>
      <c r="T24">
        <v>215</v>
      </c>
      <c r="U24">
        <v>0</v>
      </c>
      <c r="V24">
        <v>0</v>
      </c>
      <c r="W24">
        <v>1</v>
      </c>
      <c r="X24">
        <v>0</v>
      </c>
      <c r="Y24">
        <v>216</v>
      </c>
      <c r="AA24">
        <v>6117</v>
      </c>
      <c r="AB24" t="s">
        <v>33</v>
      </c>
      <c r="AC24" s="7">
        <v>4424</v>
      </c>
      <c r="AD24">
        <v>30</v>
      </c>
      <c r="AE24">
        <v>0</v>
      </c>
      <c r="AF24" s="7">
        <v>4394</v>
      </c>
      <c r="AG24">
        <v>213</v>
      </c>
      <c r="AH24">
        <v>0</v>
      </c>
      <c r="AI24">
        <v>0</v>
      </c>
      <c r="AJ24">
        <v>3</v>
      </c>
      <c r="AK24">
        <v>0</v>
      </c>
      <c r="AL24">
        <v>216</v>
      </c>
    </row>
    <row r="25" spans="1:38" x14ac:dyDescent="0.25">
      <c r="A25">
        <v>5401</v>
      </c>
      <c r="B25" t="s">
        <v>34</v>
      </c>
      <c r="C25">
        <v>245</v>
      </c>
      <c r="D25">
        <v>0</v>
      </c>
      <c r="E25">
        <v>0</v>
      </c>
      <c r="F25">
        <v>245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>
        <v>5401</v>
      </c>
      <c r="O25" t="s">
        <v>34</v>
      </c>
      <c r="P25">
        <v>222</v>
      </c>
      <c r="Q25">
        <v>0</v>
      </c>
      <c r="R25">
        <v>0</v>
      </c>
      <c r="S25">
        <v>222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>
        <v>5401</v>
      </c>
      <c r="AB25" t="s">
        <v>34</v>
      </c>
      <c r="AC25">
        <v>226</v>
      </c>
      <c r="AD25">
        <v>0</v>
      </c>
      <c r="AE25">
        <v>0</v>
      </c>
      <c r="AF25">
        <v>226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>
        <v>27019</v>
      </c>
      <c r="B26" t="s">
        <v>35</v>
      </c>
      <c r="C26">
        <v>110</v>
      </c>
      <c r="D26">
        <v>0</v>
      </c>
      <c r="E26">
        <v>0</v>
      </c>
      <c r="F26">
        <v>110</v>
      </c>
      <c r="G26">
        <v>3</v>
      </c>
      <c r="H26">
        <v>0</v>
      </c>
      <c r="I26">
        <v>0</v>
      </c>
      <c r="J26">
        <v>0</v>
      </c>
      <c r="K26">
        <v>0</v>
      </c>
      <c r="L26">
        <v>3</v>
      </c>
      <c r="N26">
        <v>27019</v>
      </c>
      <c r="O26" t="s">
        <v>35</v>
      </c>
      <c r="P26">
        <v>61</v>
      </c>
      <c r="Q26">
        <v>0</v>
      </c>
      <c r="R26">
        <v>0</v>
      </c>
      <c r="S26">
        <v>61</v>
      </c>
      <c r="T26">
        <v>1</v>
      </c>
      <c r="U26">
        <v>0</v>
      </c>
      <c r="V26">
        <v>0</v>
      </c>
      <c r="W26">
        <v>0</v>
      </c>
      <c r="X26">
        <v>0</v>
      </c>
      <c r="Y26">
        <v>1</v>
      </c>
      <c r="AA26">
        <v>27019</v>
      </c>
      <c r="AB26" t="s">
        <v>35</v>
      </c>
      <c r="AC26">
        <v>63</v>
      </c>
      <c r="AD26">
        <v>0</v>
      </c>
      <c r="AE26">
        <v>0</v>
      </c>
      <c r="AF26">
        <v>63</v>
      </c>
      <c r="AG26">
        <v>2</v>
      </c>
      <c r="AH26">
        <v>0</v>
      </c>
      <c r="AI26">
        <v>0</v>
      </c>
      <c r="AJ26">
        <v>0</v>
      </c>
      <c r="AK26">
        <v>0</v>
      </c>
      <c r="AL26">
        <v>2</v>
      </c>
    </row>
    <row r="27" spans="1:38" x14ac:dyDescent="0.25">
      <c r="A27">
        <v>4228</v>
      </c>
      <c r="B27" t="s">
        <v>36</v>
      </c>
      <c r="C27">
        <v>699</v>
      </c>
      <c r="D27">
        <v>0</v>
      </c>
      <c r="E27">
        <v>0</v>
      </c>
      <c r="F27">
        <v>699</v>
      </c>
      <c r="G27">
        <v>43</v>
      </c>
      <c r="H27">
        <v>0</v>
      </c>
      <c r="I27">
        <v>0</v>
      </c>
      <c r="J27">
        <v>0</v>
      </c>
      <c r="K27">
        <v>0</v>
      </c>
      <c r="L27">
        <v>43</v>
      </c>
      <c r="N27">
        <v>4228</v>
      </c>
      <c r="O27" t="s">
        <v>36</v>
      </c>
      <c r="P27">
        <v>728</v>
      </c>
      <c r="Q27">
        <v>0</v>
      </c>
      <c r="R27">
        <v>0</v>
      </c>
      <c r="S27">
        <v>728</v>
      </c>
      <c r="T27">
        <v>26</v>
      </c>
      <c r="U27">
        <v>0</v>
      </c>
      <c r="V27">
        <v>0</v>
      </c>
      <c r="W27">
        <v>0</v>
      </c>
      <c r="X27">
        <v>17</v>
      </c>
      <c r="Y27">
        <v>43</v>
      </c>
      <c r="AA27">
        <v>4228</v>
      </c>
      <c r="AB27" t="s">
        <v>36</v>
      </c>
      <c r="AC27">
        <v>743</v>
      </c>
      <c r="AD27">
        <v>0</v>
      </c>
      <c r="AE27">
        <v>0</v>
      </c>
      <c r="AF27">
        <v>743</v>
      </c>
      <c r="AG27">
        <v>38</v>
      </c>
      <c r="AH27">
        <v>0</v>
      </c>
      <c r="AI27">
        <v>0</v>
      </c>
      <c r="AJ27">
        <v>0</v>
      </c>
      <c r="AK27">
        <v>0</v>
      </c>
      <c r="AL27">
        <v>38</v>
      </c>
    </row>
    <row r="28" spans="1:38" x14ac:dyDescent="0.25">
      <c r="A28">
        <v>4222</v>
      </c>
      <c r="B28" t="s">
        <v>37</v>
      </c>
      <c r="C28">
        <v>629</v>
      </c>
      <c r="D28">
        <v>0</v>
      </c>
      <c r="E28">
        <v>0</v>
      </c>
      <c r="F28">
        <v>629</v>
      </c>
      <c r="G28">
        <v>35</v>
      </c>
      <c r="H28">
        <v>0</v>
      </c>
      <c r="I28">
        <v>0</v>
      </c>
      <c r="J28">
        <v>0</v>
      </c>
      <c r="K28">
        <v>0</v>
      </c>
      <c r="L28">
        <v>35</v>
      </c>
      <c r="N28">
        <v>4222</v>
      </c>
      <c r="O28" t="s">
        <v>37</v>
      </c>
      <c r="P28">
        <v>645</v>
      </c>
      <c r="Q28">
        <v>0</v>
      </c>
      <c r="R28">
        <v>0</v>
      </c>
      <c r="S28">
        <v>645</v>
      </c>
      <c r="T28">
        <v>36</v>
      </c>
      <c r="U28">
        <v>0</v>
      </c>
      <c r="V28">
        <v>0</v>
      </c>
      <c r="W28">
        <v>0</v>
      </c>
      <c r="X28">
        <v>0</v>
      </c>
      <c r="Y28">
        <v>36</v>
      </c>
      <c r="AA28">
        <v>4222</v>
      </c>
      <c r="AB28" t="s">
        <v>37</v>
      </c>
      <c r="AC28">
        <v>615</v>
      </c>
      <c r="AD28">
        <v>0</v>
      </c>
      <c r="AE28">
        <v>0</v>
      </c>
      <c r="AF28">
        <v>615</v>
      </c>
      <c r="AG28">
        <v>40</v>
      </c>
      <c r="AH28">
        <v>0</v>
      </c>
      <c r="AI28">
        <v>0</v>
      </c>
      <c r="AJ28">
        <v>0</v>
      </c>
      <c r="AK28">
        <v>0</v>
      </c>
      <c r="AL28">
        <v>40</v>
      </c>
    </row>
    <row r="29" spans="1:38" x14ac:dyDescent="0.25">
      <c r="A29">
        <v>8401</v>
      </c>
      <c r="B29" t="s">
        <v>38</v>
      </c>
      <c r="C29">
        <v>980</v>
      </c>
      <c r="D29">
        <v>0</v>
      </c>
      <c r="E29">
        <v>0</v>
      </c>
      <c r="F29">
        <v>980</v>
      </c>
      <c r="G29">
        <v>40</v>
      </c>
      <c r="H29">
        <v>0</v>
      </c>
      <c r="I29">
        <v>0</v>
      </c>
      <c r="J29">
        <v>0</v>
      </c>
      <c r="K29">
        <v>0</v>
      </c>
      <c r="L29">
        <v>40</v>
      </c>
      <c r="N29">
        <v>8401</v>
      </c>
      <c r="O29" t="s">
        <v>38</v>
      </c>
      <c r="P29">
        <v>972</v>
      </c>
      <c r="Q29">
        <v>0</v>
      </c>
      <c r="R29">
        <v>0</v>
      </c>
      <c r="S29">
        <v>972</v>
      </c>
      <c r="T29">
        <v>36</v>
      </c>
      <c r="U29">
        <v>0</v>
      </c>
      <c r="V29">
        <v>0</v>
      </c>
      <c r="W29">
        <v>0</v>
      </c>
      <c r="X29">
        <v>0</v>
      </c>
      <c r="Y29">
        <v>36</v>
      </c>
      <c r="AA29">
        <v>8401</v>
      </c>
      <c r="AB29" t="s">
        <v>38</v>
      </c>
      <c r="AC29">
        <v>892</v>
      </c>
      <c r="AD29">
        <v>0</v>
      </c>
      <c r="AE29">
        <v>0</v>
      </c>
      <c r="AF29">
        <v>892</v>
      </c>
      <c r="AG29">
        <v>43</v>
      </c>
      <c r="AH29">
        <v>0</v>
      </c>
      <c r="AI29">
        <v>0</v>
      </c>
      <c r="AJ29">
        <v>0</v>
      </c>
      <c r="AK29">
        <v>0</v>
      </c>
      <c r="AL29">
        <v>43</v>
      </c>
    </row>
    <row r="30" spans="1:38" x14ac:dyDescent="0.25">
      <c r="A30">
        <v>18901</v>
      </c>
      <c r="B30" t="s">
        <v>336</v>
      </c>
      <c r="C30">
        <v>109</v>
      </c>
      <c r="D30">
        <v>0</v>
      </c>
      <c r="E30">
        <v>0</v>
      </c>
      <c r="F30">
        <v>109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>
        <v>18901</v>
      </c>
      <c r="O30" t="s">
        <v>336</v>
      </c>
      <c r="P30">
        <v>107</v>
      </c>
      <c r="Q30">
        <v>0</v>
      </c>
      <c r="R30">
        <v>0</v>
      </c>
      <c r="S30">
        <v>107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18901</v>
      </c>
      <c r="AB30" t="s">
        <v>336</v>
      </c>
      <c r="AC30">
        <v>93</v>
      </c>
      <c r="AD30">
        <v>0</v>
      </c>
      <c r="AE30">
        <v>0</v>
      </c>
      <c r="AF30">
        <v>93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>
        <v>20215</v>
      </c>
      <c r="B31" t="s">
        <v>39</v>
      </c>
      <c r="C31">
        <v>100</v>
      </c>
      <c r="D31">
        <v>0</v>
      </c>
      <c r="E31">
        <v>0</v>
      </c>
      <c r="F31">
        <v>100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N31">
        <v>20215</v>
      </c>
      <c r="O31" t="s">
        <v>39</v>
      </c>
      <c r="P31">
        <v>101</v>
      </c>
      <c r="Q31">
        <v>0</v>
      </c>
      <c r="R31">
        <v>0</v>
      </c>
      <c r="S31">
        <v>101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AA31">
        <v>20215</v>
      </c>
      <c r="AB31" t="s">
        <v>39</v>
      </c>
      <c r="AC31">
        <v>95</v>
      </c>
      <c r="AD31">
        <v>0</v>
      </c>
      <c r="AE31">
        <v>0</v>
      </c>
      <c r="AF31">
        <v>95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>
        <v>18401</v>
      </c>
      <c r="B32" t="s">
        <v>40</v>
      </c>
      <c r="C32" s="7">
        <v>6800</v>
      </c>
      <c r="D32">
        <v>0</v>
      </c>
      <c r="E32">
        <v>0</v>
      </c>
      <c r="F32" s="7">
        <v>6800</v>
      </c>
      <c r="G32">
        <v>497</v>
      </c>
      <c r="H32">
        <v>0</v>
      </c>
      <c r="I32">
        <v>82</v>
      </c>
      <c r="J32">
        <v>20</v>
      </c>
      <c r="K32">
        <v>0</v>
      </c>
      <c r="L32">
        <v>599</v>
      </c>
      <c r="N32">
        <v>18401</v>
      </c>
      <c r="O32" t="s">
        <v>40</v>
      </c>
      <c r="P32" s="7">
        <v>6908</v>
      </c>
      <c r="Q32">
        <v>0</v>
      </c>
      <c r="R32">
        <v>0</v>
      </c>
      <c r="S32" s="7">
        <v>6908</v>
      </c>
      <c r="T32">
        <v>430</v>
      </c>
      <c r="U32">
        <v>0</v>
      </c>
      <c r="V32">
        <v>75</v>
      </c>
      <c r="W32">
        <v>29</v>
      </c>
      <c r="X32">
        <v>29</v>
      </c>
      <c r="Y32">
        <v>563</v>
      </c>
      <c r="AA32">
        <v>18401</v>
      </c>
      <c r="AB32" t="s">
        <v>40</v>
      </c>
      <c r="AC32" s="7">
        <v>6732</v>
      </c>
      <c r="AD32">
        <v>0</v>
      </c>
      <c r="AE32">
        <v>0</v>
      </c>
      <c r="AF32" s="7">
        <v>6732</v>
      </c>
      <c r="AG32">
        <v>472</v>
      </c>
      <c r="AH32">
        <v>0</v>
      </c>
      <c r="AI32">
        <v>33</v>
      </c>
      <c r="AJ32">
        <v>87</v>
      </c>
      <c r="AK32">
        <v>125</v>
      </c>
      <c r="AL32">
        <v>717</v>
      </c>
    </row>
    <row r="33" spans="1:38" x14ac:dyDescent="0.25">
      <c r="A33">
        <v>32356</v>
      </c>
      <c r="B33" t="s">
        <v>41</v>
      </c>
      <c r="C33" s="7">
        <v>5596</v>
      </c>
      <c r="D33">
        <v>0</v>
      </c>
      <c r="E33">
        <v>0</v>
      </c>
      <c r="F33" s="7">
        <v>5596</v>
      </c>
      <c r="G33">
        <v>624</v>
      </c>
      <c r="H33">
        <v>4</v>
      </c>
      <c r="I33">
        <v>0</v>
      </c>
      <c r="J33">
        <v>0</v>
      </c>
      <c r="K33">
        <v>0</v>
      </c>
      <c r="L33">
        <v>628</v>
      </c>
      <c r="N33">
        <v>32356</v>
      </c>
      <c r="O33" t="s">
        <v>41</v>
      </c>
      <c r="P33" s="7">
        <v>6265</v>
      </c>
      <c r="Q33">
        <v>0</v>
      </c>
      <c r="R33">
        <v>0</v>
      </c>
      <c r="S33" s="7">
        <v>6265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AA33">
        <v>32356</v>
      </c>
      <c r="AB33" t="s">
        <v>41</v>
      </c>
      <c r="AC33" s="7">
        <v>5746</v>
      </c>
      <c r="AD33">
        <v>0</v>
      </c>
      <c r="AE33">
        <v>0</v>
      </c>
      <c r="AF33" s="7">
        <v>5746</v>
      </c>
      <c r="AG33">
        <v>643</v>
      </c>
      <c r="AH33">
        <v>35</v>
      </c>
      <c r="AI33">
        <v>0</v>
      </c>
      <c r="AJ33">
        <v>0</v>
      </c>
      <c r="AK33">
        <v>0</v>
      </c>
      <c r="AL33">
        <v>678</v>
      </c>
    </row>
    <row r="34" spans="1:38" x14ac:dyDescent="0.25">
      <c r="A34">
        <v>21401</v>
      </c>
      <c r="B34" t="s">
        <v>42</v>
      </c>
      <c r="C34" s="7">
        <v>2066</v>
      </c>
      <c r="D34">
        <v>0</v>
      </c>
      <c r="E34">
        <v>0</v>
      </c>
      <c r="F34" s="7">
        <v>2066</v>
      </c>
      <c r="G34">
        <v>121</v>
      </c>
      <c r="H34">
        <v>0</v>
      </c>
      <c r="I34">
        <v>0</v>
      </c>
      <c r="J34">
        <v>0</v>
      </c>
      <c r="K34">
        <v>0</v>
      </c>
      <c r="L34">
        <v>121</v>
      </c>
      <c r="N34">
        <v>21401</v>
      </c>
      <c r="O34" t="s">
        <v>42</v>
      </c>
      <c r="P34" s="7">
        <v>2001</v>
      </c>
      <c r="Q34">
        <v>0</v>
      </c>
      <c r="R34">
        <v>0</v>
      </c>
      <c r="S34" s="7">
        <v>2001</v>
      </c>
      <c r="T34">
        <v>118</v>
      </c>
      <c r="U34">
        <v>0</v>
      </c>
      <c r="V34">
        <v>0</v>
      </c>
      <c r="W34">
        <v>0</v>
      </c>
      <c r="X34">
        <v>0</v>
      </c>
      <c r="Y34">
        <v>118</v>
      </c>
      <c r="AA34">
        <v>21401</v>
      </c>
      <c r="AB34" t="s">
        <v>42</v>
      </c>
      <c r="AC34" s="7">
        <v>2042</v>
      </c>
      <c r="AD34">
        <v>0</v>
      </c>
      <c r="AE34">
        <v>0</v>
      </c>
      <c r="AF34" s="7">
        <v>2042</v>
      </c>
      <c r="AG34">
        <v>113</v>
      </c>
      <c r="AH34">
        <v>0</v>
      </c>
      <c r="AI34">
        <v>0</v>
      </c>
      <c r="AJ34">
        <v>0</v>
      </c>
      <c r="AK34">
        <v>0</v>
      </c>
      <c r="AL34">
        <v>113</v>
      </c>
    </row>
    <row r="35" spans="1:38" x14ac:dyDescent="0.25">
      <c r="A35">
        <v>21302</v>
      </c>
      <c r="B35" t="s">
        <v>43</v>
      </c>
      <c r="C35" s="7">
        <v>1504</v>
      </c>
      <c r="D35">
        <v>0</v>
      </c>
      <c r="E35">
        <v>0</v>
      </c>
      <c r="F35" s="7">
        <v>1504</v>
      </c>
      <c r="G35">
        <v>37</v>
      </c>
      <c r="H35">
        <v>0</v>
      </c>
      <c r="I35">
        <v>0</v>
      </c>
      <c r="J35">
        <v>0</v>
      </c>
      <c r="K35">
        <v>0</v>
      </c>
      <c r="L35">
        <v>37</v>
      </c>
      <c r="N35">
        <v>21302</v>
      </c>
      <c r="O35" t="s">
        <v>43</v>
      </c>
      <c r="P35" s="7">
        <v>1506</v>
      </c>
      <c r="Q35">
        <v>0</v>
      </c>
      <c r="R35">
        <v>0</v>
      </c>
      <c r="S35" s="7">
        <v>1506</v>
      </c>
      <c r="T35">
        <v>40</v>
      </c>
      <c r="U35">
        <v>0</v>
      </c>
      <c r="V35">
        <v>0</v>
      </c>
      <c r="W35">
        <v>0</v>
      </c>
      <c r="X35">
        <v>0</v>
      </c>
      <c r="Y35">
        <v>40</v>
      </c>
      <c r="AA35">
        <v>21302</v>
      </c>
      <c r="AB35" t="s">
        <v>43</v>
      </c>
      <c r="AC35" s="7">
        <v>1599</v>
      </c>
      <c r="AD35">
        <v>0</v>
      </c>
      <c r="AE35">
        <v>0</v>
      </c>
      <c r="AF35" s="7">
        <v>1599</v>
      </c>
      <c r="AG35">
        <v>38</v>
      </c>
      <c r="AH35">
        <v>0</v>
      </c>
      <c r="AI35">
        <v>0</v>
      </c>
      <c r="AJ35">
        <v>0</v>
      </c>
      <c r="AK35">
        <v>0</v>
      </c>
      <c r="AL35">
        <v>38</v>
      </c>
    </row>
    <row r="36" spans="1:38" x14ac:dyDescent="0.25">
      <c r="A36">
        <v>32360</v>
      </c>
      <c r="B36" t="s">
        <v>44</v>
      </c>
      <c r="C36" s="7">
        <v>3442</v>
      </c>
      <c r="D36">
        <v>0</v>
      </c>
      <c r="E36">
        <v>0</v>
      </c>
      <c r="F36" s="7">
        <v>3442</v>
      </c>
      <c r="G36">
        <v>168</v>
      </c>
      <c r="H36">
        <v>0</v>
      </c>
      <c r="I36">
        <v>0</v>
      </c>
      <c r="J36">
        <v>4</v>
      </c>
      <c r="K36">
        <v>0</v>
      </c>
      <c r="L36">
        <v>172</v>
      </c>
      <c r="N36">
        <v>32360</v>
      </c>
      <c r="O36" t="s">
        <v>44</v>
      </c>
      <c r="P36" s="7">
        <v>3809</v>
      </c>
      <c r="Q36">
        <v>0</v>
      </c>
      <c r="R36">
        <v>0</v>
      </c>
      <c r="S36" s="7">
        <v>3809</v>
      </c>
      <c r="T36">
        <v>173</v>
      </c>
      <c r="U36">
        <v>0</v>
      </c>
      <c r="V36">
        <v>0</v>
      </c>
      <c r="W36">
        <v>9</v>
      </c>
      <c r="X36">
        <v>0</v>
      </c>
      <c r="Y36">
        <v>182</v>
      </c>
      <c r="AA36">
        <v>32360</v>
      </c>
      <c r="AB36" t="s">
        <v>44</v>
      </c>
      <c r="AC36" s="7">
        <v>3737</v>
      </c>
      <c r="AD36">
        <v>0</v>
      </c>
      <c r="AE36">
        <v>0</v>
      </c>
      <c r="AF36" s="7">
        <v>3737</v>
      </c>
      <c r="AG36">
        <v>175</v>
      </c>
      <c r="AH36">
        <v>0</v>
      </c>
      <c r="AI36">
        <v>0</v>
      </c>
      <c r="AJ36">
        <v>0</v>
      </c>
      <c r="AK36">
        <v>0</v>
      </c>
      <c r="AL36">
        <v>175</v>
      </c>
    </row>
    <row r="37" spans="1:38" x14ac:dyDescent="0.25">
      <c r="A37">
        <v>33036</v>
      </c>
      <c r="B37" t="s">
        <v>45</v>
      </c>
      <c r="C37">
        <v>430</v>
      </c>
      <c r="D37">
        <v>0</v>
      </c>
      <c r="E37">
        <v>0</v>
      </c>
      <c r="F37">
        <v>430</v>
      </c>
      <c r="G37">
        <v>27</v>
      </c>
      <c r="H37">
        <v>0</v>
      </c>
      <c r="I37">
        <v>0</v>
      </c>
      <c r="J37">
        <v>0</v>
      </c>
      <c r="K37">
        <v>0</v>
      </c>
      <c r="L37">
        <v>27</v>
      </c>
      <c r="N37">
        <v>33036</v>
      </c>
      <c r="O37" t="s">
        <v>45</v>
      </c>
      <c r="P37">
        <v>421</v>
      </c>
      <c r="Q37">
        <v>0</v>
      </c>
      <c r="R37">
        <v>0</v>
      </c>
      <c r="S37">
        <v>421</v>
      </c>
      <c r="T37">
        <v>21</v>
      </c>
      <c r="U37">
        <v>0</v>
      </c>
      <c r="V37">
        <v>0</v>
      </c>
      <c r="W37">
        <v>0</v>
      </c>
      <c r="X37">
        <v>0</v>
      </c>
      <c r="Y37">
        <v>21</v>
      </c>
      <c r="AA37">
        <v>33036</v>
      </c>
      <c r="AB37" t="s">
        <v>45</v>
      </c>
      <c r="AC37">
        <v>403</v>
      </c>
      <c r="AD37">
        <v>0</v>
      </c>
      <c r="AE37">
        <v>0</v>
      </c>
      <c r="AF37">
        <v>403</v>
      </c>
      <c r="AG37">
        <v>20</v>
      </c>
      <c r="AH37">
        <v>0</v>
      </c>
      <c r="AI37">
        <v>0</v>
      </c>
      <c r="AJ37">
        <v>0</v>
      </c>
      <c r="AK37">
        <v>0</v>
      </c>
      <c r="AL37">
        <v>20</v>
      </c>
    </row>
    <row r="38" spans="1:38" x14ac:dyDescent="0.25">
      <c r="A38">
        <v>27901</v>
      </c>
      <c r="B38" t="s">
        <v>337</v>
      </c>
      <c r="C38">
        <v>501</v>
      </c>
      <c r="D38">
        <v>0</v>
      </c>
      <c r="E38">
        <v>0</v>
      </c>
      <c r="F38">
        <v>501</v>
      </c>
      <c r="G38">
        <v>4</v>
      </c>
      <c r="H38">
        <v>0</v>
      </c>
      <c r="I38">
        <v>7</v>
      </c>
      <c r="J38">
        <v>21</v>
      </c>
      <c r="K38">
        <v>28</v>
      </c>
      <c r="L38">
        <v>60</v>
      </c>
      <c r="N38">
        <v>27901</v>
      </c>
      <c r="O38" t="s">
        <v>337</v>
      </c>
      <c r="P38">
        <v>557</v>
      </c>
      <c r="Q38">
        <v>0</v>
      </c>
      <c r="R38">
        <v>0</v>
      </c>
      <c r="S38">
        <v>557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AA38">
        <v>27901</v>
      </c>
      <c r="AB38" t="s">
        <v>337</v>
      </c>
      <c r="AC38">
        <v>552</v>
      </c>
      <c r="AD38">
        <v>0</v>
      </c>
      <c r="AE38">
        <v>0</v>
      </c>
      <c r="AF38">
        <v>552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</row>
    <row r="39" spans="1:38" x14ac:dyDescent="0.25">
      <c r="A39">
        <v>16049</v>
      </c>
      <c r="B39" t="s">
        <v>46</v>
      </c>
      <c r="C39">
        <v>576</v>
      </c>
      <c r="D39">
        <v>0</v>
      </c>
      <c r="E39">
        <v>0</v>
      </c>
      <c r="F39">
        <v>576</v>
      </c>
      <c r="G39">
        <v>16</v>
      </c>
      <c r="H39">
        <v>0</v>
      </c>
      <c r="I39">
        <v>0</v>
      </c>
      <c r="J39">
        <v>0</v>
      </c>
      <c r="K39">
        <v>0</v>
      </c>
      <c r="L39">
        <v>16</v>
      </c>
      <c r="N39">
        <v>16049</v>
      </c>
      <c r="O39" t="s">
        <v>46</v>
      </c>
      <c r="P39">
        <v>540</v>
      </c>
      <c r="Q39">
        <v>0</v>
      </c>
      <c r="R39">
        <v>0</v>
      </c>
      <c r="S39">
        <v>540</v>
      </c>
      <c r="T39">
        <v>21</v>
      </c>
      <c r="U39">
        <v>0</v>
      </c>
      <c r="V39">
        <v>0</v>
      </c>
      <c r="W39">
        <v>0</v>
      </c>
      <c r="X39">
        <v>1</v>
      </c>
      <c r="Y39">
        <v>22</v>
      </c>
      <c r="AA39">
        <v>16049</v>
      </c>
      <c r="AB39" t="s">
        <v>46</v>
      </c>
      <c r="AC39">
        <v>561</v>
      </c>
      <c r="AD39">
        <v>0</v>
      </c>
      <c r="AE39">
        <v>0</v>
      </c>
      <c r="AF39">
        <v>561</v>
      </c>
      <c r="AG39">
        <v>23</v>
      </c>
      <c r="AH39">
        <v>0</v>
      </c>
      <c r="AI39">
        <v>0</v>
      </c>
      <c r="AJ39">
        <v>3</v>
      </c>
      <c r="AK39">
        <v>2</v>
      </c>
      <c r="AL39">
        <v>28</v>
      </c>
    </row>
    <row r="40" spans="1:38" x14ac:dyDescent="0.25">
      <c r="A40">
        <v>2250</v>
      </c>
      <c r="B40" t="s">
        <v>47</v>
      </c>
      <c r="C40" s="7">
        <v>1016</v>
      </c>
      <c r="D40">
        <v>0</v>
      </c>
      <c r="E40">
        <v>0</v>
      </c>
      <c r="F40" s="7">
        <v>1016</v>
      </c>
      <c r="G40">
        <v>82</v>
      </c>
      <c r="H40">
        <v>2</v>
      </c>
      <c r="I40">
        <v>0</v>
      </c>
      <c r="J40">
        <v>3</v>
      </c>
      <c r="K40">
        <v>0</v>
      </c>
      <c r="L40">
        <v>87</v>
      </c>
      <c r="N40">
        <v>2250</v>
      </c>
      <c r="O40" t="s">
        <v>47</v>
      </c>
      <c r="P40">
        <v>968</v>
      </c>
      <c r="Q40">
        <v>0</v>
      </c>
      <c r="R40">
        <v>0</v>
      </c>
      <c r="S40">
        <v>968</v>
      </c>
      <c r="T40">
        <v>120</v>
      </c>
      <c r="U40">
        <v>4</v>
      </c>
      <c r="V40">
        <v>0</v>
      </c>
      <c r="W40">
        <v>5</v>
      </c>
      <c r="X40">
        <v>0</v>
      </c>
      <c r="Y40">
        <v>129</v>
      </c>
      <c r="AA40">
        <v>2250</v>
      </c>
      <c r="AB40" t="s">
        <v>47</v>
      </c>
      <c r="AC40">
        <v>923</v>
      </c>
      <c r="AD40">
        <v>0</v>
      </c>
      <c r="AE40">
        <v>0</v>
      </c>
      <c r="AF40">
        <v>923</v>
      </c>
      <c r="AG40">
        <v>100</v>
      </c>
      <c r="AH40">
        <v>4</v>
      </c>
      <c r="AI40">
        <v>0</v>
      </c>
      <c r="AJ40">
        <v>45</v>
      </c>
      <c r="AK40">
        <v>0</v>
      </c>
      <c r="AL40">
        <v>149</v>
      </c>
    </row>
    <row r="41" spans="1:38" x14ac:dyDescent="0.25">
      <c r="A41">
        <v>19404</v>
      </c>
      <c r="B41" t="s">
        <v>48</v>
      </c>
      <c r="C41">
        <v>626</v>
      </c>
      <c r="D41">
        <v>0</v>
      </c>
      <c r="E41">
        <v>0</v>
      </c>
      <c r="F41">
        <v>626</v>
      </c>
      <c r="G41">
        <v>24</v>
      </c>
      <c r="H41">
        <v>0</v>
      </c>
      <c r="I41">
        <v>0</v>
      </c>
      <c r="J41">
        <v>0</v>
      </c>
      <c r="K41">
        <v>11</v>
      </c>
      <c r="L41">
        <v>35</v>
      </c>
      <c r="N41">
        <v>19404</v>
      </c>
      <c r="O41" t="s">
        <v>48</v>
      </c>
      <c r="P41">
        <v>634</v>
      </c>
      <c r="Q41">
        <v>0</v>
      </c>
      <c r="R41">
        <v>0</v>
      </c>
      <c r="S41">
        <v>634</v>
      </c>
      <c r="T41">
        <v>17</v>
      </c>
      <c r="U41">
        <v>0</v>
      </c>
      <c r="V41">
        <v>0</v>
      </c>
      <c r="W41">
        <v>0</v>
      </c>
      <c r="X41">
        <v>5</v>
      </c>
      <c r="Y41">
        <v>22</v>
      </c>
      <c r="AA41">
        <v>19404</v>
      </c>
      <c r="AB41" t="s">
        <v>48</v>
      </c>
      <c r="AC41">
        <v>605</v>
      </c>
      <c r="AD41">
        <v>0</v>
      </c>
      <c r="AE41">
        <v>0</v>
      </c>
      <c r="AF41">
        <v>605</v>
      </c>
      <c r="AG41">
        <v>19</v>
      </c>
      <c r="AH41">
        <v>0</v>
      </c>
      <c r="AI41">
        <v>0</v>
      </c>
      <c r="AJ41">
        <v>0</v>
      </c>
      <c r="AK41">
        <v>8</v>
      </c>
      <c r="AL41">
        <v>27</v>
      </c>
    </row>
    <row r="42" spans="1:38" x14ac:dyDescent="0.25">
      <c r="A42">
        <v>27400</v>
      </c>
      <c r="B42" t="s">
        <v>49</v>
      </c>
      <c r="C42" s="7">
        <v>8090</v>
      </c>
      <c r="D42">
        <v>4</v>
      </c>
      <c r="E42">
        <v>0</v>
      </c>
      <c r="F42" s="7">
        <v>8086</v>
      </c>
      <c r="G42">
        <v>386</v>
      </c>
      <c r="H42">
        <v>0</v>
      </c>
      <c r="I42">
        <v>40</v>
      </c>
      <c r="J42">
        <v>71</v>
      </c>
      <c r="K42">
        <v>159</v>
      </c>
      <c r="L42">
        <v>656</v>
      </c>
      <c r="N42">
        <v>27400</v>
      </c>
      <c r="O42" t="s">
        <v>49</v>
      </c>
      <c r="P42" s="7">
        <v>7889</v>
      </c>
      <c r="Q42">
        <v>0</v>
      </c>
      <c r="R42">
        <v>0</v>
      </c>
      <c r="S42" s="7">
        <v>7889</v>
      </c>
      <c r="T42">
        <v>214</v>
      </c>
      <c r="U42">
        <v>0</v>
      </c>
      <c r="V42">
        <v>41</v>
      </c>
      <c r="W42">
        <v>95</v>
      </c>
      <c r="X42">
        <v>188</v>
      </c>
      <c r="Y42">
        <v>538</v>
      </c>
      <c r="AA42">
        <v>27400</v>
      </c>
      <c r="AB42" t="s">
        <v>49</v>
      </c>
      <c r="AC42" s="7">
        <v>7668</v>
      </c>
      <c r="AD42">
        <v>0</v>
      </c>
      <c r="AE42">
        <v>0</v>
      </c>
      <c r="AF42" s="7">
        <v>7668</v>
      </c>
      <c r="AG42">
        <v>346</v>
      </c>
      <c r="AH42">
        <v>0</v>
      </c>
      <c r="AI42">
        <v>26</v>
      </c>
      <c r="AJ42">
        <v>135</v>
      </c>
      <c r="AK42">
        <v>9</v>
      </c>
      <c r="AL42">
        <v>516</v>
      </c>
    </row>
    <row r="43" spans="1:38" x14ac:dyDescent="0.25">
      <c r="A43">
        <v>38300</v>
      </c>
      <c r="B43" t="s">
        <v>50</v>
      </c>
      <c r="C43">
        <v>429</v>
      </c>
      <c r="D43">
        <v>0</v>
      </c>
      <c r="E43">
        <v>0</v>
      </c>
      <c r="F43">
        <v>429</v>
      </c>
      <c r="G43">
        <v>7</v>
      </c>
      <c r="H43">
        <v>0</v>
      </c>
      <c r="I43">
        <v>0</v>
      </c>
      <c r="J43">
        <v>0</v>
      </c>
      <c r="K43">
        <v>0</v>
      </c>
      <c r="L43">
        <v>7</v>
      </c>
      <c r="N43">
        <v>38300</v>
      </c>
      <c r="O43" t="s">
        <v>50</v>
      </c>
      <c r="P43">
        <v>470</v>
      </c>
      <c r="Q43">
        <v>0</v>
      </c>
      <c r="R43">
        <v>0</v>
      </c>
      <c r="S43">
        <v>470</v>
      </c>
      <c r="T43">
        <v>7</v>
      </c>
      <c r="U43">
        <v>0</v>
      </c>
      <c r="V43">
        <v>0</v>
      </c>
      <c r="W43">
        <v>0</v>
      </c>
      <c r="X43">
        <v>0</v>
      </c>
      <c r="Y43">
        <v>7</v>
      </c>
      <c r="AA43">
        <v>38300</v>
      </c>
      <c r="AB43" t="s">
        <v>50</v>
      </c>
      <c r="AC43">
        <v>443</v>
      </c>
      <c r="AD43">
        <v>0</v>
      </c>
      <c r="AE43">
        <v>0</v>
      </c>
      <c r="AF43">
        <v>443</v>
      </c>
      <c r="AG43">
        <v>7</v>
      </c>
      <c r="AH43">
        <v>0</v>
      </c>
      <c r="AI43">
        <v>0</v>
      </c>
      <c r="AJ43">
        <v>0</v>
      </c>
      <c r="AK43">
        <v>0</v>
      </c>
      <c r="AL43">
        <v>7</v>
      </c>
    </row>
    <row r="44" spans="1:38" x14ac:dyDescent="0.25">
      <c r="A44">
        <v>36250</v>
      </c>
      <c r="B44" t="s">
        <v>51</v>
      </c>
      <c r="C44">
        <v>821</v>
      </c>
      <c r="D44">
        <v>0</v>
      </c>
      <c r="E44">
        <v>0</v>
      </c>
      <c r="F44">
        <v>821</v>
      </c>
      <c r="G44">
        <v>44</v>
      </c>
      <c r="H44">
        <v>0</v>
      </c>
      <c r="I44">
        <v>0</v>
      </c>
      <c r="J44">
        <v>8</v>
      </c>
      <c r="K44">
        <v>16</v>
      </c>
      <c r="L44">
        <v>68</v>
      </c>
      <c r="N44">
        <v>36250</v>
      </c>
      <c r="O44" t="s">
        <v>51</v>
      </c>
      <c r="P44">
        <v>833</v>
      </c>
      <c r="Q44">
        <v>0</v>
      </c>
      <c r="R44">
        <v>0</v>
      </c>
      <c r="S44">
        <v>833</v>
      </c>
      <c r="T44">
        <v>41</v>
      </c>
      <c r="U44">
        <v>0</v>
      </c>
      <c r="V44">
        <v>0</v>
      </c>
      <c r="W44">
        <v>6</v>
      </c>
      <c r="X44">
        <v>21</v>
      </c>
      <c r="Y44">
        <v>68</v>
      </c>
      <c r="AA44">
        <v>36250</v>
      </c>
      <c r="AB44" t="s">
        <v>51</v>
      </c>
      <c r="AC44">
        <v>825</v>
      </c>
      <c r="AD44">
        <v>0</v>
      </c>
      <c r="AE44">
        <v>0</v>
      </c>
      <c r="AF44">
        <v>825</v>
      </c>
      <c r="AG44">
        <v>43</v>
      </c>
      <c r="AH44">
        <v>0</v>
      </c>
      <c r="AI44">
        <v>0</v>
      </c>
      <c r="AJ44">
        <v>8</v>
      </c>
      <c r="AK44">
        <v>17</v>
      </c>
      <c r="AL44">
        <v>68</v>
      </c>
    </row>
    <row r="45" spans="1:38" x14ac:dyDescent="0.25">
      <c r="A45">
        <v>38306</v>
      </c>
      <c r="B45" t="s">
        <v>52</v>
      </c>
      <c r="C45">
        <v>139</v>
      </c>
      <c r="D45">
        <v>0</v>
      </c>
      <c r="E45">
        <v>0</v>
      </c>
      <c r="F45">
        <v>139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N45">
        <v>38306</v>
      </c>
      <c r="O45" t="s">
        <v>52</v>
      </c>
      <c r="P45">
        <v>155</v>
      </c>
      <c r="Q45">
        <v>0</v>
      </c>
      <c r="R45">
        <v>0</v>
      </c>
      <c r="S45">
        <v>155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AA45">
        <v>38306</v>
      </c>
      <c r="AB45" t="s">
        <v>52</v>
      </c>
      <c r="AC45">
        <v>143</v>
      </c>
      <c r="AD45">
        <v>0</v>
      </c>
      <c r="AE45">
        <v>0</v>
      </c>
      <c r="AF45">
        <v>143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</row>
    <row r="46" spans="1:38" x14ac:dyDescent="0.25">
      <c r="A46">
        <v>33206</v>
      </c>
      <c r="B46" t="s">
        <v>53</v>
      </c>
      <c r="C46">
        <v>107</v>
      </c>
      <c r="D46">
        <v>0</v>
      </c>
      <c r="E46">
        <v>0</v>
      </c>
      <c r="F46">
        <v>107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N46">
        <v>33206</v>
      </c>
      <c r="O46" t="s">
        <v>53</v>
      </c>
      <c r="P46">
        <v>117</v>
      </c>
      <c r="Q46">
        <v>0</v>
      </c>
      <c r="R46">
        <v>0</v>
      </c>
      <c r="S46">
        <v>117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AA46">
        <v>33206</v>
      </c>
      <c r="AB46" t="s">
        <v>53</v>
      </c>
      <c r="AC46">
        <v>106</v>
      </c>
      <c r="AD46">
        <v>0</v>
      </c>
      <c r="AE46">
        <v>0</v>
      </c>
      <c r="AF46">
        <v>106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</row>
    <row r="47" spans="1:38" x14ac:dyDescent="0.25">
      <c r="A47">
        <v>36400</v>
      </c>
      <c r="B47" t="s">
        <v>54</v>
      </c>
      <c r="C47">
        <v>528</v>
      </c>
      <c r="D47">
        <v>21</v>
      </c>
      <c r="E47">
        <v>0</v>
      </c>
      <c r="F47">
        <v>507</v>
      </c>
      <c r="G47">
        <v>16</v>
      </c>
      <c r="H47">
        <v>0</v>
      </c>
      <c r="I47">
        <v>0</v>
      </c>
      <c r="J47">
        <v>0</v>
      </c>
      <c r="K47">
        <v>4</v>
      </c>
      <c r="L47">
        <v>20</v>
      </c>
      <c r="N47">
        <v>36400</v>
      </c>
      <c r="O47" t="s">
        <v>54</v>
      </c>
      <c r="P47">
        <v>558</v>
      </c>
      <c r="Q47">
        <v>15</v>
      </c>
      <c r="R47">
        <v>0</v>
      </c>
      <c r="S47">
        <v>543</v>
      </c>
      <c r="T47">
        <v>17</v>
      </c>
      <c r="U47">
        <v>0</v>
      </c>
      <c r="V47">
        <v>0</v>
      </c>
      <c r="W47">
        <v>0</v>
      </c>
      <c r="X47">
        <v>5</v>
      </c>
      <c r="Y47">
        <v>22</v>
      </c>
      <c r="AA47">
        <v>36400</v>
      </c>
      <c r="AB47" t="s">
        <v>54</v>
      </c>
      <c r="AC47">
        <v>563</v>
      </c>
      <c r="AD47">
        <v>15</v>
      </c>
      <c r="AE47">
        <v>0</v>
      </c>
      <c r="AF47">
        <v>548</v>
      </c>
      <c r="AG47">
        <v>15</v>
      </c>
      <c r="AH47">
        <v>0</v>
      </c>
      <c r="AI47">
        <v>0</v>
      </c>
      <c r="AJ47">
        <v>0</v>
      </c>
      <c r="AK47">
        <v>4</v>
      </c>
      <c r="AL47">
        <v>19</v>
      </c>
    </row>
    <row r="48" spans="1:38" x14ac:dyDescent="0.25">
      <c r="A48">
        <v>33115</v>
      </c>
      <c r="B48" t="s">
        <v>55</v>
      </c>
      <c r="C48">
        <v>870</v>
      </c>
      <c r="D48">
        <v>0</v>
      </c>
      <c r="E48">
        <v>0</v>
      </c>
      <c r="F48">
        <v>870</v>
      </c>
      <c r="G48">
        <v>118</v>
      </c>
      <c r="H48">
        <v>0</v>
      </c>
      <c r="I48">
        <v>0</v>
      </c>
      <c r="J48">
        <v>0</v>
      </c>
      <c r="K48">
        <v>0</v>
      </c>
      <c r="L48">
        <v>118</v>
      </c>
      <c r="N48">
        <v>33115</v>
      </c>
      <c r="O48" t="s">
        <v>55</v>
      </c>
      <c r="P48" s="7">
        <v>1040</v>
      </c>
      <c r="Q48">
        <v>0</v>
      </c>
      <c r="R48">
        <v>0</v>
      </c>
      <c r="S48" s="7">
        <v>1040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AA48">
        <v>33115</v>
      </c>
      <c r="AB48" t="s">
        <v>55</v>
      </c>
      <c r="AC48">
        <v>893</v>
      </c>
      <c r="AD48">
        <v>0</v>
      </c>
      <c r="AE48">
        <v>0</v>
      </c>
      <c r="AF48">
        <v>893</v>
      </c>
      <c r="AG48">
        <v>119</v>
      </c>
      <c r="AH48">
        <v>0</v>
      </c>
      <c r="AI48">
        <v>0</v>
      </c>
      <c r="AJ48">
        <v>0</v>
      </c>
      <c r="AK48">
        <v>9</v>
      </c>
      <c r="AL48">
        <v>128</v>
      </c>
    </row>
    <row r="49" spans="1:38" x14ac:dyDescent="0.25">
      <c r="A49">
        <v>29011</v>
      </c>
      <c r="B49" t="s">
        <v>56</v>
      </c>
      <c r="C49">
        <v>542</v>
      </c>
      <c r="D49">
        <v>0</v>
      </c>
      <c r="E49">
        <v>0</v>
      </c>
      <c r="F49">
        <v>542</v>
      </c>
      <c r="G49">
        <v>12</v>
      </c>
      <c r="H49">
        <v>0</v>
      </c>
      <c r="I49">
        <v>0</v>
      </c>
      <c r="J49">
        <v>2</v>
      </c>
      <c r="K49">
        <v>0</v>
      </c>
      <c r="L49">
        <v>14</v>
      </c>
      <c r="N49">
        <v>29011</v>
      </c>
      <c r="O49" t="s">
        <v>56</v>
      </c>
      <c r="P49">
        <v>518</v>
      </c>
      <c r="Q49">
        <v>0</v>
      </c>
      <c r="R49">
        <v>0</v>
      </c>
      <c r="S49">
        <v>518</v>
      </c>
      <c r="T49">
        <v>11</v>
      </c>
      <c r="U49">
        <v>0</v>
      </c>
      <c r="V49">
        <v>0</v>
      </c>
      <c r="W49">
        <v>1</v>
      </c>
      <c r="X49">
        <v>3</v>
      </c>
      <c r="Y49">
        <v>15</v>
      </c>
      <c r="AA49">
        <v>29011</v>
      </c>
      <c r="AB49" t="s">
        <v>56</v>
      </c>
      <c r="AC49">
        <v>506</v>
      </c>
      <c r="AD49">
        <v>0</v>
      </c>
      <c r="AE49">
        <v>0</v>
      </c>
      <c r="AF49">
        <v>506</v>
      </c>
      <c r="AG49">
        <v>23</v>
      </c>
      <c r="AH49">
        <v>0</v>
      </c>
      <c r="AI49">
        <v>0</v>
      </c>
      <c r="AJ49">
        <v>3</v>
      </c>
      <c r="AK49">
        <v>7</v>
      </c>
      <c r="AL49">
        <v>33</v>
      </c>
    </row>
    <row r="50" spans="1:38" x14ac:dyDescent="0.25">
      <c r="A50">
        <v>29317</v>
      </c>
      <c r="B50" t="s">
        <v>57</v>
      </c>
      <c r="C50">
        <v>376</v>
      </c>
      <c r="D50">
        <v>0</v>
      </c>
      <c r="E50">
        <v>0</v>
      </c>
      <c r="F50">
        <v>376</v>
      </c>
      <c r="G50">
        <v>5</v>
      </c>
      <c r="H50">
        <v>0</v>
      </c>
      <c r="I50">
        <v>0</v>
      </c>
      <c r="J50">
        <v>3</v>
      </c>
      <c r="K50">
        <v>0</v>
      </c>
      <c r="L50">
        <v>8</v>
      </c>
      <c r="N50">
        <v>29317</v>
      </c>
      <c r="O50" t="s">
        <v>57</v>
      </c>
      <c r="P50">
        <v>381</v>
      </c>
      <c r="Q50">
        <v>0</v>
      </c>
      <c r="R50">
        <v>0</v>
      </c>
      <c r="S50">
        <v>381</v>
      </c>
      <c r="T50">
        <v>5</v>
      </c>
      <c r="U50">
        <v>0</v>
      </c>
      <c r="V50">
        <v>0</v>
      </c>
      <c r="W50">
        <v>1</v>
      </c>
      <c r="X50">
        <v>0</v>
      </c>
      <c r="Y50">
        <v>6</v>
      </c>
      <c r="AA50">
        <v>29317</v>
      </c>
      <c r="AB50" t="s">
        <v>57</v>
      </c>
      <c r="AC50">
        <v>386</v>
      </c>
      <c r="AD50">
        <v>0</v>
      </c>
      <c r="AE50">
        <v>0</v>
      </c>
      <c r="AF50">
        <v>386</v>
      </c>
      <c r="AG50">
        <v>3</v>
      </c>
      <c r="AH50">
        <v>0</v>
      </c>
      <c r="AI50">
        <v>0</v>
      </c>
      <c r="AJ50">
        <v>5</v>
      </c>
      <c r="AK50">
        <v>0</v>
      </c>
      <c r="AL50">
        <v>8</v>
      </c>
    </row>
    <row r="51" spans="1:38" x14ac:dyDescent="0.25">
      <c r="A51">
        <v>14099</v>
      </c>
      <c r="B51" t="s">
        <v>58</v>
      </c>
      <c r="C51">
        <v>16</v>
      </c>
      <c r="D51">
        <v>0</v>
      </c>
      <c r="E51">
        <v>0</v>
      </c>
      <c r="F51">
        <v>16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N51">
        <v>14099</v>
      </c>
      <c r="O51" t="s">
        <v>58</v>
      </c>
      <c r="P51">
        <v>18</v>
      </c>
      <c r="Q51">
        <v>0</v>
      </c>
      <c r="R51">
        <v>0</v>
      </c>
      <c r="S51">
        <v>18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AA51">
        <v>14099</v>
      </c>
      <c r="AB51" t="s">
        <v>58</v>
      </c>
      <c r="AC51">
        <v>19</v>
      </c>
      <c r="AD51">
        <v>0</v>
      </c>
      <c r="AE51">
        <v>0</v>
      </c>
      <c r="AF51">
        <v>19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38" x14ac:dyDescent="0.25">
      <c r="A52">
        <v>13151</v>
      </c>
      <c r="B52" t="s">
        <v>59</v>
      </c>
      <c r="C52">
        <v>208</v>
      </c>
      <c r="D52">
        <v>0</v>
      </c>
      <c r="E52">
        <v>0</v>
      </c>
      <c r="F52">
        <v>208</v>
      </c>
      <c r="G52">
        <v>4</v>
      </c>
      <c r="H52">
        <v>0</v>
      </c>
      <c r="I52">
        <v>0</v>
      </c>
      <c r="J52">
        <v>0</v>
      </c>
      <c r="K52">
        <v>0</v>
      </c>
      <c r="L52">
        <v>4</v>
      </c>
      <c r="N52">
        <v>13151</v>
      </c>
      <c r="O52" t="s">
        <v>59</v>
      </c>
      <c r="P52">
        <v>198</v>
      </c>
      <c r="Q52">
        <v>0</v>
      </c>
      <c r="R52">
        <v>0</v>
      </c>
      <c r="S52">
        <v>198</v>
      </c>
      <c r="T52">
        <v>4</v>
      </c>
      <c r="U52">
        <v>0</v>
      </c>
      <c r="V52">
        <v>0</v>
      </c>
      <c r="W52">
        <v>0</v>
      </c>
      <c r="X52">
        <v>0</v>
      </c>
      <c r="Y52">
        <v>4</v>
      </c>
      <c r="AA52">
        <v>13151</v>
      </c>
      <c r="AB52" t="s">
        <v>59</v>
      </c>
      <c r="AC52">
        <v>196</v>
      </c>
      <c r="AD52">
        <v>0</v>
      </c>
      <c r="AE52">
        <v>0</v>
      </c>
      <c r="AF52">
        <v>196</v>
      </c>
      <c r="AG52">
        <v>4</v>
      </c>
      <c r="AH52">
        <v>0</v>
      </c>
      <c r="AI52">
        <v>0</v>
      </c>
      <c r="AJ52">
        <v>0</v>
      </c>
      <c r="AK52">
        <v>0</v>
      </c>
      <c r="AL52">
        <v>4</v>
      </c>
    </row>
    <row r="53" spans="1:38" x14ac:dyDescent="0.25">
      <c r="A53">
        <v>15204</v>
      </c>
      <c r="B53" t="s">
        <v>60</v>
      </c>
      <c r="C53">
        <v>573</v>
      </c>
      <c r="D53">
        <v>0</v>
      </c>
      <c r="E53">
        <v>0</v>
      </c>
      <c r="F53">
        <v>573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N53">
        <v>15204</v>
      </c>
      <c r="O53" t="s">
        <v>60</v>
      </c>
      <c r="P53">
        <v>489</v>
      </c>
      <c r="Q53">
        <v>0</v>
      </c>
      <c r="R53">
        <v>0</v>
      </c>
      <c r="S53">
        <v>489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AA53">
        <v>15204</v>
      </c>
      <c r="AB53" t="s">
        <v>60</v>
      </c>
      <c r="AC53">
        <v>602</v>
      </c>
      <c r="AD53">
        <v>0</v>
      </c>
      <c r="AE53">
        <v>0</v>
      </c>
      <c r="AF53">
        <v>602</v>
      </c>
      <c r="AG53">
        <v>0</v>
      </c>
      <c r="AH53">
        <v>0</v>
      </c>
      <c r="AI53">
        <v>0</v>
      </c>
      <c r="AJ53">
        <v>2</v>
      </c>
      <c r="AK53">
        <v>0</v>
      </c>
      <c r="AL53">
        <v>2</v>
      </c>
    </row>
    <row r="54" spans="1:38" x14ac:dyDescent="0.25">
      <c r="A54">
        <v>5313</v>
      </c>
      <c r="B54" t="s">
        <v>61</v>
      </c>
      <c r="C54">
        <v>155</v>
      </c>
      <c r="D54">
        <v>0</v>
      </c>
      <c r="E54">
        <v>0</v>
      </c>
      <c r="F54">
        <v>155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N54">
        <v>5313</v>
      </c>
      <c r="O54" t="s">
        <v>61</v>
      </c>
      <c r="P54">
        <v>159</v>
      </c>
      <c r="Q54">
        <v>0</v>
      </c>
      <c r="R54">
        <v>0</v>
      </c>
      <c r="S54">
        <v>159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AA54">
        <v>5313</v>
      </c>
      <c r="AB54" t="s">
        <v>61</v>
      </c>
      <c r="AC54">
        <v>172</v>
      </c>
      <c r="AD54">
        <v>0</v>
      </c>
      <c r="AE54">
        <v>0</v>
      </c>
      <c r="AF54">
        <v>172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38" x14ac:dyDescent="0.25">
      <c r="A55">
        <v>22073</v>
      </c>
      <c r="B55" t="s">
        <v>62</v>
      </c>
      <c r="C55">
        <v>321</v>
      </c>
      <c r="D55">
        <v>0</v>
      </c>
      <c r="E55">
        <v>0</v>
      </c>
      <c r="F55">
        <v>321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N55">
        <v>22073</v>
      </c>
      <c r="O55" t="s">
        <v>62</v>
      </c>
      <c r="P55">
        <v>343</v>
      </c>
      <c r="Q55">
        <v>0</v>
      </c>
      <c r="R55">
        <v>0</v>
      </c>
      <c r="S55">
        <v>343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AA55">
        <v>22073</v>
      </c>
      <c r="AB55" t="s">
        <v>62</v>
      </c>
      <c r="AC55">
        <v>325</v>
      </c>
      <c r="AD55">
        <v>0</v>
      </c>
      <c r="AE55">
        <v>0</v>
      </c>
      <c r="AF55">
        <v>325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38" x14ac:dyDescent="0.25">
      <c r="A56">
        <v>10050</v>
      </c>
      <c r="B56" t="s">
        <v>63</v>
      </c>
      <c r="C56">
        <v>164</v>
      </c>
      <c r="D56">
        <v>0</v>
      </c>
      <c r="E56">
        <v>0</v>
      </c>
      <c r="F56">
        <v>164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N56">
        <v>10050</v>
      </c>
      <c r="O56" t="s">
        <v>63</v>
      </c>
      <c r="P56">
        <v>154</v>
      </c>
      <c r="Q56">
        <v>0</v>
      </c>
      <c r="R56">
        <v>0</v>
      </c>
      <c r="S56">
        <v>154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AA56">
        <v>10050</v>
      </c>
      <c r="AB56" t="s">
        <v>63</v>
      </c>
      <c r="AC56">
        <v>152</v>
      </c>
      <c r="AD56">
        <v>0</v>
      </c>
      <c r="AE56">
        <v>0</v>
      </c>
      <c r="AF56">
        <v>152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1:38" x14ac:dyDescent="0.25">
      <c r="A57">
        <v>26059</v>
      </c>
      <c r="B57" t="s">
        <v>64</v>
      </c>
      <c r="C57">
        <v>196</v>
      </c>
      <c r="D57">
        <v>0</v>
      </c>
      <c r="E57">
        <v>0</v>
      </c>
      <c r="F57">
        <v>196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N57">
        <v>26059</v>
      </c>
      <c r="O57" t="s">
        <v>64</v>
      </c>
      <c r="P57">
        <v>196</v>
      </c>
      <c r="Q57">
        <v>0</v>
      </c>
      <c r="R57">
        <v>0</v>
      </c>
      <c r="S57">
        <v>196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AA57">
        <v>26059</v>
      </c>
      <c r="AB57" t="s">
        <v>64</v>
      </c>
      <c r="AC57">
        <v>207</v>
      </c>
      <c r="AD57">
        <v>0</v>
      </c>
      <c r="AE57">
        <v>0</v>
      </c>
      <c r="AF57">
        <v>207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1:38" x14ac:dyDescent="0.25">
      <c r="A58">
        <v>31330</v>
      </c>
      <c r="B58" t="s">
        <v>65</v>
      </c>
      <c r="C58">
        <v>230</v>
      </c>
      <c r="D58">
        <v>0</v>
      </c>
      <c r="E58">
        <v>0</v>
      </c>
      <c r="F58">
        <v>230</v>
      </c>
      <c r="G58">
        <v>2</v>
      </c>
      <c r="H58">
        <v>0</v>
      </c>
      <c r="I58">
        <v>0</v>
      </c>
      <c r="J58">
        <v>0</v>
      </c>
      <c r="K58">
        <v>0</v>
      </c>
      <c r="L58">
        <v>2</v>
      </c>
      <c r="N58">
        <v>31330</v>
      </c>
      <c r="O58" t="s">
        <v>65</v>
      </c>
      <c r="P58">
        <v>253</v>
      </c>
      <c r="Q58">
        <v>0</v>
      </c>
      <c r="R58">
        <v>0</v>
      </c>
      <c r="S58">
        <v>253</v>
      </c>
      <c r="T58">
        <v>2</v>
      </c>
      <c r="U58">
        <v>0</v>
      </c>
      <c r="V58">
        <v>0</v>
      </c>
      <c r="W58">
        <v>0</v>
      </c>
      <c r="X58">
        <v>0</v>
      </c>
      <c r="Y58">
        <v>2</v>
      </c>
      <c r="AA58">
        <v>31330</v>
      </c>
      <c r="AB58" t="s">
        <v>65</v>
      </c>
      <c r="AC58">
        <v>248</v>
      </c>
      <c r="AD58">
        <v>0</v>
      </c>
      <c r="AE58">
        <v>0</v>
      </c>
      <c r="AF58">
        <v>248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</row>
    <row r="59" spans="1:38" x14ac:dyDescent="0.25">
      <c r="A59">
        <v>22207</v>
      </c>
      <c r="B59" t="s">
        <v>66</v>
      </c>
      <c r="C59">
        <v>342</v>
      </c>
      <c r="D59">
        <v>0</v>
      </c>
      <c r="E59">
        <v>0</v>
      </c>
      <c r="F59">
        <v>342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N59">
        <v>22207</v>
      </c>
      <c r="O59" t="s">
        <v>66</v>
      </c>
      <c r="P59">
        <v>345</v>
      </c>
      <c r="Q59">
        <v>0</v>
      </c>
      <c r="R59">
        <v>0</v>
      </c>
      <c r="S59">
        <v>345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AA59">
        <v>22207</v>
      </c>
      <c r="AB59" t="s">
        <v>66</v>
      </c>
      <c r="AC59">
        <v>348</v>
      </c>
      <c r="AD59">
        <v>0</v>
      </c>
      <c r="AE59">
        <v>0</v>
      </c>
      <c r="AF59">
        <v>348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8" x14ac:dyDescent="0.25">
      <c r="A60">
        <v>7002</v>
      </c>
      <c r="B60" t="s">
        <v>67</v>
      </c>
      <c r="C60">
        <v>211</v>
      </c>
      <c r="D60">
        <v>0</v>
      </c>
      <c r="E60">
        <v>0</v>
      </c>
      <c r="F60">
        <v>211</v>
      </c>
      <c r="G60">
        <v>7</v>
      </c>
      <c r="H60">
        <v>0</v>
      </c>
      <c r="I60">
        <v>0</v>
      </c>
      <c r="J60">
        <v>0</v>
      </c>
      <c r="K60">
        <v>4</v>
      </c>
      <c r="L60">
        <v>11</v>
      </c>
      <c r="N60">
        <v>7002</v>
      </c>
      <c r="O60" t="s">
        <v>67</v>
      </c>
      <c r="P60">
        <v>211</v>
      </c>
      <c r="Q60">
        <v>0</v>
      </c>
      <c r="R60">
        <v>0</v>
      </c>
      <c r="S60">
        <v>211</v>
      </c>
      <c r="T60">
        <v>7</v>
      </c>
      <c r="U60">
        <v>0</v>
      </c>
      <c r="V60">
        <v>0</v>
      </c>
      <c r="W60">
        <v>0</v>
      </c>
      <c r="X60">
        <v>5</v>
      </c>
      <c r="Y60">
        <v>12</v>
      </c>
      <c r="AA60">
        <v>7002</v>
      </c>
      <c r="AB60" t="s">
        <v>67</v>
      </c>
      <c r="AC60">
        <v>195</v>
      </c>
      <c r="AD60">
        <v>0</v>
      </c>
      <c r="AE60">
        <v>0</v>
      </c>
      <c r="AF60">
        <v>195</v>
      </c>
      <c r="AG60">
        <v>7</v>
      </c>
      <c r="AH60">
        <v>0</v>
      </c>
      <c r="AI60">
        <v>0</v>
      </c>
      <c r="AJ60">
        <v>0</v>
      </c>
      <c r="AK60">
        <v>5</v>
      </c>
      <c r="AL60">
        <v>12</v>
      </c>
    </row>
    <row r="61" spans="1:38" x14ac:dyDescent="0.25">
      <c r="A61">
        <v>32414</v>
      </c>
      <c r="B61" t="s">
        <v>68</v>
      </c>
      <c r="C61" s="7">
        <v>1514</v>
      </c>
      <c r="D61">
        <v>0</v>
      </c>
      <c r="E61">
        <v>0</v>
      </c>
      <c r="F61" s="7">
        <v>1514</v>
      </c>
      <c r="G61">
        <v>64</v>
      </c>
      <c r="H61">
        <v>0</v>
      </c>
      <c r="I61">
        <v>0</v>
      </c>
      <c r="J61">
        <v>3</v>
      </c>
      <c r="K61">
        <v>14</v>
      </c>
      <c r="L61">
        <v>81</v>
      </c>
      <c r="N61">
        <v>32414</v>
      </c>
      <c r="O61" t="s">
        <v>68</v>
      </c>
      <c r="P61" s="7">
        <v>1610</v>
      </c>
      <c r="Q61">
        <v>0</v>
      </c>
      <c r="R61">
        <v>0</v>
      </c>
      <c r="S61" s="7">
        <v>1610</v>
      </c>
      <c r="T61">
        <v>65</v>
      </c>
      <c r="U61">
        <v>0</v>
      </c>
      <c r="V61">
        <v>0</v>
      </c>
      <c r="W61">
        <v>4</v>
      </c>
      <c r="X61">
        <v>21</v>
      </c>
      <c r="Y61">
        <v>90</v>
      </c>
      <c r="AA61">
        <v>32414</v>
      </c>
      <c r="AB61" t="s">
        <v>68</v>
      </c>
      <c r="AC61" s="7">
        <v>1591</v>
      </c>
      <c r="AD61">
        <v>0</v>
      </c>
      <c r="AE61">
        <v>0</v>
      </c>
      <c r="AF61" s="7">
        <v>1591</v>
      </c>
      <c r="AG61">
        <v>65</v>
      </c>
      <c r="AH61">
        <v>0</v>
      </c>
      <c r="AI61">
        <v>0</v>
      </c>
      <c r="AJ61">
        <v>13</v>
      </c>
      <c r="AK61">
        <v>19</v>
      </c>
      <c r="AL61">
        <v>97</v>
      </c>
    </row>
    <row r="62" spans="1:38" x14ac:dyDescent="0.25">
      <c r="A62">
        <v>27343</v>
      </c>
      <c r="B62" t="s">
        <v>69</v>
      </c>
      <c r="C62" s="7">
        <v>1560</v>
      </c>
      <c r="D62">
        <v>0</v>
      </c>
      <c r="E62">
        <v>0</v>
      </c>
      <c r="F62" s="7">
        <v>1560</v>
      </c>
      <c r="G62">
        <v>49</v>
      </c>
      <c r="H62">
        <v>0</v>
      </c>
      <c r="I62">
        <v>0</v>
      </c>
      <c r="J62">
        <v>2</v>
      </c>
      <c r="K62">
        <v>0</v>
      </c>
      <c r="L62">
        <v>51</v>
      </c>
      <c r="N62">
        <v>27343</v>
      </c>
      <c r="O62" t="s">
        <v>69</v>
      </c>
      <c r="P62" s="7">
        <v>1616</v>
      </c>
      <c r="Q62">
        <v>0</v>
      </c>
      <c r="R62">
        <v>0</v>
      </c>
      <c r="S62" s="7">
        <v>1616</v>
      </c>
      <c r="T62">
        <v>45</v>
      </c>
      <c r="U62">
        <v>0</v>
      </c>
      <c r="V62">
        <v>0</v>
      </c>
      <c r="W62">
        <v>2</v>
      </c>
      <c r="X62">
        <v>0</v>
      </c>
      <c r="Y62">
        <v>47</v>
      </c>
      <c r="AA62">
        <v>27343</v>
      </c>
      <c r="AB62" t="s">
        <v>69</v>
      </c>
      <c r="AC62" s="7">
        <v>1602</v>
      </c>
      <c r="AD62">
        <v>0</v>
      </c>
      <c r="AE62">
        <v>0</v>
      </c>
      <c r="AF62" s="7">
        <v>1602</v>
      </c>
      <c r="AG62">
        <v>67</v>
      </c>
      <c r="AH62">
        <v>0</v>
      </c>
      <c r="AI62">
        <v>0</v>
      </c>
      <c r="AJ62">
        <v>0</v>
      </c>
      <c r="AK62">
        <v>0</v>
      </c>
      <c r="AL62">
        <v>67</v>
      </c>
    </row>
    <row r="63" spans="1:38" x14ac:dyDescent="0.25">
      <c r="A63">
        <v>36101</v>
      </c>
      <c r="B63" t="s">
        <v>70</v>
      </c>
      <c r="C63">
        <v>38</v>
      </c>
      <c r="D63">
        <v>0</v>
      </c>
      <c r="E63">
        <v>0</v>
      </c>
      <c r="F63">
        <v>38</v>
      </c>
      <c r="G63">
        <v>0</v>
      </c>
      <c r="H63">
        <v>0</v>
      </c>
      <c r="I63">
        <v>0</v>
      </c>
      <c r="J63">
        <v>6</v>
      </c>
      <c r="K63">
        <v>0</v>
      </c>
      <c r="L63">
        <v>6</v>
      </c>
      <c r="N63">
        <v>36101</v>
      </c>
      <c r="O63" t="s">
        <v>70</v>
      </c>
      <c r="P63">
        <v>39</v>
      </c>
      <c r="Q63">
        <v>0</v>
      </c>
      <c r="R63">
        <v>0</v>
      </c>
      <c r="S63">
        <v>39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AA63">
        <v>36101</v>
      </c>
      <c r="AB63" t="s">
        <v>70</v>
      </c>
      <c r="AC63">
        <v>41</v>
      </c>
      <c r="AD63">
        <v>0</v>
      </c>
      <c r="AE63">
        <v>0</v>
      </c>
      <c r="AF63">
        <v>41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1:38" x14ac:dyDescent="0.25">
      <c r="A64">
        <v>32361</v>
      </c>
      <c r="B64" t="s">
        <v>338</v>
      </c>
      <c r="C64" s="7">
        <v>2292</v>
      </c>
      <c r="D64">
        <v>0</v>
      </c>
      <c r="E64">
        <v>0</v>
      </c>
      <c r="F64" s="7">
        <v>2292</v>
      </c>
      <c r="G64">
        <v>118</v>
      </c>
      <c r="H64">
        <v>0</v>
      </c>
      <c r="I64">
        <v>0</v>
      </c>
      <c r="J64">
        <v>22</v>
      </c>
      <c r="K64">
        <v>0</v>
      </c>
      <c r="L64">
        <v>140</v>
      </c>
      <c r="N64">
        <v>32361</v>
      </c>
      <c r="O64" t="s">
        <v>338</v>
      </c>
      <c r="P64" s="7">
        <v>2322</v>
      </c>
      <c r="Q64">
        <v>0</v>
      </c>
      <c r="R64">
        <v>0</v>
      </c>
      <c r="S64" s="7">
        <v>2322</v>
      </c>
      <c r="T64">
        <v>137</v>
      </c>
      <c r="U64">
        <v>0</v>
      </c>
      <c r="V64">
        <v>0</v>
      </c>
      <c r="W64">
        <v>25</v>
      </c>
      <c r="X64">
        <v>0</v>
      </c>
      <c r="Y64">
        <v>162</v>
      </c>
      <c r="AA64">
        <v>32361</v>
      </c>
      <c r="AB64" t="s">
        <v>338</v>
      </c>
      <c r="AC64" s="7">
        <v>2540</v>
      </c>
      <c r="AD64">
        <v>0</v>
      </c>
      <c r="AE64">
        <v>0</v>
      </c>
      <c r="AF64" s="7">
        <v>2540</v>
      </c>
      <c r="AG64">
        <v>200</v>
      </c>
      <c r="AH64">
        <v>0</v>
      </c>
      <c r="AI64">
        <v>0</v>
      </c>
      <c r="AJ64">
        <v>25</v>
      </c>
      <c r="AK64">
        <v>0</v>
      </c>
      <c r="AL64">
        <v>225</v>
      </c>
    </row>
    <row r="65" spans="1:38" x14ac:dyDescent="0.25">
      <c r="A65">
        <v>39090</v>
      </c>
      <c r="B65" t="s">
        <v>339</v>
      </c>
      <c r="C65" s="7">
        <v>2519</v>
      </c>
      <c r="D65">
        <v>0</v>
      </c>
      <c r="E65">
        <v>0</v>
      </c>
      <c r="F65" s="7">
        <v>2519</v>
      </c>
      <c r="G65">
        <v>70</v>
      </c>
      <c r="H65">
        <v>52</v>
      </c>
      <c r="I65">
        <v>0</v>
      </c>
      <c r="J65">
        <v>0</v>
      </c>
      <c r="K65">
        <v>32</v>
      </c>
      <c r="L65">
        <v>154</v>
      </c>
      <c r="N65">
        <v>39090</v>
      </c>
      <c r="O65" t="s">
        <v>339</v>
      </c>
      <c r="P65" s="7">
        <v>2588</v>
      </c>
      <c r="Q65">
        <v>0</v>
      </c>
      <c r="R65">
        <v>0</v>
      </c>
      <c r="S65" s="7">
        <v>2588</v>
      </c>
      <c r="T65">
        <v>77</v>
      </c>
      <c r="U65">
        <v>62</v>
      </c>
      <c r="V65">
        <v>0</v>
      </c>
      <c r="W65">
        <v>0</v>
      </c>
      <c r="X65">
        <v>39</v>
      </c>
      <c r="Y65">
        <v>178</v>
      </c>
      <c r="AA65">
        <v>39090</v>
      </c>
      <c r="AB65" t="s">
        <v>339</v>
      </c>
      <c r="AC65" s="7">
        <v>2616</v>
      </c>
      <c r="AD65">
        <v>0</v>
      </c>
      <c r="AE65">
        <v>0</v>
      </c>
      <c r="AF65" s="7">
        <v>2616</v>
      </c>
      <c r="AG65">
        <v>75</v>
      </c>
      <c r="AH65">
        <v>68</v>
      </c>
      <c r="AI65">
        <v>0</v>
      </c>
      <c r="AJ65">
        <v>0</v>
      </c>
      <c r="AK65">
        <v>51</v>
      </c>
      <c r="AL65">
        <v>194</v>
      </c>
    </row>
    <row r="66" spans="1:38" x14ac:dyDescent="0.25">
      <c r="A66">
        <v>9206</v>
      </c>
      <c r="B66" t="s">
        <v>73</v>
      </c>
      <c r="C66" s="7">
        <v>3136</v>
      </c>
      <c r="D66">
        <v>0</v>
      </c>
      <c r="E66">
        <v>0</v>
      </c>
      <c r="F66" s="7">
        <v>3136</v>
      </c>
      <c r="G66">
        <v>124</v>
      </c>
      <c r="H66">
        <v>0</v>
      </c>
      <c r="I66">
        <v>0</v>
      </c>
      <c r="J66">
        <v>18</v>
      </c>
      <c r="K66">
        <v>17</v>
      </c>
      <c r="L66">
        <v>159</v>
      </c>
      <c r="N66">
        <v>9206</v>
      </c>
      <c r="O66" t="s">
        <v>73</v>
      </c>
      <c r="P66" s="7">
        <v>3102</v>
      </c>
      <c r="Q66">
        <v>0</v>
      </c>
      <c r="R66">
        <v>0</v>
      </c>
      <c r="S66" s="7">
        <v>3102</v>
      </c>
      <c r="T66">
        <v>130</v>
      </c>
      <c r="U66">
        <v>0</v>
      </c>
      <c r="V66">
        <v>0</v>
      </c>
      <c r="W66">
        <v>30</v>
      </c>
      <c r="X66">
        <v>15</v>
      </c>
      <c r="Y66">
        <v>175</v>
      </c>
      <c r="AA66">
        <v>9206</v>
      </c>
      <c r="AB66" t="s">
        <v>73</v>
      </c>
      <c r="AC66" s="7">
        <v>2963</v>
      </c>
      <c r="AD66">
        <v>0</v>
      </c>
      <c r="AE66">
        <v>0</v>
      </c>
      <c r="AF66" s="7">
        <v>2963</v>
      </c>
      <c r="AG66">
        <v>128</v>
      </c>
      <c r="AH66">
        <v>0</v>
      </c>
      <c r="AI66">
        <v>0</v>
      </c>
      <c r="AJ66">
        <v>25</v>
      </c>
      <c r="AK66">
        <v>16</v>
      </c>
      <c r="AL66">
        <v>169</v>
      </c>
    </row>
    <row r="67" spans="1:38" x14ac:dyDescent="0.25">
      <c r="A67">
        <v>19028</v>
      </c>
      <c r="B67" t="s">
        <v>74</v>
      </c>
      <c r="C67">
        <v>53</v>
      </c>
      <c r="D67">
        <v>1</v>
      </c>
      <c r="E67">
        <v>0</v>
      </c>
      <c r="F67">
        <v>52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N67">
        <v>19028</v>
      </c>
      <c r="O67" t="s">
        <v>74</v>
      </c>
      <c r="P67">
        <v>56</v>
      </c>
      <c r="Q67">
        <v>2</v>
      </c>
      <c r="R67">
        <v>0</v>
      </c>
      <c r="S67">
        <v>54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AA67">
        <v>19028</v>
      </c>
      <c r="AB67" t="s">
        <v>74</v>
      </c>
      <c r="AC67">
        <v>62</v>
      </c>
      <c r="AD67">
        <v>0</v>
      </c>
      <c r="AE67">
        <v>0</v>
      </c>
      <c r="AF67">
        <v>62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38" x14ac:dyDescent="0.25">
      <c r="A68">
        <v>27404</v>
      </c>
      <c r="B68" t="s">
        <v>75</v>
      </c>
      <c r="C68" s="7">
        <v>1189</v>
      </c>
      <c r="D68">
        <v>33</v>
      </c>
      <c r="E68">
        <v>0</v>
      </c>
      <c r="F68" s="7">
        <v>1156</v>
      </c>
      <c r="G68">
        <v>31</v>
      </c>
      <c r="H68">
        <v>0</v>
      </c>
      <c r="I68">
        <v>0</v>
      </c>
      <c r="J68">
        <v>0</v>
      </c>
      <c r="K68">
        <v>0</v>
      </c>
      <c r="L68">
        <v>31</v>
      </c>
      <c r="N68">
        <v>27404</v>
      </c>
      <c r="O68" t="s">
        <v>75</v>
      </c>
      <c r="P68">
        <v>937</v>
      </c>
      <c r="Q68">
        <v>16</v>
      </c>
      <c r="R68">
        <v>0</v>
      </c>
      <c r="S68">
        <v>921</v>
      </c>
      <c r="T68">
        <v>27</v>
      </c>
      <c r="U68">
        <v>0</v>
      </c>
      <c r="V68">
        <v>0</v>
      </c>
      <c r="W68">
        <v>0</v>
      </c>
      <c r="X68">
        <v>0</v>
      </c>
      <c r="Y68">
        <v>27</v>
      </c>
      <c r="AA68">
        <v>27404</v>
      </c>
      <c r="AB68" t="s">
        <v>75</v>
      </c>
      <c r="AC68" s="7">
        <v>1003</v>
      </c>
      <c r="AD68">
        <v>0</v>
      </c>
      <c r="AE68">
        <v>0</v>
      </c>
      <c r="AF68" s="7">
        <v>1003</v>
      </c>
      <c r="AG68">
        <v>40</v>
      </c>
      <c r="AH68">
        <v>0</v>
      </c>
      <c r="AI68">
        <v>0</v>
      </c>
      <c r="AJ68">
        <v>0</v>
      </c>
      <c r="AK68">
        <v>0</v>
      </c>
      <c r="AL68">
        <v>40</v>
      </c>
    </row>
    <row r="69" spans="1:38" x14ac:dyDescent="0.25">
      <c r="A69">
        <v>31015</v>
      </c>
      <c r="B69" t="s">
        <v>76</v>
      </c>
      <c r="C69" s="7">
        <v>10603</v>
      </c>
      <c r="D69">
        <v>0</v>
      </c>
      <c r="E69">
        <v>0</v>
      </c>
      <c r="F69" s="7">
        <v>10603</v>
      </c>
      <c r="G69">
        <v>697</v>
      </c>
      <c r="H69">
        <v>0</v>
      </c>
      <c r="I69">
        <v>305</v>
      </c>
      <c r="J69">
        <v>125</v>
      </c>
      <c r="K69">
        <v>57</v>
      </c>
      <c r="L69" s="7">
        <v>1184</v>
      </c>
      <c r="N69">
        <v>31015</v>
      </c>
      <c r="O69" t="s">
        <v>76</v>
      </c>
      <c r="P69" s="7">
        <v>10580</v>
      </c>
      <c r="Q69">
        <v>0</v>
      </c>
      <c r="R69">
        <v>0</v>
      </c>
      <c r="S69" s="7">
        <v>10580</v>
      </c>
      <c r="T69">
        <v>707</v>
      </c>
      <c r="U69">
        <v>0</v>
      </c>
      <c r="V69">
        <v>411</v>
      </c>
      <c r="W69">
        <v>154</v>
      </c>
      <c r="X69">
        <v>74</v>
      </c>
      <c r="Y69" s="7">
        <v>1346</v>
      </c>
      <c r="AA69">
        <v>31015</v>
      </c>
      <c r="AB69" t="s">
        <v>76</v>
      </c>
      <c r="AC69" s="7">
        <v>10317</v>
      </c>
      <c r="AD69">
        <v>0</v>
      </c>
      <c r="AE69">
        <v>0</v>
      </c>
      <c r="AF69" s="7">
        <v>10317</v>
      </c>
      <c r="AG69">
        <v>717</v>
      </c>
      <c r="AH69">
        <v>0</v>
      </c>
      <c r="AI69">
        <v>353</v>
      </c>
      <c r="AJ69">
        <v>179</v>
      </c>
      <c r="AK69">
        <v>63</v>
      </c>
      <c r="AL69" s="7">
        <v>1312</v>
      </c>
    </row>
    <row r="70" spans="1:38" x14ac:dyDescent="0.25">
      <c r="A70">
        <v>19401</v>
      </c>
      <c r="B70" t="s">
        <v>79</v>
      </c>
      <c r="C70" s="7">
        <v>1481</v>
      </c>
      <c r="D70">
        <v>0</v>
      </c>
      <c r="E70">
        <v>0</v>
      </c>
      <c r="F70" s="7">
        <v>1481</v>
      </c>
      <c r="G70">
        <v>67</v>
      </c>
      <c r="H70">
        <v>0</v>
      </c>
      <c r="I70">
        <v>0</v>
      </c>
      <c r="J70">
        <v>0</v>
      </c>
      <c r="K70">
        <v>24</v>
      </c>
      <c r="L70">
        <v>91</v>
      </c>
      <c r="N70">
        <v>19401</v>
      </c>
      <c r="O70" t="s">
        <v>79</v>
      </c>
      <c r="P70" s="7">
        <v>1457</v>
      </c>
      <c r="Q70">
        <v>0</v>
      </c>
      <c r="R70">
        <v>0</v>
      </c>
      <c r="S70" s="7">
        <v>1457</v>
      </c>
      <c r="T70">
        <v>53</v>
      </c>
      <c r="U70">
        <v>0</v>
      </c>
      <c r="V70">
        <v>0</v>
      </c>
      <c r="W70">
        <v>0</v>
      </c>
      <c r="X70">
        <v>25</v>
      </c>
      <c r="Y70">
        <v>78</v>
      </c>
      <c r="AA70">
        <v>19401</v>
      </c>
      <c r="AB70" t="s">
        <v>79</v>
      </c>
      <c r="AC70" s="7">
        <v>1570</v>
      </c>
      <c r="AD70">
        <v>0</v>
      </c>
      <c r="AE70">
        <v>0</v>
      </c>
      <c r="AF70" s="7">
        <v>1570</v>
      </c>
      <c r="AG70">
        <v>64</v>
      </c>
      <c r="AH70">
        <v>0</v>
      </c>
      <c r="AI70">
        <v>0</v>
      </c>
      <c r="AJ70">
        <v>0</v>
      </c>
      <c r="AK70">
        <v>34</v>
      </c>
      <c r="AL70">
        <v>98</v>
      </c>
    </row>
    <row r="71" spans="1:38" x14ac:dyDescent="0.25">
      <c r="A71">
        <v>14068</v>
      </c>
      <c r="B71" t="s">
        <v>80</v>
      </c>
      <c r="C71" s="7">
        <v>1130</v>
      </c>
      <c r="D71">
        <v>0</v>
      </c>
      <c r="E71">
        <v>0</v>
      </c>
      <c r="F71" s="7">
        <v>1130</v>
      </c>
      <c r="G71">
        <v>75</v>
      </c>
      <c r="H71">
        <v>0</v>
      </c>
      <c r="I71">
        <v>0</v>
      </c>
      <c r="J71">
        <v>0</v>
      </c>
      <c r="K71">
        <v>8</v>
      </c>
      <c r="L71">
        <v>83</v>
      </c>
      <c r="N71">
        <v>14068</v>
      </c>
      <c r="O71" t="s">
        <v>80</v>
      </c>
      <c r="P71" s="7">
        <v>1205</v>
      </c>
      <c r="Q71">
        <v>0</v>
      </c>
      <c r="R71">
        <v>0</v>
      </c>
      <c r="S71" s="7">
        <v>1205</v>
      </c>
      <c r="T71">
        <v>80</v>
      </c>
      <c r="U71">
        <v>0</v>
      </c>
      <c r="V71">
        <v>0</v>
      </c>
      <c r="W71">
        <v>0</v>
      </c>
      <c r="X71">
        <v>0</v>
      </c>
      <c r="Y71">
        <v>80</v>
      </c>
      <c r="AA71">
        <v>14068</v>
      </c>
      <c r="AB71" t="s">
        <v>80</v>
      </c>
      <c r="AC71" s="7">
        <v>1250</v>
      </c>
      <c r="AD71">
        <v>0</v>
      </c>
      <c r="AE71">
        <v>0</v>
      </c>
      <c r="AF71" s="7">
        <v>1250</v>
      </c>
      <c r="AG71">
        <v>95</v>
      </c>
      <c r="AH71">
        <v>0</v>
      </c>
      <c r="AI71">
        <v>0</v>
      </c>
      <c r="AJ71">
        <v>0</v>
      </c>
      <c r="AK71">
        <v>0</v>
      </c>
      <c r="AL71">
        <v>95</v>
      </c>
    </row>
    <row r="72" spans="1:38" x14ac:dyDescent="0.25">
      <c r="A72">
        <v>38308</v>
      </c>
      <c r="B72" t="s">
        <v>81</v>
      </c>
      <c r="C72">
        <v>98</v>
      </c>
      <c r="D72">
        <v>0</v>
      </c>
      <c r="E72">
        <v>0</v>
      </c>
      <c r="F72">
        <v>98</v>
      </c>
      <c r="G72">
        <v>1</v>
      </c>
      <c r="H72">
        <v>0</v>
      </c>
      <c r="I72">
        <v>0</v>
      </c>
      <c r="J72">
        <v>0</v>
      </c>
      <c r="K72">
        <v>0</v>
      </c>
      <c r="L72">
        <v>1</v>
      </c>
      <c r="N72">
        <v>38308</v>
      </c>
      <c r="O72" t="s">
        <v>81</v>
      </c>
      <c r="P72">
        <v>102</v>
      </c>
      <c r="Q72">
        <v>0</v>
      </c>
      <c r="R72">
        <v>0</v>
      </c>
      <c r="S72">
        <v>102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AA72">
        <v>38308</v>
      </c>
      <c r="AB72" t="s">
        <v>81</v>
      </c>
      <c r="AC72">
        <v>101</v>
      </c>
      <c r="AD72">
        <v>0</v>
      </c>
      <c r="AE72">
        <v>0</v>
      </c>
      <c r="AF72">
        <v>101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 x14ac:dyDescent="0.25">
      <c r="A73">
        <v>4127</v>
      </c>
      <c r="B73" t="s">
        <v>82</v>
      </c>
      <c r="C73">
        <v>307</v>
      </c>
      <c r="D73">
        <v>0</v>
      </c>
      <c r="E73">
        <v>0</v>
      </c>
      <c r="F73">
        <v>307</v>
      </c>
      <c r="G73">
        <v>2</v>
      </c>
      <c r="H73">
        <v>0</v>
      </c>
      <c r="I73">
        <v>0</v>
      </c>
      <c r="J73">
        <v>0</v>
      </c>
      <c r="K73">
        <v>0</v>
      </c>
      <c r="L73">
        <v>2</v>
      </c>
      <c r="N73">
        <v>4127</v>
      </c>
      <c r="O73" t="s">
        <v>82</v>
      </c>
      <c r="P73">
        <v>319</v>
      </c>
      <c r="Q73">
        <v>0</v>
      </c>
      <c r="R73">
        <v>0</v>
      </c>
      <c r="S73">
        <v>319</v>
      </c>
      <c r="T73">
        <v>2</v>
      </c>
      <c r="U73">
        <v>0</v>
      </c>
      <c r="V73">
        <v>0</v>
      </c>
      <c r="W73">
        <v>0</v>
      </c>
      <c r="X73">
        <v>0</v>
      </c>
      <c r="Y73">
        <v>2</v>
      </c>
      <c r="AA73">
        <v>4127</v>
      </c>
      <c r="AB73" t="s">
        <v>82</v>
      </c>
      <c r="AC73">
        <v>314</v>
      </c>
      <c r="AD73">
        <v>0</v>
      </c>
      <c r="AE73">
        <v>0</v>
      </c>
      <c r="AF73">
        <v>314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</row>
    <row r="74" spans="1:38" x14ac:dyDescent="0.25">
      <c r="A74">
        <v>17216</v>
      </c>
      <c r="B74" t="s">
        <v>83</v>
      </c>
      <c r="C74" s="7">
        <v>2971</v>
      </c>
      <c r="D74">
        <v>108</v>
      </c>
      <c r="E74">
        <v>0</v>
      </c>
      <c r="F74" s="7">
        <v>2863</v>
      </c>
      <c r="G74">
        <v>138</v>
      </c>
      <c r="H74">
        <v>0</v>
      </c>
      <c r="I74">
        <v>0</v>
      </c>
      <c r="J74">
        <v>2</v>
      </c>
      <c r="K74">
        <v>0</v>
      </c>
      <c r="L74">
        <v>140</v>
      </c>
      <c r="N74">
        <v>17216</v>
      </c>
      <c r="O74" t="s">
        <v>83</v>
      </c>
      <c r="P74" s="7">
        <v>2735</v>
      </c>
      <c r="Q74">
        <v>92</v>
      </c>
      <c r="R74">
        <v>0</v>
      </c>
      <c r="S74" s="7">
        <v>2643</v>
      </c>
      <c r="T74">
        <v>100</v>
      </c>
      <c r="U74">
        <v>0</v>
      </c>
      <c r="V74">
        <v>0</v>
      </c>
      <c r="W74">
        <v>0</v>
      </c>
      <c r="X74">
        <v>0</v>
      </c>
      <c r="Y74">
        <v>100</v>
      </c>
      <c r="AA74">
        <v>17216</v>
      </c>
      <c r="AB74" t="s">
        <v>83</v>
      </c>
      <c r="AC74" s="7">
        <v>2960</v>
      </c>
      <c r="AD74">
        <v>101</v>
      </c>
      <c r="AE74">
        <v>0</v>
      </c>
      <c r="AF74" s="7">
        <v>2859</v>
      </c>
      <c r="AG74">
        <v>125</v>
      </c>
      <c r="AH74">
        <v>0</v>
      </c>
      <c r="AI74">
        <v>0</v>
      </c>
      <c r="AJ74">
        <v>1</v>
      </c>
      <c r="AK74">
        <v>0</v>
      </c>
      <c r="AL74">
        <v>126</v>
      </c>
    </row>
    <row r="75" spans="1:38" x14ac:dyDescent="0.25">
      <c r="A75">
        <v>13165</v>
      </c>
      <c r="B75" t="s">
        <v>84</v>
      </c>
      <c r="C75" s="7">
        <v>1570</v>
      </c>
      <c r="D75">
        <v>79</v>
      </c>
      <c r="E75">
        <v>0</v>
      </c>
      <c r="F75" s="7">
        <v>1491</v>
      </c>
      <c r="G75">
        <v>60</v>
      </c>
      <c r="H75">
        <v>0</v>
      </c>
      <c r="I75">
        <v>0</v>
      </c>
      <c r="J75">
        <v>0</v>
      </c>
      <c r="K75">
        <v>0</v>
      </c>
      <c r="L75">
        <v>60</v>
      </c>
      <c r="N75">
        <v>13165</v>
      </c>
      <c r="O75" t="s">
        <v>84</v>
      </c>
      <c r="P75" s="7">
        <v>1774</v>
      </c>
      <c r="Q75">
        <v>57</v>
      </c>
      <c r="R75">
        <v>0</v>
      </c>
      <c r="S75" s="7">
        <v>1717</v>
      </c>
      <c r="T75">
        <v>48</v>
      </c>
      <c r="U75">
        <v>0</v>
      </c>
      <c r="V75">
        <v>0</v>
      </c>
      <c r="W75">
        <v>0</v>
      </c>
      <c r="X75">
        <v>58</v>
      </c>
      <c r="Y75">
        <v>106</v>
      </c>
      <c r="AA75">
        <v>13165</v>
      </c>
      <c r="AB75" t="s">
        <v>84</v>
      </c>
      <c r="AC75" s="7">
        <v>1784</v>
      </c>
      <c r="AD75">
        <v>49</v>
      </c>
      <c r="AE75">
        <v>0</v>
      </c>
      <c r="AF75" s="7">
        <v>1735</v>
      </c>
      <c r="AG75">
        <v>64</v>
      </c>
      <c r="AH75">
        <v>0</v>
      </c>
      <c r="AI75">
        <v>0</v>
      </c>
      <c r="AJ75">
        <v>0</v>
      </c>
      <c r="AK75">
        <v>69</v>
      </c>
      <c r="AL75">
        <v>133</v>
      </c>
    </row>
    <row r="76" spans="1:38" x14ac:dyDescent="0.25">
      <c r="A76">
        <v>39801</v>
      </c>
      <c r="B76" t="s">
        <v>331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59</v>
      </c>
      <c r="K76">
        <v>133</v>
      </c>
      <c r="L76">
        <v>192</v>
      </c>
      <c r="N76">
        <v>39801</v>
      </c>
      <c r="O76" t="s">
        <v>331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58</v>
      </c>
      <c r="X76">
        <v>143</v>
      </c>
      <c r="Y76">
        <v>201</v>
      </c>
      <c r="AA76">
        <v>39801</v>
      </c>
      <c r="AB76" t="s">
        <v>331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90</v>
      </c>
      <c r="AK76">
        <v>244</v>
      </c>
      <c r="AL76">
        <v>334</v>
      </c>
    </row>
    <row r="77" spans="1:38" x14ac:dyDescent="0.25">
      <c r="A77">
        <v>6801</v>
      </c>
      <c r="B77" t="s">
        <v>77</v>
      </c>
      <c r="C77">
        <v>0</v>
      </c>
      <c r="D77">
        <v>0</v>
      </c>
      <c r="E77">
        <v>0</v>
      </c>
      <c r="F77">
        <v>0</v>
      </c>
      <c r="G77">
        <v>80</v>
      </c>
      <c r="H77">
        <v>0</v>
      </c>
      <c r="I77">
        <v>0</v>
      </c>
      <c r="J77">
        <v>289</v>
      </c>
      <c r="K77">
        <v>32</v>
      </c>
      <c r="L77">
        <v>401</v>
      </c>
      <c r="N77">
        <v>6801</v>
      </c>
      <c r="O77" t="s">
        <v>77</v>
      </c>
      <c r="P77">
        <v>0</v>
      </c>
      <c r="Q77">
        <v>0</v>
      </c>
      <c r="R77">
        <v>0</v>
      </c>
      <c r="S77">
        <v>0</v>
      </c>
      <c r="T77">
        <v>83</v>
      </c>
      <c r="U77">
        <v>0</v>
      </c>
      <c r="V77">
        <v>0</v>
      </c>
      <c r="W77">
        <v>305</v>
      </c>
      <c r="X77">
        <v>54</v>
      </c>
      <c r="Y77">
        <v>442</v>
      </c>
      <c r="AA77">
        <v>6801</v>
      </c>
      <c r="AB77" t="s">
        <v>77</v>
      </c>
      <c r="AC77">
        <v>0</v>
      </c>
      <c r="AD77">
        <v>0</v>
      </c>
      <c r="AE77">
        <v>0</v>
      </c>
      <c r="AF77">
        <v>0</v>
      </c>
      <c r="AG77">
        <v>84</v>
      </c>
      <c r="AH77">
        <v>0</v>
      </c>
      <c r="AI77">
        <v>0</v>
      </c>
      <c r="AJ77">
        <v>415</v>
      </c>
      <c r="AK77">
        <v>75</v>
      </c>
      <c r="AL77">
        <v>574</v>
      </c>
    </row>
    <row r="78" spans="1:38" x14ac:dyDescent="0.25">
      <c r="A78">
        <v>34801</v>
      </c>
      <c r="B78" t="s">
        <v>78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119</v>
      </c>
      <c r="L78">
        <v>119</v>
      </c>
      <c r="N78">
        <v>34801</v>
      </c>
      <c r="O78" t="s">
        <v>78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225</v>
      </c>
      <c r="Y78">
        <v>225</v>
      </c>
      <c r="AA78">
        <v>34801</v>
      </c>
      <c r="AB78" t="s">
        <v>78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126</v>
      </c>
      <c r="AL78">
        <v>126</v>
      </c>
    </row>
    <row r="79" spans="1:38" x14ac:dyDescent="0.25">
      <c r="A79">
        <v>21036</v>
      </c>
      <c r="B79" t="s">
        <v>85</v>
      </c>
      <c r="C79">
        <v>38</v>
      </c>
      <c r="D79">
        <v>0</v>
      </c>
      <c r="E79">
        <v>0</v>
      </c>
      <c r="F79">
        <v>38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>
        <v>21036</v>
      </c>
      <c r="O79" t="s">
        <v>85</v>
      </c>
      <c r="P79">
        <v>37</v>
      </c>
      <c r="Q79">
        <v>0</v>
      </c>
      <c r="R79">
        <v>0</v>
      </c>
      <c r="S79">
        <v>37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AA79">
        <v>21036</v>
      </c>
      <c r="AB79" t="s">
        <v>85</v>
      </c>
      <c r="AC79">
        <v>40</v>
      </c>
      <c r="AD79">
        <v>0</v>
      </c>
      <c r="AE79">
        <v>0</v>
      </c>
      <c r="AF79">
        <v>40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 x14ac:dyDescent="0.25">
      <c r="A80">
        <v>31002</v>
      </c>
      <c r="B80" t="s">
        <v>86</v>
      </c>
      <c r="C80" s="7">
        <v>12860</v>
      </c>
      <c r="D80">
        <v>46</v>
      </c>
      <c r="E80">
        <v>119</v>
      </c>
      <c r="F80" s="7">
        <v>12933</v>
      </c>
      <c r="G80">
        <v>761</v>
      </c>
      <c r="H80">
        <v>0</v>
      </c>
      <c r="I80">
        <v>0</v>
      </c>
      <c r="J80">
        <v>48</v>
      </c>
      <c r="K80">
        <v>0</v>
      </c>
      <c r="L80">
        <v>809</v>
      </c>
      <c r="N80">
        <v>31002</v>
      </c>
      <c r="O80" t="s">
        <v>86</v>
      </c>
      <c r="P80" s="7">
        <v>12283</v>
      </c>
      <c r="Q80">
        <v>46</v>
      </c>
      <c r="R80">
        <v>150</v>
      </c>
      <c r="S80" s="7">
        <v>12387</v>
      </c>
      <c r="T80">
        <v>985</v>
      </c>
      <c r="U80">
        <v>0</v>
      </c>
      <c r="V80">
        <v>3</v>
      </c>
      <c r="W80">
        <v>96</v>
      </c>
      <c r="X80">
        <v>69</v>
      </c>
      <c r="Y80" s="7">
        <v>1153</v>
      </c>
      <c r="AA80">
        <v>31002</v>
      </c>
      <c r="AB80" t="s">
        <v>86</v>
      </c>
      <c r="AC80" s="7">
        <v>12288</v>
      </c>
      <c r="AD80">
        <v>46</v>
      </c>
      <c r="AE80">
        <v>161</v>
      </c>
      <c r="AF80" s="7">
        <v>12403</v>
      </c>
      <c r="AG80" s="7">
        <v>1122</v>
      </c>
      <c r="AH80">
        <v>0</v>
      </c>
      <c r="AI80">
        <v>33</v>
      </c>
      <c r="AJ80">
        <v>102</v>
      </c>
      <c r="AK80">
        <v>159</v>
      </c>
      <c r="AL80" s="7">
        <v>1416</v>
      </c>
    </row>
    <row r="81" spans="1:38" x14ac:dyDescent="0.25">
      <c r="A81">
        <v>6114</v>
      </c>
      <c r="B81" t="s">
        <v>340</v>
      </c>
      <c r="C81" s="7">
        <v>16722</v>
      </c>
      <c r="D81">
        <v>732</v>
      </c>
      <c r="E81">
        <v>0</v>
      </c>
      <c r="F81" s="7">
        <v>15990</v>
      </c>
      <c r="G81" s="7">
        <v>1176</v>
      </c>
      <c r="H81">
        <v>99</v>
      </c>
      <c r="I81">
        <v>76</v>
      </c>
      <c r="J81">
        <v>37</v>
      </c>
      <c r="K81">
        <v>0</v>
      </c>
      <c r="L81" s="7">
        <v>1388</v>
      </c>
      <c r="N81">
        <v>6114</v>
      </c>
      <c r="O81" t="s">
        <v>340</v>
      </c>
      <c r="P81" s="7">
        <v>16962</v>
      </c>
      <c r="Q81">
        <v>851</v>
      </c>
      <c r="R81">
        <v>0</v>
      </c>
      <c r="S81" s="7">
        <v>16111</v>
      </c>
      <c r="T81" s="7">
        <v>1257</v>
      </c>
      <c r="U81">
        <v>157</v>
      </c>
      <c r="V81">
        <v>123</v>
      </c>
      <c r="W81">
        <v>63</v>
      </c>
      <c r="X81">
        <v>70</v>
      </c>
      <c r="Y81" s="7">
        <v>1670</v>
      </c>
      <c r="AA81">
        <v>6114</v>
      </c>
      <c r="AB81" t="s">
        <v>340</v>
      </c>
      <c r="AC81" s="7">
        <v>16224</v>
      </c>
      <c r="AD81">
        <v>762</v>
      </c>
      <c r="AE81">
        <v>0</v>
      </c>
      <c r="AF81" s="7">
        <v>15462</v>
      </c>
      <c r="AG81" s="7">
        <v>1291</v>
      </c>
      <c r="AH81">
        <v>269</v>
      </c>
      <c r="AI81">
        <v>106</v>
      </c>
      <c r="AJ81">
        <v>105</v>
      </c>
      <c r="AK81">
        <v>149</v>
      </c>
      <c r="AL81" s="7">
        <v>1920</v>
      </c>
    </row>
    <row r="82" spans="1:38" x14ac:dyDescent="0.25">
      <c r="A82">
        <v>17210</v>
      </c>
      <c r="B82" t="s">
        <v>89</v>
      </c>
      <c r="C82" s="7">
        <v>11815</v>
      </c>
      <c r="D82">
        <v>0</v>
      </c>
      <c r="E82">
        <v>0</v>
      </c>
      <c r="F82" s="7">
        <v>11815</v>
      </c>
      <c r="G82">
        <v>698</v>
      </c>
      <c r="H82">
        <v>0</v>
      </c>
      <c r="I82">
        <v>0</v>
      </c>
      <c r="J82">
        <v>41</v>
      </c>
      <c r="K82">
        <v>0</v>
      </c>
      <c r="L82">
        <v>739</v>
      </c>
      <c r="N82">
        <v>17210</v>
      </c>
      <c r="O82" t="s">
        <v>89</v>
      </c>
      <c r="P82" s="7">
        <v>12297</v>
      </c>
      <c r="Q82">
        <v>0</v>
      </c>
      <c r="R82">
        <v>8</v>
      </c>
      <c r="S82" s="7">
        <v>12305</v>
      </c>
      <c r="T82">
        <v>736</v>
      </c>
      <c r="U82">
        <v>0</v>
      </c>
      <c r="V82">
        <v>0</v>
      </c>
      <c r="W82">
        <v>51</v>
      </c>
      <c r="X82">
        <v>0</v>
      </c>
      <c r="Y82">
        <v>787</v>
      </c>
      <c r="AA82">
        <v>17210</v>
      </c>
      <c r="AB82" t="s">
        <v>89</v>
      </c>
      <c r="AC82" s="7">
        <v>12289</v>
      </c>
      <c r="AD82">
        <v>0</v>
      </c>
      <c r="AE82">
        <v>0</v>
      </c>
      <c r="AF82" s="7">
        <v>12289</v>
      </c>
      <c r="AG82">
        <v>859</v>
      </c>
      <c r="AH82">
        <v>0</v>
      </c>
      <c r="AI82">
        <v>0</v>
      </c>
      <c r="AJ82">
        <v>88</v>
      </c>
      <c r="AK82">
        <v>0</v>
      </c>
      <c r="AL82">
        <v>947</v>
      </c>
    </row>
    <row r="83" spans="1:38" x14ac:dyDescent="0.25">
      <c r="A83">
        <v>37502</v>
      </c>
      <c r="B83" t="s">
        <v>90</v>
      </c>
      <c r="C83" s="7">
        <v>2875</v>
      </c>
      <c r="D83">
        <v>0</v>
      </c>
      <c r="E83">
        <v>0</v>
      </c>
      <c r="F83" s="7">
        <v>2875</v>
      </c>
      <c r="G83">
        <v>127</v>
      </c>
      <c r="H83">
        <v>0</v>
      </c>
      <c r="I83">
        <v>0</v>
      </c>
      <c r="J83">
        <v>6</v>
      </c>
      <c r="K83">
        <v>34</v>
      </c>
      <c r="L83">
        <v>167</v>
      </c>
      <c r="N83">
        <v>37502</v>
      </c>
      <c r="O83" t="s">
        <v>90</v>
      </c>
      <c r="P83" s="7">
        <v>2847</v>
      </c>
      <c r="Q83">
        <v>0</v>
      </c>
      <c r="R83">
        <v>0</v>
      </c>
      <c r="S83" s="7">
        <v>2847</v>
      </c>
      <c r="T83">
        <v>137</v>
      </c>
      <c r="U83">
        <v>0</v>
      </c>
      <c r="V83">
        <v>0</v>
      </c>
      <c r="W83">
        <v>7</v>
      </c>
      <c r="X83">
        <v>26</v>
      </c>
      <c r="Y83">
        <v>170</v>
      </c>
      <c r="AA83">
        <v>37502</v>
      </c>
      <c r="AB83" t="s">
        <v>90</v>
      </c>
      <c r="AC83" s="7">
        <v>2803</v>
      </c>
      <c r="AD83">
        <v>0</v>
      </c>
      <c r="AE83">
        <v>0</v>
      </c>
      <c r="AF83" s="7">
        <v>2803</v>
      </c>
      <c r="AG83">
        <v>134</v>
      </c>
      <c r="AH83">
        <v>0</v>
      </c>
      <c r="AI83">
        <v>0</v>
      </c>
      <c r="AJ83">
        <v>35</v>
      </c>
      <c r="AK83">
        <v>37</v>
      </c>
      <c r="AL83">
        <v>206</v>
      </c>
    </row>
    <row r="84" spans="1:38" x14ac:dyDescent="0.25">
      <c r="A84">
        <v>27417</v>
      </c>
      <c r="B84" t="s">
        <v>91</v>
      </c>
      <c r="C84" s="7">
        <v>3468</v>
      </c>
      <c r="D84">
        <v>0</v>
      </c>
      <c r="E84">
        <v>0</v>
      </c>
      <c r="F84" s="7">
        <v>3468</v>
      </c>
      <c r="G84">
        <v>137</v>
      </c>
      <c r="H84">
        <v>0</v>
      </c>
      <c r="I84">
        <v>0</v>
      </c>
      <c r="J84">
        <v>0</v>
      </c>
      <c r="K84">
        <v>0</v>
      </c>
      <c r="L84">
        <v>137</v>
      </c>
      <c r="N84">
        <v>27417</v>
      </c>
      <c r="O84" t="s">
        <v>91</v>
      </c>
      <c r="P84" s="7">
        <v>3332</v>
      </c>
      <c r="Q84">
        <v>0</v>
      </c>
      <c r="R84">
        <v>0</v>
      </c>
      <c r="S84" s="7">
        <v>3332</v>
      </c>
      <c r="T84">
        <v>115</v>
      </c>
      <c r="U84">
        <v>0</v>
      </c>
      <c r="V84">
        <v>0</v>
      </c>
      <c r="W84">
        <v>0</v>
      </c>
      <c r="X84">
        <v>0</v>
      </c>
      <c r="Y84">
        <v>115</v>
      </c>
      <c r="AA84">
        <v>27417</v>
      </c>
      <c r="AB84" t="s">
        <v>91</v>
      </c>
      <c r="AC84" s="7">
        <v>3372</v>
      </c>
      <c r="AD84">
        <v>0</v>
      </c>
      <c r="AE84">
        <v>0</v>
      </c>
      <c r="AF84" s="7">
        <v>3372</v>
      </c>
      <c r="AG84">
        <v>136</v>
      </c>
      <c r="AH84">
        <v>0</v>
      </c>
      <c r="AI84">
        <v>0</v>
      </c>
      <c r="AJ84">
        <v>2</v>
      </c>
      <c r="AK84">
        <v>0</v>
      </c>
      <c r="AL84">
        <v>138</v>
      </c>
    </row>
    <row r="85" spans="1:38" x14ac:dyDescent="0.25">
      <c r="A85">
        <v>3053</v>
      </c>
      <c r="B85" t="s">
        <v>92</v>
      </c>
      <c r="C85">
        <v>799</v>
      </c>
      <c r="D85">
        <v>0</v>
      </c>
      <c r="E85">
        <v>0</v>
      </c>
      <c r="F85">
        <v>799</v>
      </c>
      <c r="G85">
        <v>12</v>
      </c>
      <c r="H85">
        <v>0</v>
      </c>
      <c r="I85">
        <v>0</v>
      </c>
      <c r="J85">
        <v>0</v>
      </c>
      <c r="K85">
        <v>0</v>
      </c>
      <c r="L85">
        <v>12</v>
      </c>
      <c r="N85">
        <v>3053</v>
      </c>
      <c r="O85" t="s">
        <v>92</v>
      </c>
      <c r="P85">
        <v>685</v>
      </c>
      <c r="Q85">
        <v>0</v>
      </c>
      <c r="R85">
        <v>0</v>
      </c>
      <c r="S85">
        <v>685</v>
      </c>
      <c r="T85">
        <v>9</v>
      </c>
      <c r="U85">
        <v>0</v>
      </c>
      <c r="V85">
        <v>0</v>
      </c>
      <c r="W85">
        <v>0</v>
      </c>
      <c r="X85">
        <v>12</v>
      </c>
      <c r="Y85">
        <v>21</v>
      </c>
      <c r="AA85">
        <v>3053</v>
      </c>
      <c r="AB85" t="s">
        <v>92</v>
      </c>
      <c r="AC85">
        <v>751</v>
      </c>
      <c r="AD85">
        <v>0</v>
      </c>
      <c r="AE85">
        <v>0</v>
      </c>
      <c r="AF85">
        <v>751</v>
      </c>
      <c r="AG85">
        <v>20</v>
      </c>
      <c r="AH85">
        <v>0</v>
      </c>
      <c r="AI85">
        <v>0</v>
      </c>
      <c r="AJ85">
        <v>0</v>
      </c>
      <c r="AK85">
        <v>0</v>
      </c>
      <c r="AL85">
        <v>20</v>
      </c>
    </row>
    <row r="86" spans="1:38" x14ac:dyDescent="0.25">
      <c r="A86">
        <v>27402</v>
      </c>
      <c r="B86" t="s">
        <v>93</v>
      </c>
      <c r="C86" s="7">
        <v>6764</v>
      </c>
      <c r="D86">
        <v>0</v>
      </c>
      <c r="E86">
        <v>38</v>
      </c>
      <c r="F86" s="7">
        <v>6802</v>
      </c>
      <c r="G86">
        <v>315</v>
      </c>
      <c r="H86">
        <v>0</v>
      </c>
      <c r="I86">
        <v>24</v>
      </c>
      <c r="J86">
        <v>32</v>
      </c>
      <c r="K86">
        <v>67</v>
      </c>
      <c r="L86">
        <v>438</v>
      </c>
      <c r="N86">
        <v>27402</v>
      </c>
      <c r="O86" t="s">
        <v>93</v>
      </c>
      <c r="P86" s="7">
        <v>5680</v>
      </c>
      <c r="Q86">
        <v>0</v>
      </c>
      <c r="R86">
        <v>33</v>
      </c>
      <c r="S86" s="7">
        <v>5713</v>
      </c>
      <c r="T86">
        <v>263</v>
      </c>
      <c r="U86">
        <v>0</v>
      </c>
      <c r="V86">
        <v>29</v>
      </c>
      <c r="W86">
        <v>21</v>
      </c>
      <c r="X86">
        <v>28</v>
      </c>
      <c r="Y86">
        <v>341</v>
      </c>
      <c r="AA86">
        <v>27402</v>
      </c>
      <c r="AB86" t="s">
        <v>93</v>
      </c>
      <c r="AC86" s="7">
        <v>6306</v>
      </c>
      <c r="AD86">
        <v>0</v>
      </c>
      <c r="AE86">
        <v>16</v>
      </c>
      <c r="AF86" s="7">
        <v>6322</v>
      </c>
      <c r="AG86">
        <v>305</v>
      </c>
      <c r="AH86">
        <v>0</v>
      </c>
      <c r="AI86">
        <v>27</v>
      </c>
      <c r="AJ86">
        <v>266</v>
      </c>
      <c r="AK86">
        <v>72</v>
      </c>
      <c r="AL86">
        <v>670</v>
      </c>
    </row>
    <row r="87" spans="1:38" x14ac:dyDescent="0.25">
      <c r="A87">
        <v>32358</v>
      </c>
      <c r="B87" t="s">
        <v>94</v>
      </c>
      <c r="C87">
        <v>825</v>
      </c>
      <c r="D87">
        <v>0</v>
      </c>
      <c r="E87">
        <v>0</v>
      </c>
      <c r="F87">
        <v>825</v>
      </c>
      <c r="G87">
        <v>34</v>
      </c>
      <c r="H87">
        <v>0</v>
      </c>
      <c r="I87">
        <v>0</v>
      </c>
      <c r="J87">
        <v>0</v>
      </c>
      <c r="K87">
        <v>0</v>
      </c>
      <c r="L87">
        <v>34</v>
      </c>
      <c r="N87">
        <v>32358</v>
      </c>
      <c r="O87" t="s">
        <v>94</v>
      </c>
      <c r="P87">
        <v>811</v>
      </c>
      <c r="Q87">
        <v>0</v>
      </c>
      <c r="R87">
        <v>0</v>
      </c>
      <c r="S87">
        <v>811</v>
      </c>
      <c r="T87">
        <v>31</v>
      </c>
      <c r="U87">
        <v>0</v>
      </c>
      <c r="V87">
        <v>0</v>
      </c>
      <c r="W87">
        <v>0</v>
      </c>
      <c r="X87">
        <v>0</v>
      </c>
      <c r="Y87">
        <v>31</v>
      </c>
      <c r="AA87">
        <v>32358</v>
      </c>
      <c r="AB87" t="s">
        <v>94</v>
      </c>
      <c r="AC87">
        <v>806</v>
      </c>
      <c r="AD87">
        <v>0</v>
      </c>
      <c r="AE87">
        <v>0</v>
      </c>
      <c r="AF87">
        <v>806</v>
      </c>
      <c r="AG87">
        <v>32</v>
      </c>
      <c r="AH87">
        <v>0</v>
      </c>
      <c r="AI87">
        <v>0</v>
      </c>
      <c r="AJ87">
        <v>0</v>
      </c>
      <c r="AK87">
        <v>0</v>
      </c>
      <c r="AL87">
        <v>32</v>
      </c>
    </row>
    <row r="88" spans="1:38" x14ac:dyDescent="0.25">
      <c r="A88">
        <v>38302</v>
      </c>
      <c r="B88" t="s">
        <v>95</v>
      </c>
      <c r="C88">
        <v>250</v>
      </c>
      <c r="D88">
        <v>0</v>
      </c>
      <c r="E88">
        <v>0</v>
      </c>
      <c r="F88">
        <v>250</v>
      </c>
      <c r="G88">
        <v>2</v>
      </c>
      <c r="H88">
        <v>0</v>
      </c>
      <c r="I88">
        <v>0</v>
      </c>
      <c r="J88">
        <v>0</v>
      </c>
      <c r="K88">
        <v>0</v>
      </c>
      <c r="L88">
        <v>2</v>
      </c>
      <c r="N88">
        <v>38302</v>
      </c>
      <c r="O88" t="s">
        <v>95</v>
      </c>
      <c r="P88">
        <v>253</v>
      </c>
      <c r="Q88">
        <v>0</v>
      </c>
      <c r="R88">
        <v>0</v>
      </c>
      <c r="S88">
        <v>253</v>
      </c>
      <c r="T88">
        <v>2</v>
      </c>
      <c r="U88">
        <v>0</v>
      </c>
      <c r="V88">
        <v>0</v>
      </c>
      <c r="W88">
        <v>0</v>
      </c>
      <c r="X88">
        <v>0</v>
      </c>
      <c r="Y88">
        <v>2</v>
      </c>
      <c r="AA88">
        <v>38302</v>
      </c>
      <c r="AB88" t="s">
        <v>95</v>
      </c>
      <c r="AC88">
        <v>312</v>
      </c>
      <c r="AD88">
        <v>0</v>
      </c>
      <c r="AE88">
        <v>0</v>
      </c>
      <c r="AF88">
        <v>312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2</v>
      </c>
    </row>
    <row r="89" spans="1:38" x14ac:dyDescent="0.25">
      <c r="A89">
        <v>20401</v>
      </c>
      <c r="B89" t="s">
        <v>96</v>
      </c>
      <c r="C89">
        <v>54</v>
      </c>
      <c r="D89">
        <v>0</v>
      </c>
      <c r="E89">
        <v>0</v>
      </c>
      <c r="F89">
        <v>54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N89">
        <v>20401</v>
      </c>
      <c r="O89" t="s">
        <v>96</v>
      </c>
      <c r="P89">
        <v>46</v>
      </c>
      <c r="Q89">
        <v>0</v>
      </c>
      <c r="R89">
        <v>0</v>
      </c>
      <c r="S89">
        <v>46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AA89">
        <v>20401</v>
      </c>
      <c r="AB89" t="s">
        <v>96</v>
      </c>
      <c r="AC89">
        <v>47</v>
      </c>
      <c r="AD89">
        <v>0</v>
      </c>
      <c r="AE89">
        <v>0</v>
      </c>
      <c r="AF89">
        <v>47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38" x14ac:dyDescent="0.25">
      <c r="A90">
        <v>20404</v>
      </c>
      <c r="B90" t="s">
        <v>97</v>
      </c>
      <c r="C90">
        <v>411</v>
      </c>
      <c r="D90">
        <v>0</v>
      </c>
      <c r="E90">
        <v>0</v>
      </c>
      <c r="F90">
        <v>411</v>
      </c>
      <c r="G90">
        <v>22</v>
      </c>
      <c r="H90">
        <v>0</v>
      </c>
      <c r="I90">
        <v>0</v>
      </c>
      <c r="J90">
        <v>0</v>
      </c>
      <c r="K90">
        <v>0</v>
      </c>
      <c r="L90">
        <v>22</v>
      </c>
      <c r="N90">
        <v>20404</v>
      </c>
      <c r="O90" t="s">
        <v>97</v>
      </c>
      <c r="P90">
        <v>399</v>
      </c>
      <c r="Q90">
        <v>0</v>
      </c>
      <c r="R90">
        <v>0</v>
      </c>
      <c r="S90">
        <v>399</v>
      </c>
      <c r="T90">
        <v>13</v>
      </c>
      <c r="U90">
        <v>0</v>
      </c>
      <c r="V90">
        <v>0</v>
      </c>
      <c r="W90">
        <v>0</v>
      </c>
      <c r="X90">
        <v>0</v>
      </c>
      <c r="Y90">
        <v>13</v>
      </c>
      <c r="AA90">
        <v>20404</v>
      </c>
      <c r="AB90" t="s">
        <v>97</v>
      </c>
      <c r="AC90">
        <v>393</v>
      </c>
      <c r="AD90">
        <v>0</v>
      </c>
      <c r="AE90">
        <v>0</v>
      </c>
      <c r="AF90">
        <v>393</v>
      </c>
      <c r="AG90">
        <v>22</v>
      </c>
      <c r="AH90">
        <v>0</v>
      </c>
      <c r="AI90">
        <v>0</v>
      </c>
      <c r="AJ90">
        <v>0</v>
      </c>
      <c r="AK90">
        <v>2</v>
      </c>
      <c r="AL90">
        <v>24</v>
      </c>
    </row>
    <row r="91" spans="1:38" x14ac:dyDescent="0.25">
      <c r="A91">
        <v>13301</v>
      </c>
      <c r="B91" t="s">
        <v>98</v>
      </c>
      <c r="C91">
        <v>480</v>
      </c>
      <c r="D91">
        <v>0</v>
      </c>
      <c r="E91">
        <v>0</v>
      </c>
      <c r="F91">
        <v>480</v>
      </c>
      <c r="G91">
        <v>25</v>
      </c>
      <c r="H91">
        <v>0</v>
      </c>
      <c r="I91">
        <v>0</v>
      </c>
      <c r="J91">
        <v>0</v>
      </c>
      <c r="K91">
        <v>0</v>
      </c>
      <c r="L91">
        <v>25</v>
      </c>
      <c r="N91">
        <v>13301</v>
      </c>
      <c r="O91" t="s">
        <v>98</v>
      </c>
      <c r="P91">
        <v>551</v>
      </c>
      <c r="Q91">
        <v>0</v>
      </c>
      <c r="R91">
        <v>0</v>
      </c>
      <c r="S91">
        <v>551</v>
      </c>
      <c r="T91">
        <v>25</v>
      </c>
      <c r="U91">
        <v>0</v>
      </c>
      <c r="V91">
        <v>0</v>
      </c>
      <c r="W91">
        <v>0</v>
      </c>
      <c r="X91">
        <v>0</v>
      </c>
      <c r="Y91">
        <v>25</v>
      </c>
      <c r="AA91">
        <v>13301</v>
      </c>
      <c r="AB91" t="s">
        <v>98</v>
      </c>
      <c r="AC91">
        <v>545</v>
      </c>
      <c r="AD91">
        <v>0</v>
      </c>
      <c r="AE91">
        <v>0</v>
      </c>
      <c r="AF91">
        <v>545</v>
      </c>
      <c r="AG91">
        <v>36</v>
      </c>
      <c r="AH91">
        <v>0</v>
      </c>
      <c r="AI91">
        <v>0</v>
      </c>
      <c r="AJ91">
        <v>0</v>
      </c>
      <c r="AK91">
        <v>0</v>
      </c>
      <c r="AL91">
        <v>36</v>
      </c>
    </row>
    <row r="92" spans="1:38" x14ac:dyDescent="0.25">
      <c r="A92">
        <v>39200</v>
      </c>
      <c r="B92" t="s">
        <v>99</v>
      </c>
      <c r="C92" s="7">
        <v>1343</v>
      </c>
      <c r="D92">
        <v>12</v>
      </c>
      <c r="E92">
        <v>0</v>
      </c>
      <c r="F92" s="7">
        <v>1331</v>
      </c>
      <c r="G92">
        <v>118</v>
      </c>
      <c r="H92">
        <v>0</v>
      </c>
      <c r="I92">
        <v>0</v>
      </c>
      <c r="J92">
        <v>2</v>
      </c>
      <c r="K92">
        <v>0</v>
      </c>
      <c r="L92">
        <v>120</v>
      </c>
      <c r="N92">
        <v>39200</v>
      </c>
      <c r="O92" t="s">
        <v>99</v>
      </c>
      <c r="P92" s="7">
        <v>1155</v>
      </c>
      <c r="Q92">
        <v>12</v>
      </c>
      <c r="R92">
        <v>0</v>
      </c>
      <c r="S92" s="7">
        <v>1143</v>
      </c>
      <c r="T92">
        <v>104</v>
      </c>
      <c r="U92">
        <v>0</v>
      </c>
      <c r="V92">
        <v>0</v>
      </c>
      <c r="W92">
        <v>6</v>
      </c>
      <c r="X92">
        <v>0</v>
      </c>
      <c r="Y92">
        <v>110</v>
      </c>
      <c r="AA92">
        <v>39200</v>
      </c>
      <c r="AB92" t="s">
        <v>99</v>
      </c>
      <c r="AC92" s="7">
        <v>1394</v>
      </c>
      <c r="AD92">
        <v>17</v>
      </c>
      <c r="AE92">
        <v>0</v>
      </c>
      <c r="AF92" s="7">
        <v>1377</v>
      </c>
      <c r="AG92">
        <v>149</v>
      </c>
      <c r="AH92">
        <v>0</v>
      </c>
      <c r="AI92">
        <v>0</v>
      </c>
      <c r="AJ92">
        <v>9</v>
      </c>
      <c r="AK92">
        <v>0</v>
      </c>
      <c r="AL92">
        <v>158</v>
      </c>
    </row>
    <row r="93" spans="1:38" x14ac:dyDescent="0.25">
      <c r="A93">
        <v>39204</v>
      </c>
      <c r="B93" t="s">
        <v>100</v>
      </c>
      <c r="C93">
        <v>514</v>
      </c>
      <c r="D93">
        <v>0</v>
      </c>
      <c r="E93">
        <v>0</v>
      </c>
      <c r="F93">
        <v>514</v>
      </c>
      <c r="G93">
        <v>43</v>
      </c>
      <c r="H93">
        <v>0</v>
      </c>
      <c r="I93">
        <v>0</v>
      </c>
      <c r="J93">
        <v>0</v>
      </c>
      <c r="K93">
        <v>0</v>
      </c>
      <c r="L93">
        <v>43</v>
      </c>
      <c r="N93">
        <v>39204</v>
      </c>
      <c r="O93" t="s">
        <v>100</v>
      </c>
      <c r="P93">
        <v>535</v>
      </c>
      <c r="Q93">
        <v>0</v>
      </c>
      <c r="R93">
        <v>0</v>
      </c>
      <c r="S93">
        <v>535</v>
      </c>
      <c r="T93">
        <v>50</v>
      </c>
      <c r="U93">
        <v>0</v>
      </c>
      <c r="V93">
        <v>0</v>
      </c>
      <c r="W93">
        <v>0</v>
      </c>
      <c r="X93">
        <v>0</v>
      </c>
      <c r="Y93">
        <v>50</v>
      </c>
      <c r="AA93">
        <v>39204</v>
      </c>
      <c r="AB93" t="s">
        <v>100</v>
      </c>
      <c r="AC93">
        <v>529</v>
      </c>
      <c r="AD93">
        <v>0</v>
      </c>
      <c r="AE93">
        <v>0</v>
      </c>
      <c r="AF93">
        <v>529</v>
      </c>
      <c r="AG93">
        <v>43</v>
      </c>
      <c r="AH93">
        <v>0</v>
      </c>
      <c r="AI93">
        <v>0</v>
      </c>
      <c r="AJ93">
        <v>0</v>
      </c>
      <c r="AK93">
        <v>0</v>
      </c>
      <c r="AL93">
        <v>43</v>
      </c>
    </row>
    <row r="94" spans="1:38" x14ac:dyDescent="0.25">
      <c r="A94">
        <v>31332</v>
      </c>
      <c r="B94" t="s">
        <v>101</v>
      </c>
      <c r="C94" s="7">
        <v>1234</v>
      </c>
      <c r="D94">
        <v>16</v>
      </c>
      <c r="E94">
        <v>0</v>
      </c>
      <c r="F94" s="7">
        <v>1218</v>
      </c>
      <c r="G94">
        <v>70</v>
      </c>
      <c r="H94">
        <v>0</v>
      </c>
      <c r="I94">
        <v>0</v>
      </c>
      <c r="J94">
        <v>2</v>
      </c>
      <c r="K94">
        <v>3</v>
      </c>
      <c r="L94">
        <v>75</v>
      </c>
      <c r="N94">
        <v>31332</v>
      </c>
      <c r="O94" t="s">
        <v>101</v>
      </c>
      <c r="P94" s="7">
        <v>1144</v>
      </c>
      <c r="Q94">
        <v>0</v>
      </c>
      <c r="R94">
        <v>0</v>
      </c>
      <c r="S94" s="7">
        <v>1144</v>
      </c>
      <c r="T94">
        <v>80</v>
      </c>
      <c r="U94">
        <v>0</v>
      </c>
      <c r="V94">
        <v>0</v>
      </c>
      <c r="W94">
        <v>0</v>
      </c>
      <c r="X94">
        <v>0</v>
      </c>
      <c r="Y94">
        <v>80</v>
      </c>
      <c r="AA94">
        <v>31332</v>
      </c>
      <c r="AB94" t="s">
        <v>101</v>
      </c>
      <c r="AC94" s="7">
        <v>1257</v>
      </c>
      <c r="AD94">
        <v>0</v>
      </c>
      <c r="AE94">
        <v>0</v>
      </c>
      <c r="AF94" s="7">
        <v>1257</v>
      </c>
      <c r="AG94">
        <v>74</v>
      </c>
      <c r="AH94">
        <v>0</v>
      </c>
      <c r="AI94">
        <v>0</v>
      </c>
      <c r="AJ94">
        <v>18</v>
      </c>
      <c r="AK94">
        <v>21</v>
      </c>
      <c r="AL94">
        <v>113</v>
      </c>
    </row>
    <row r="95" spans="1:38" x14ac:dyDescent="0.25">
      <c r="A95">
        <v>23054</v>
      </c>
      <c r="B95" t="s">
        <v>102</v>
      </c>
      <c r="C95">
        <v>267</v>
      </c>
      <c r="D95">
        <v>0</v>
      </c>
      <c r="E95">
        <v>0</v>
      </c>
      <c r="F95">
        <v>267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N95">
        <v>23054</v>
      </c>
      <c r="O95" t="s">
        <v>102</v>
      </c>
      <c r="P95">
        <v>228</v>
      </c>
      <c r="Q95">
        <v>0</v>
      </c>
      <c r="R95">
        <v>0</v>
      </c>
      <c r="S95">
        <v>228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AA95">
        <v>23054</v>
      </c>
      <c r="AB95" t="s">
        <v>102</v>
      </c>
      <c r="AC95">
        <v>217</v>
      </c>
      <c r="AD95">
        <v>0</v>
      </c>
      <c r="AE95">
        <v>0</v>
      </c>
      <c r="AF95">
        <v>217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 x14ac:dyDescent="0.25">
      <c r="A96">
        <v>32312</v>
      </c>
      <c r="B96" t="s">
        <v>103</v>
      </c>
      <c r="C96">
        <v>33</v>
      </c>
      <c r="D96">
        <v>0</v>
      </c>
      <c r="E96">
        <v>0</v>
      </c>
      <c r="F96">
        <v>33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N96">
        <v>32312</v>
      </c>
      <c r="O96" t="s">
        <v>103</v>
      </c>
      <c r="P96">
        <v>74</v>
      </c>
      <c r="Q96">
        <v>0</v>
      </c>
      <c r="R96">
        <v>0</v>
      </c>
      <c r="S96">
        <v>74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AA96">
        <v>32312</v>
      </c>
      <c r="AB96" t="s">
        <v>103</v>
      </c>
      <c r="AC96">
        <v>76</v>
      </c>
      <c r="AD96">
        <v>0</v>
      </c>
      <c r="AE96">
        <v>0</v>
      </c>
      <c r="AF96">
        <v>76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 x14ac:dyDescent="0.25">
      <c r="A97">
        <v>17910</v>
      </c>
      <c r="B97" t="s">
        <v>341</v>
      </c>
      <c r="C97">
        <v>0</v>
      </c>
      <c r="D97">
        <v>0</v>
      </c>
      <c r="E97">
        <v>42</v>
      </c>
      <c r="F97">
        <v>42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N97">
        <v>17910</v>
      </c>
      <c r="O97" t="s">
        <v>341</v>
      </c>
      <c r="P97">
        <v>0</v>
      </c>
      <c r="Q97">
        <v>0</v>
      </c>
      <c r="R97">
        <v>47</v>
      </c>
      <c r="S97">
        <v>47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AA97">
        <v>17910</v>
      </c>
      <c r="AB97" t="s">
        <v>341</v>
      </c>
      <c r="AC97">
        <v>0</v>
      </c>
      <c r="AD97">
        <v>0</v>
      </c>
      <c r="AE97">
        <v>57</v>
      </c>
      <c r="AF97">
        <v>57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 x14ac:dyDescent="0.25">
      <c r="A98">
        <v>6103</v>
      </c>
      <c r="B98" t="s">
        <v>104</v>
      </c>
      <c r="C98">
        <v>111</v>
      </c>
      <c r="D98">
        <v>0</v>
      </c>
      <c r="E98">
        <v>0</v>
      </c>
      <c r="F98">
        <v>111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N98">
        <v>6103</v>
      </c>
      <c r="O98" t="s">
        <v>104</v>
      </c>
      <c r="P98">
        <v>122</v>
      </c>
      <c r="Q98">
        <v>0</v>
      </c>
      <c r="R98">
        <v>0</v>
      </c>
      <c r="S98">
        <v>122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AA98">
        <v>6103</v>
      </c>
      <c r="AB98" t="s">
        <v>104</v>
      </c>
      <c r="AC98">
        <v>114</v>
      </c>
      <c r="AD98">
        <v>0</v>
      </c>
      <c r="AE98">
        <v>0</v>
      </c>
      <c r="AF98">
        <v>114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</row>
    <row r="99" spans="1:38" x14ac:dyDescent="0.25">
      <c r="A99">
        <v>34324</v>
      </c>
      <c r="B99" t="s">
        <v>105</v>
      </c>
      <c r="C99">
        <v>644</v>
      </c>
      <c r="D99">
        <v>0</v>
      </c>
      <c r="E99">
        <v>0</v>
      </c>
      <c r="F99">
        <v>644</v>
      </c>
      <c r="G99">
        <v>4</v>
      </c>
      <c r="H99">
        <v>0</v>
      </c>
      <c r="I99">
        <v>0</v>
      </c>
      <c r="J99">
        <v>0</v>
      </c>
      <c r="K99">
        <v>0</v>
      </c>
      <c r="L99">
        <v>4</v>
      </c>
      <c r="N99">
        <v>34324</v>
      </c>
      <c r="O99" t="s">
        <v>105</v>
      </c>
      <c r="P99">
        <v>603</v>
      </c>
      <c r="Q99">
        <v>0</v>
      </c>
      <c r="R99">
        <v>0</v>
      </c>
      <c r="S99">
        <v>603</v>
      </c>
      <c r="T99">
        <v>9</v>
      </c>
      <c r="U99">
        <v>0</v>
      </c>
      <c r="V99">
        <v>0</v>
      </c>
      <c r="W99">
        <v>0</v>
      </c>
      <c r="X99">
        <v>0</v>
      </c>
      <c r="Y99">
        <v>9</v>
      </c>
      <c r="AA99">
        <v>34324</v>
      </c>
      <c r="AB99" t="s">
        <v>105</v>
      </c>
      <c r="AC99">
        <v>570</v>
      </c>
      <c r="AD99">
        <v>0</v>
      </c>
      <c r="AE99">
        <v>0</v>
      </c>
      <c r="AF99">
        <v>570</v>
      </c>
      <c r="AG99">
        <v>5</v>
      </c>
      <c r="AH99">
        <v>0</v>
      </c>
      <c r="AI99">
        <v>0</v>
      </c>
      <c r="AJ99">
        <v>0</v>
      </c>
      <c r="AK99">
        <v>0</v>
      </c>
      <c r="AL99">
        <v>5</v>
      </c>
    </row>
    <row r="100" spans="1:38" x14ac:dyDescent="0.25">
      <c r="A100">
        <v>22204</v>
      </c>
      <c r="B100" t="s">
        <v>106</v>
      </c>
      <c r="C100">
        <v>149</v>
      </c>
      <c r="D100">
        <v>0</v>
      </c>
      <c r="E100">
        <v>0</v>
      </c>
      <c r="F100">
        <v>149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N100">
        <v>22204</v>
      </c>
      <c r="O100" t="s">
        <v>106</v>
      </c>
      <c r="P100">
        <v>157</v>
      </c>
      <c r="Q100">
        <v>0</v>
      </c>
      <c r="R100">
        <v>0</v>
      </c>
      <c r="S100">
        <v>157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AA100">
        <v>22204</v>
      </c>
      <c r="AB100" t="s">
        <v>106</v>
      </c>
      <c r="AC100">
        <v>153</v>
      </c>
      <c r="AD100">
        <v>0</v>
      </c>
      <c r="AE100">
        <v>0</v>
      </c>
      <c r="AF100">
        <v>153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</row>
    <row r="101" spans="1:38" x14ac:dyDescent="0.25">
      <c r="A101">
        <v>39203</v>
      </c>
      <c r="B101" t="s">
        <v>107</v>
      </c>
      <c r="C101">
        <v>962</v>
      </c>
      <c r="D101">
        <v>0</v>
      </c>
      <c r="E101">
        <v>0</v>
      </c>
      <c r="F101">
        <v>962</v>
      </c>
      <c r="G101">
        <v>24</v>
      </c>
      <c r="H101">
        <v>0</v>
      </c>
      <c r="I101">
        <v>0</v>
      </c>
      <c r="J101">
        <v>0</v>
      </c>
      <c r="K101">
        <v>0</v>
      </c>
      <c r="L101">
        <v>24</v>
      </c>
      <c r="N101">
        <v>39203</v>
      </c>
      <c r="O101" t="s">
        <v>107</v>
      </c>
      <c r="P101">
        <v>888</v>
      </c>
      <c r="Q101">
        <v>0</v>
      </c>
      <c r="R101">
        <v>0</v>
      </c>
      <c r="S101">
        <v>888</v>
      </c>
      <c r="T101">
        <v>31</v>
      </c>
      <c r="U101">
        <v>0</v>
      </c>
      <c r="V101">
        <v>0</v>
      </c>
      <c r="W101">
        <v>0</v>
      </c>
      <c r="X101">
        <v>0</v>
      </c>
      <c r="Y101">
        <v>31</v>
      </c>
      <c r="AA101">
        <v>39203</v>
      </c>
      <c r="AB101" t="s">
        <v>107</v>
      </c>
      <c r="AC101">
        <v>925</v>
      </c>
      <c r="AD101">
        <v>0</v>
      </c>
      <c r="AE101">
        <v>0</v>
      </c>
      <c r="AF101">
        <v>925</v>
      </c>
      <c r="AG101">
        <v>31</v>
      </c>
      <c r="AH101">
        <v>0</v>
      </c>
      <c r="AI101">
        <v>0</v>
      </c>
      <c r="AJ101">
        <v>0</v>
      </c>
      <c r="AK101">
        <v>0</v>
      </c>
      <c r="AL101">
        <v>31</v>
      </c>
    </row>
    <row r="102" spans="1:38" x14ac:dyDescent="0.25">
      <c r="A102">
        <v>17401</v>
      </c>
      <c r="B102" t="s">
        <v>108</v>
      </c>
      <c r="C102" s="7">
        <v>6947</v>
      </c>
      <c r="D102">
        <v>41</v>
      </c>
      <c r="E102">
        <v>287</v>
      </c>
      <c r="F102" s="7">
        <v>7193</v>
      </c>
      <c r="G102">
        <v>548</v>
      </c>
      <c r="H102">
        <v>144</v>
      </c>
      <c r="I102">
        <v>190</v>
      </c>
      <c r="J102">
        <v>56</v>
      </c>
      <c r="K102">
        <v>55</v>
      </c>
      <c r="L102">
        <v>993</v>
      </c>
      <c r="N102">
        <v>17401</v>
      </c>
      <c r="O102" t="s">
        <v>108</v>
      </c>
      <c r="P102" s="7">
        <v>5784</v>
      </c>
      <c r="Q102">
        <v>29</v>
      </c>
      <c r="R102">
        <v>244</v>
      </c>
      <c r="S102" s="7">
        <v>5999</v>
      </c>
      <c r="T102">
        <v>492</v>
      </c>
      <c r="U102">
        <v>57</v>
      </c>
      <c r="V102">
        <v>147</v>
      </c>
      <c r="W102">
        <v>199</v>
      </c>
      <c r="X102">
        <v>60</v>
      </c>
      <c r="Y102">
        <v>955</v>
      </c>
      <c r="AA102">
        <v>17401</v>
      </c>
      <c r="AB102" t="s">
        <v>108</v>
      </c>
      <c r="AC102" s="7">
        <v>6590</v>
      </c>
      <c r="AD102">
        <v>19</v>
      </c>
      <c r="AE102">
        <v>288</v>
      </c>
      <c r="AF102" s="7">
        <v>6859</v>
      </c>
      <c r="AG102">
        <v>665</v>
      </c>
      <c r="AH102">
        <v>159</v>
      </c>
      <c r="AI102">
        <v>177</v>
      </c>
      <c r="AJ102">
        <v>74</v>
      </c>
      <c r="AK102">
        <v>65</v>
      </c>
      <c r="AL102" s="7">
        <v>1140</v>
      </c>
    </row>
    <row r="103" spans="1:38" x14ac:dyDescent="0.25">
      <c r="A103">
        <v>6098</v>
      </c>
      <c r="B103" t="s">
        <v>109</v>
      </c>
      <c r="C103" s="7">
        <v>1710</v>
      </c>
      <c r="D103">
        <v>0</v>
      </c>
      <c r="E103">
        <v>0</v>
      </c>
      <c r="F103" s="7">
        <v>1710</v>
      </c>
      <c r="G103">
        <v>41</v>
      </c>
      <c r="H103">
        <v>0</v>
      </c>
      <c r="I103">
        <v>0</v>
      </c>
      <c r="J103">
        <v>0</v>
      </c>
      <c r="K103">
        <v>7</v>
      </c>
      <c r="L103">
        <v>48</v>
      </c>
      <c r="N103">
        <v>6098</v>
      </c>
      <c r="O103" t="s">
        <v>109</v>
      </c>
      <c r="P103" s="7">
        <v>1707</v>
      </c>
      <c r="Q103">
        <v>0</v>
      </c>
      <c r="R103">
        <v>0</v>
      </c>
      <c r="S103" s="7">
        <v>1707</v>
      </c>
      <c r="T103">
        <v>27</v>
      </c>
      <c r="U103">
        <v>0</v>
      </c>
      <c r="V103">
        <v>0</v>
      </c>
      <c r="W103">
        <v>0</v>
      </c>
      <c r="X103">
        <v>5</v>
      </c>
      <c r="Y103">
        <v>32</v>
      </c>
      <c r="AA103">
        <v>6098</v>
      </c>
      <c r="AB103" t="s">
        <v>109</v>
      </c>
      <c r="AC103" s="7">
        <v>1644</v>
      </c>
      <c r="AD103">
        <v>0</v>
      </c>
      <c r="AE103">
        <v>0</v>
      </c>
      <c r="AF103" s="7">
        <v>1644</v>
      </c>
      <c r="AG103">
        <v>32</v>
      </c>
      <c r="AH103">
        <v>0</v>
      </c>
      <c r="AI103">
        <v>0</v>
      </c>
      <c r="AJ103">
        <v>0</v>
      </c>
      <c r="AK103">
        <v>7</v>
      </c>
      <c r="AL103">
        <v>39</v>
      </c>
    </row>
    <row r="104" spans="1:38" x14ac:dyDescent="0.25">
      <c r="A104">
        <v>23404</v>
      </c>
      <c r="B104" t="s">
        <v>110</v>
      </c>
      <c r="C104">
        <v>274</v>
      </c>
      <c r="D104">
        <v>0</v>
      </c>
      <c r="E104">
        <v>0</v>
      </c>
      <c r="F104">
        <v>274</v>
      </c>
      <c r="G104">
        <v>0</v>
      </c>
      <c r="H104">
        <v>0</v>
      </c>
      <c r="I104">
        <v>0</v>
      </c>
      <c r="J104">
        <v>4</v>
      </c>
      <c r="K104">
        <v>0</v>
      </c>
      <c r="L104">
        <v>4</v>
      </c>
      <c r="N104">
        <v>23404</v>
      </c>
      <c r="O104" t="s">
        <v>110</v>
      </c>
      <c r="P104">
        <v>299</v>
      </c>
      <c r="Q104">
        <v>0</v>
      </c>
      <c r="R104">
        <v>0</v>
      </c>
      <c r="S104">
        <v>299</v>
      </c>
      <c r="T104">
        <v>0</v>
      </c>
      <c r="U104">
        <v>0</v>
      </c>
      <c r="V104">
        <v>0</v>
      </c>
      <c r="W104">
        <v>6</v>
      </c>
      <c r="X104">
        <v>1</v>
      </c>
      <c r="Y104">
        <v>7</v>
      </c>
      <c r="AA104">
        <v>23404</v>
      </c>
      <c r="AB104" t="s">
        <v>110</v>
      </c>
      <c r="AC104">
        <v>317</v>
      </c>
      <c r="AD104">
        <v>0</v>
      </c>
      <c r="AE104">
        <v>0</v>
      </c>
      <c r="AF104">
        <v>317</v>
      </c>
      <c r="AG104">
        <v>4</v>
      </c>
      <c r="AH104">
        <v>0</v>
      </c>
      <c r="AI104">
        <v>0</v>
      </c>
      <c r="AJ104">
        <v>10</v>
      </c>
      <c r="AK104">
        <v>0</v>
      </c>
      <c r="AL104">
        <v>14</v>
      </c>
    </row>
    <row r="105" spans="1:38" x14ac:dyDescent="0.25">
      <c r="A105">
        <v>14028</v>
      </c>
      <c r="B105" t="s">
        <v>111</v>
      </c>
      <c r="C105">
        <v>853</v>
      </c>
      <c r="D105">
        <v>0</v>
      </c>
      <c r="E105">
        <v>0</v>
      </c>
      <c r="F105">
        <v>853</v>
      </c>
      <c r="G105">
        <v>17</v>
      </c>
      <c r="H105">
        <v>0</v>
      </c>
      <c r="I105">
        <v>0</v>
      </c>
      <c r="J105">
        <v>0</v>
      </c>
      <c r="K105">
        <v>16</v>
      </c>
      <c r="L105">
        <v>33</v>
      </c>
      <c r="N105">
        <v>14028</v>
      </c>
      <c r="O105" t="s">
        <v>111</v>
      </c>
      <c r="P105">
        <v>840</v>
      </c>
      <c r="Q105">
        <v>0</v>
      </c>
      <c r="R105">
        <v>0</v>
      </c>
      <c r="S105">
        <v>840</v>
      </c>
      <c r="T105">
        <v>19</v>
      </c>
      <c r="U105">
        <v>0</v>
      </c>
      <c r="V105">
        <v>0</v>
      </c>
      <c r="W105">
        <v>0</v>
      </c>
      <c r="X105">
        <v>12</v>
      </c>
      <c r="Y105">
        <v>31</v>
      </c>
      <c r="AA105">
        <v>14028</v>
      </c>
      <c r="AB105" t="s">
        <v>111</v>
      </c>
      <c r="AC105">
        <v>769</v>
      </c>
      <c r="AD105">
        <v>0</v>
      </c>
      <c r="AE105">
        <v>0</v>
      </c>
      <c r="AF105">
        <v>769</v>
      </c>
      <c r="AG105">
        <v>25</v>
      </c>
      <c r="AH105">
        <v>0</v>
      </c>
      <c r="AI105">
        <v>0</v>
      </c>
      <c r="AJ105">
        <v>0</v>
      </c>
      <c r="AK105">
        <v>15</v>
      </c>
      <c r="AL105">
        <v>40</v>
      </c>
    </row>
    <row r="106" spans="1:38" x14ac:dyDescent="0.25">
      <c r="A106">
        <v>17911</v>
      </c>
      <c r="B106" t="s">
        <v>342</v>
      </c>
      <c r="C106">
        <v>101</v>
      </c>
      <c r="D106">
        <v>0</v>
      </c>
      <c r="E106">
        <v>0</v>
      </c>
      <c r="F106">
        <v>101</v>
      </c>
      <c r="G106">
        <v>0</v>
      </c>
      <c r="H106">
        <v>56</v>
      </c>
      <c r="I106">
        <v>0</v>
      </c>
      <c r="J106">
        <v>0</v>
      </c>
      <c r="K106">
        <v>0</v>
      </c>
      <c r="L106">
        <v>56</v>
      </c>
      <c r="N106">
        <v>17911</v>
      </c>
      <c r="O106" t="s">
        <v>342</v>
      </c>
      <c r="P106">
        <v>111</v>
      </c>
      <c r="Q106">
        <v>0</v>
      </c>
      <c r="R106">
        <v>0</v>
      </c>
      <c r="S106">
        <v>111</v>
      </c>
      <c r="T106">
        <v>0</v>
      </c>
      <c r="U106">
        <v>50</v>
      </c>
      <c r="V106">
        <v>0</v>
      </c>
      <c r="W106">
        <v>0</v>
      </c>
      <c r="X106">
        <v>0</v>
      </c>
      <c r="Y106">
        <v>50</v>
      </c>
      <c r="AA106">
        <v>17911</v>
      </c>
      <c r="AB106" t="s">
        <v>342</v>
      </c>
      <c r="AC106">
        <v>104</v>
      </c>
      <c r="AD106">
        <v>0</v>
      </c>
      <c r="AE106">
        <v>0</v>
      </c>
      <c r="AF106">
        <v>104</v>
      </c>
      <c r="AG106">
        <v>0</v>
      </c>
      <c r="AH106">
        <v>51</v>
      </c>
      <c r="AI106">
        <v>0</v>
      </c>
      <c r="AJ106">
        <v>0</v>
      </c>
      <c r="AK106">
        <v>0</v>
      </c>
      <c r="AL106">
        <v>51</v>
      </c>
    </row>
    <row r="107" spans="1:38" x14ac:dyDescent="0.25">
      <c r="A107">
        <v>27902</v>
      </c>
      <c r="B107" t="s">
        <v>343</v>
      </c>
      <c r="C107">
        <v>106</v>
      </c>
      <c r="D107">
        <v>0</v>
      </c>
      <c r="E107">
        <v>0</v>
      </c>
      <c r="F107">
        <v>106</v>
      </c>
      <c r="G107">
        <v>0</v>
      </c>
      <c r="H107">
        <v>11</v>
      </c>
      <c r="I107">
        <v>0</v>
      </c>
      <c r="J107">
        <v>0</v>
      </c>
      <c r="K107">
        <v>0</v>
      </c>
      <c r="L107">
        <v>11</v>
      </c>
      <c r="N107">
        <v>27902</v>
      </c>
      <c r="O107" t="s">
        <v>343</v>
      </c>
      <c r="P107">
        <v>100</v>
      </c>
      <c r="Q107">
        <v>0</v>
      </c>
      <c r="R107">
        <v>0</v>
      </c>
      <c r="S107">
        <v>100</v>
      </c>
      <c r="T107">
        <v>0</v>
      </c>
      <c r="U107">
        <v>11</v>
      </c>
      <c r="V107">
        <v>0</v>
      </c>
      <c r="W107">
        <v>0</v>
      </c>
      <c r="X107">
        <v>0</v>
      </c>
      <c r="Y107">
        <v>11</v>
      </c>
      <c r="AA107">
        <v>27902</v>
      </c>
      <c r="AB107" t="s">
        <v>343</v>
      </c>
      <c r="AC107">
        <v>84</v>
      </c>
      <c r="AD107">
        <v>0</v>
      </c>
      <c r="AE107">
        <v>0</v>
      </c>
      <c r="AF107">
        <v>84</v>
      </c>
      <c r="AG107">
        <v>0</v>
      </c>
      <c r="AH107">
        <v>11</v>
      </c>
      <c r="AI107">
        <v>0</v>
      </c>
      <c r="AJ107">
        <v>0</v>
      </c>
      <c r="AK107">
        <v>0</v>
      </c>
      <c r="AL107">
        <v>11</v>
      </c>
    </row>
    <row r="108" spans="1:38" x14ac:dyDescent="0.25">
      <c r="A108">
        <v>17916</v>
      </c>
      <c r="B108" t="s">
        <v>335</v>
      </c>
      <c r="C108">
        <v>64</v>
      </c>
      <c r="D108">
        <v>0</v>
      </c>
      <c r="E108">
        <v>0</v>
      </c>
      <c r="F108">
        <v>64</v>
      </c>
      <c r="G108">
        <v>0</v>
      </c>
      <c r="H108">
        <v>14</v>
      </c>
      <c r="I108">
        <v>0</v>
      </c>
      <c r="J108">
        <v>0</v>
      </c>
      <c r="K108">
        <v>0</v>
      </c>
      <c r="L108">
        <v>14</v>
      </c>
      <c r="N108">
        <v>17916</v>
      </c>
      <c r="O108" t="s">
        <v>335</v>
      </c>
      <c r="P108">
        <v>64</v>
      </c>
      <c r="Q108">
        <v>0</v>
      </c>
      <c r="R108">
        <v>0</v>
      </c>
      <c r="S108">
        <v>64</v>
      </c>
      <c r="T108">
        <v>0</v>
      </c>
      <c r="U108">
        <v>14</v>
      </c>
      <c r="V108">
        <v>0</v>
      </c>
      <c r="W108">
        <v>0</v>
      </c>
      <c r="X108">
        <v>0</v>
      </c>
      <c r="Y108">
        <v>14</v>
      </c>
      <c r="AA108">
        <v>17916</v>
      </c>
      <c r="AB108" t="s">
        <v>335</v>
      </c>
      <c r="AC108">
        <v>62</v>
      </c>
      <c r="AD108">
        <v>0</v>
      </c>
      <c r="AE108">
        <v>0</v>
      </c>
      <c r="AF108">
        <v>62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 x14ac:dyDescent="0.25">
      <c r="A109">
        <v>31063</v>
      </c>
      <c r="B109" t="s">
        <v>113</v>
      </c>
      <c r="C109">
        <v>43</v>
      </c>
      <c r="D109">
        <v>0</v>
      </c>
      <c r="E109">
        <v>0</v>
      </c>
      <c r="F109">
        <v>43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N109">
        <v>31063</v>
      </c>
      <c r="O109" t="s">
        <v>113</v>
      </c>
      <c r="P109">
        <v>43</v>
      </c>
      <c r="Q109">
        <v>0</v>
      </c>
      <c r="R109">
        <v>0</v>
      </c>
      <c r="S109">
        <v>43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AA109">
        <v>31063</v>
      </c>
      <c r="AB109" t="s">
        <v>113</v>
      </c>
      <c r="AC109">
        <v>45</v>
      </c>
      <c r="AD109">
        <v>0</v>
      </c>
      <c r="AE109">
        <v>0</v>
      </c>
      <c r="AF109">
        <v>45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</row>
    <row r="110" spans="1:38" x14ac:dyDescent="0.25">
      <c r="A110">
        <v>17411</v>
      </c>
      <c r="B110" t="s">
        <v>114</v>
      </c>
      <c r="C110" s="7">
        <v>13895</v>
      </c>
      <c r="D110">
        <v>0</v>
      </c>
      <c r="E110">
        <v>0</v>
      </c>
      <c r="F110" s="7">
        <v>13895</v>
      </c>
      <c r="G110">
        <v>240</v>
      </c>
      <c r="H110">
        <v>0</v>
      </c>
      <c r="I110">
        <v>0</v>
      </c>
      <c r="J110">
        <v>0</v>
      </c>
      <c r="K110">
        <v>0</v>
      </c>
      <c r="L110">
        <v>240</v>
      </c>
      <c r="N110">
        <v>17411</v>
      </c>
      <c r="O110" t="s">
        <v>114</v>
      </c>
      <c r="P110" s="7">
        <v>14808</v>
      </c>
      <c r="Q110">
        <v>0</v>
      </c>
      <c r="R110">
        <v>0</v>
      </c>
      <c r="S110" s="7">
        <v>14808</v>
      </c>
      <c r="T110">
        <v>158</v>
      </c>
      <c r="U110">
        <v>0</v>
      </c>
      <c r="V110">
        <v>0</v>
      </c>
      <c r="W110">
        <v>0</v>
      </c>
      <c r="X110">
        <v>0</v>
      </c>
      <c r="Y110">
        <v>158</v>
      </c>
      <c r="AA110">
        <v>17411</v>
      </c>
      <c r="AB110" t="s">
        <v>114</v>
      </c>
      <c r="AC110" s="7">
        <v>12858</v>
      </c>
      <c r="AD110">
        <v>0</v>
      </c>
      <c r="AE110">
        <v>0</v>
      </c>
      <c r="AF110" s="7">
        <v>12858</v>
      </c>
      <c r="AG110">
        <v>353</v>
      </c>
      <c r="AH110">
        <v>0</v>
      </c>
      <c r="AI110">
        <v>0</v>
      </c>
      <c r="AJ110">
        <v>0</v>
      </c>
      <c r="AK110">
        <v>0</v>
      </c>
      <c r="AL110">
        <v>353</v>
      </c>
    </row>
    <row r="111" spans="1:38" x14ac:dyDescent="0.25">
      <c r="A111">
        <v>11056</v>
      </c>
      <c r="B111" t="s">
        <v>115</v>
      </c>
      <c r="C111">
        <v>37</v>
      </c>
      <c r="D111">
        <v>0</v>
      </c>
      <c r="E111">
        <v>0</v>
      </c>
      <c r="F111">
        <v>37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N111">
        <v>11056</v>
      </c>
      <c r="O111" t="s">
        <v>115</v>
      </c>
      <c r="P111">
        <v>40</v>
      </c>
      <c r="Q111">
        <v>0</v>
      </c>
      <c r="R111">
        <v>0</v>
      </c>
      <c r="S111">
        <v>40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AA111">
        <v>11056</v>
      </c>
      <c r="AB111" t="s">
        <v>115</v>
      </c>
      <c r="AC111">
        <v>37</v>
      </c>
      <c r="AD111">
        <v>0</v>
      </c>
      <c r="AE111">
        <v>0</v>
      </c>
      <c r="AF111">
        <v>37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 x14ac:dyDescent="0.25">
      <c r="A112">
        <v>10003</v>
      </c>
      <c r="B112" t="s">
        <v>116</v>
      </c>
      <c r="C112">
        <v>72</v>
      </c>
      <c r="D112">
        <v>0</v>
      </c>
      <c r="E112">
        <v>0</v>
      </c>
      <c r="F112">
        <v>72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N112">
        <v>10003</v>
      </c>
      <c r="O112" t="s">
        <v>116</v>
      </c>
      <c r="P112">
        <v>86</v>
      </c>
      <c r="Q112">
        <v>0</v>
      </c>
      <c r="R112">
        <v>0</v>
      </c>
      <c r="S112">
        <v>86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AA112">
        <v>10003</v>
      </c>
      <c r="AB112" t="s">
        <v>116</v>
      </c>
      <c r="AC112">
        <v>107</v>
      </c>
      <c r="AD112">
        <v>0</v>
      </c>
      <c r="AE112">
        <v>0</v>
      </c>
      <c r="AF112">
        <v>107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</row>
    <row r="113" spans="1:38" x14ac:dyDescent="0.25">
      <c r="A113">
        <v>8458</v>
      </c>
      <c r="B113" t="s">
        <v>117</v>
      </c>
      <c r="C113" s="7">
        <v>3047</v>
      </c>
      <c r="D113">
        <v>0</v>
      </c>
      <c r="E113">
        <v>0</v>
      </c>
      <c r="F113" s="7">
        <v>3047</v>
      </c>
      <c r="G113">
        <v>137</v>
      </c>
      <c r="H113">
        <v>0</v>
      </c>
      <c r="I113">
        <v>0</v>
      </c>
      <c r="J113">
        <v>2</v>
      </c>
      <c r="K113">
        <v>4</v>
      </c>
      <c r="L113">
        <v>143</v>
      </c>
      <c r="N113">
        <v>8458</v>
      </c>
      <c r="O113" t="s">
        <v>117</v>
      </c>
      <c r="P113" s="7">
        <v>3004</v>
      </c>
      <c r="Q113">
        <v>0</v>
      </c>
      <c r="R113">
        <v>0</v>
      </c>
      <c r="S113" s="7">
        <v>3004</v>
      </c>
      <c r="T113">
        <v>161</v>
      </c>
      <c r="U113">
        <v>0</v>
      </c>
      <c r="V113">
        <v>0</v>
      </c>
      <c r="W113">
        <v>8</v>
      </c>
      <c r="X113">
        <v>8</v>
      </c>
      <c r="Y113">
        <v>177</v>
      </c>
      <c r="AA113">
        <v>8458</v>
      </c>
      <c r="AB113" t="s">
        <v>117</v>
      </c>
      <c r="AC113" s="7">
        <v>3029</v>
      </c>
      <c r="AD113">
        <v>0</v>
      </c>
      <c r="AE113">
        <v>0</v>
      </c>
      <c r="AF113" s="7">
        <v>3029</v>
      </c>
      <c r="AG113">
        <v>172</v>
      </c>
      <c r="AH113">
        <v>0</v>
      </c>
      <c r="AI113">
        <v>0</v>
      </c>
      <c r="AJ113">
        <v>7</v>
      </c>
      <c r="AK113">
        <v>7</v>
      </c>
      <c r="AL113">
        <v>186</v>
      </c>
    </row>
    <row r="114" spans="1:38" x14ac:dyDescent="0.25">
      <c r="A114">
        <v>3017</v>
      </c>
      <c r="B114" t="s">
        <v>118</v>
      </c>
      <c r="C114" s="7">
        <v>8492</v>
      </c>
      <c r="D114">
        <v>0</v>
      </c>
      <c r="E114">
        <v>0</v>
      </c>
      <c r="F114" s="7">
        <v>8492</v>
      </c>
      <c r="G114">
        <v>505</v>
      </c>
      <c r="H114">
        <v>592</v>
      </c>
      <c r="I114">
        <v>0</v>
      </c>
      <c r="J114">
        <v>12</v>
      </c>
      <c r="K114">
        <v>138</v>
      </c>
      <c r="L114" s="7">
        <v>1247</v>
      </c>
      <c r="N114">
        <v>3017</v>
      </c>
      <c r="O114" t="s">
        <v>118</v>
      </c>
      <c r="P114" s="7">
        <v>8346</v>
      </c>
      <c r="Q114">
        <v>0</v>
      </c>
      <c r="R114">
        <v>0</v>
      </c>
      <c r="S114" s="7">
        <v>8346</v>
      </c>
      <c r="T114">
        <v>518</v>
      </c>
      <c r="U114">
        <v>722</v>
      </c>
      <c r="V114">
        <v>0</v>
      </c>
      <c r="W114">
        <v>22</v>
      </c>
      <c r="X114">
        <v>84</v>
      </c>
      <c r="Y114" s="7">
        <v>1346</v>
      </c>
      <c r="AA114">
        <v>3017</v>
      </c>
      <c r="AB114" t="s">
        <v>118</v>
      </c>
      <c r="AC114" s="7">
        <v>8462</v>
      </c>
      <c r="AD114">
        <v>0</v>
      </c>
      <c r="AE114">
        <v>9</v>
      </c>
      <c r="AF114" s="7">
        <v>8471</v>
      </c>
      <c r="AG114">
        <v>587</v>
      </c>
      <c r="AH114">
        <v>702</v>
      </c>
      <c r="AI114">
        <v>0</v>
      </c>
      <c r="AJ114">
        <v>40</v>
      </c>
      <c r="AK114">
        <v>202</v>
      </c>
      <c r="AL114" s="7">
        <v>1531</v>
      </c>
    </row>
    <row r="115" spans="1:38" x14ac:dyDescent="0.25">
      <c r="A115">
        <v>17415</v>
      </c>
      <c r="B115" t="s">
        <v>119</v>
      </c>
      <c r="C115" s="7">
        <v>15908</v>
      </c>
      <c r="D115">
        <v>0</v>
      </c>
      <c r="E115">
        <v>0</v>
      </c>
      <c r="F115" s="7">
        <v>15908</v>
      </c>
      <c r="G115">
        <v>655</v>
      </c>
      <c r="H115">
        <v>0</v>
      </c>
      <c r="I115">
        <v>159</v>
      </c>
      <c r="J115">
        <v>48</v>
      </c>
      <c r="K115">
        <v>0</v>
      </c>
      <c r="L115">
        <v>862</v>
      </c>
      <c r="N115">
        <v>17415</v>
      </c>
      <c r="O115" t="s">
        <v>119</v>
      </c>
      <c r="P115" s="7">
        <v>14046</v>
      </c>
      <c r="Q115">
        <v>0</v>
      </c>
      <c r="R115">
        <v>0</v>
      </c>
      <c r="S115" s="7">
        <v>14046</v>
      </c>
      <c r="T115">
        <v>687</v>
      </c>
      <c r="U115">
        <v>0</v>
      </c>
      <c r="V115">
        <v>187</v>
      </c>
      <c r="W115">
        <v>15</v>
      </c>
      <c r="X115">
        <v>0</v>
      </c>
      <c r="Y115">
        <v>889</v>
      </c>
      <c r="AA115">
        <v>17415</v>
      </c>
      <c r="AB115" t="s">
        <v>119</v>
      </c>
      <c r="AC115" s="7">
        <v>14838</v>
      </c>
      <c r="AD115">
        <v>0</v>
      </c>
      <c r="AE115">
        <v>0</v>
      </c>
      <c r="AF115" s="7">
        <v>14838</v>
      </c>
      <c r="AG115">
        <v>782</v>
      </c>
      <c r="AH115">
        <v>0</v>
      </c>
      <c r="AI115">
        <v>213</v>
      </c>
      <c r="AJ115">
        <v>21</v>
      </c>
      <c r="AK115">
        <v>0</v>
      </c>
      <c r="AL115" s="7">
        <v>1016</v>
      </c>
    </row>
    <row r="116" spans="1:38" x14ac:dyDescent="0.25">
      <c r="A116">
        <v>33212</v>
      </c>
      <c r="B116" t="s">
        <v>120</v>
      </c>
      <c r="C116">
        <v>471</v>
      </c>
      <c r="D116">
        <v>0</v>
      </c>
      <c r="E116">
        <v>0</v>
      </c>
      <c r="F116">
        <v>471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N116">
        <v>33212</v>
      </c>
      <c r="O116" t="s">
        <v>120</v>
      </c>
      <c r="P116">
        <v>506</v>
      </c>
      <c r="Q116">
        <v>0</v>
      </c>
      <c r="R116">
        <v>0</v>
      </c>
      <c r="S116">
        <v>506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AA116">
        <v>33212</v>
      </c>
      <c r="AB116" t="s">
        <v>120</v>
      </c>
      <c r="AC116">
        <v>490</v>
      </c>
      <c r="AD116">
        <v>0</v>
      </c>
      <c r="AE116">
        <v>0</v>
      </c>
      <c r="AF116">
        <v>490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</row>
    <row r="117" spans="1:38" x14ac:dyDescent="0.25">
      <c r="A117">
        <v>3052</v>
      </c>
      <c r="B117" t="s">
        <v>121</v>
      </c>
      <c r="C117">
        <v>897</v>
      </c>
      <c r="D117">
        <v>0</v>
      </c>
      <c r="E117">
        <v>0</v>
      </c>
      <c r="F117">
        <v>897</v>
      </c>
      <c r="G117">
        <v>18</v>
      </c>
      <c r="H117">
        <v>0</v>
      </c>
      <c r="I117">
        <v>0</v>
      </c>
      <c r="J117">
        <v>0</v>
      </c>
      <c r="K117">
        <v>0</v>
      </c>
      <c r="L117">
        <v>18</v>
      </c>
      <c r="N117">
        <v>3052</v>
      </c>
      <c r="O117" t="s">
        <v>121</v>
      </c>
      <c r="P117">
        <v>920</v>
      </c>
      <c r="Q117">
        <v>0</v>
      </c>
      <c r="R117">
        <v>0</v>
      </c>
      <c r="S117">
        <v>920</v>
      </c>
      <c r="T117">
        <v>21</v>
      </c>
      <c r="U117">
        <v>0</v>
      </c>
      <c r="V117">
        <v>0</v>
      </c>
      <c r="W117">
        <v>0</v>
      </c>
      <c r="X117">
        <v>0</v>
      </c>
      <c r="Y117">
        <v>21</v>
      </c>
      <c r="AA117">
        <v>3052</v>
      </c>
      <c r="AB117" t="s">
        <v>121</v>
      </c>
      <c r="AC117">
        <v>891</v>
      </c>
      <c r="AD117">
        <v>0</v>
      </c>
      <c r="AE117">
        <v>0</v>
      </c>
      <c r="AF117">
        <v>891</v>
      </c>
      <c r="AG117">
        <v>16</v>
      </c>
      <c r="AH117">
        <v>0</v>
      </c>
      <c r="AI117">
        <v>0</v>
      </c>
      <c r="AJ117">
        <v>0</v>
      </c>
      <c r="AK117">
        <v>0</v>
      </c>
      <c r="AL117">
        <v>16</v>
      </c>
    </row>
    <row r="118" spans="1:38" x14ac:dyDescent="0.25">
      <c r="A118">
        <v>19403</v>
      </c>
      <c r="B118" t="s">
        <v>122</v>
      </c>
      <c r="C118">
        <v>303</v>
      </c>
      <c r="D118">
        <v>0</v>
      </c>
      <c r="E118">
        <v>0</v>
      </c>
      <c r="F118">
        <v>303</v>
      </c>
      <c r="G118">
        <v>22</v>
      </c>
      <c r="H118">
        <v>0</v>
      </c>
      <c r="I118">
        <v>0</v>
      </c>
      <c r="J118">
        <v>0</v>
      </c>
      <c r="K118">
        <v>0</v>
      </c>
      <c r="L118">
        <v>22</v>
      </c>
      <c r="N118">
        <v>19403</v>
      </c>
      <c r="O118" t="s">
        <v>122</v>
      </c>
      <c r="P118">
        <v>280</v>
      </c>
      <c r="Q118">
        <v>0</v>
      </c>
      <c r="R118">
        <v>0</v>
      </c>
      <c r="S118">
        <v>280</v>
      </c>
      <c r="T118">
        <v>19</v>
      </c>
      <c r="U118">
        <v>0</v>
      </c>
      <c r="V118">
        <v>0</v>
      </c>
      <c r="W118">
        <v>0</v>
      </c>
      <c r="X118">
        <v>3</v>
      </c>
      <c r="Y118">
        <v>22</v>
      </c>
      <c r="AA118">
        <v>19403</v>
      </c>
      <c r="AB118" t="s">
        <v>122</v>
      </c>
      <c r="AC118">
        <v>297</v>
      </c>
      <c r="AD118">
        <v>0</v>
      </c>
      <c r="AE118">
        <v>0</v>
      </c>
      <c r="AF118">
        <v>297</v>
      </c>
      <c r="AG118">
        <v>21</v>
      </c>
      <c r="AH118">
        <v>0</v>
      </c>
      <c r="AI118">
        <v>0</v>
      </c>
      <c r="AJ118">
        <v>0</v>
      </c>
      <c r="AK118">
        <v>0</v>
      </c>
      <c r="AL118">
        <v>21</v>
      </c>
    </row>
    <row r="119" spans="1:38" x14ac:dyDescent="0.25">
      <c r="A119">
        <v>20402</v>
      </c>
      <c r="B119" t="s">
        <v>123</v>
      </c>
      <c r="C119">
        <v>45</v>
      </c>
      <c r="D119">
        <v>0</v>
      </c>
      <c r="E119">
        <v>0</v>
      </c>
      <c r="F119">
        <v>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N119">
        <v>20402</v>
      </c>
      <c r="O119" t="s">
        <v>123</v>
      </c>
      <c r="P119">
        <v>51</v>
      </c>
      <c r="Q119">
        <v>0</v>
      </c>
      <c r="R119">
        <v>0</v>
      </c>
      <c r="S119">
        <v>51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AA119">
        <v>20402</v>
      </c>
      <c r="AB119" t="s">
        <v>123</v>
      </c>
      <c r="AC119">
        <v>52</v>
      </c>
      <c r="AD119">
        <v>0</v>
      </c>
      <c r="AE119">
        <v>0</v>
      </c>
      <c r="AF119">
        <v>52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</row>
    <row r="120" spans="1:38" x14ac:dyDescent="0.25">
      <c r="A120">
        <v>29311</v>
      </c>
      <c r="B120" t="s">
        <v>124</v>
      </c>
      <c r="C120">
        <v>368</v>
      </c>
      <c r="D120">
        <v>0</v>
      </c>
      <c r="E120">
        <v>0</v>
      </c>
      <c r="F120">
        <v>368</v>
      </c>
      <c r="G120">
        <v>6</v>
      </c>
      <c r="H120">
        <v>0</v>
      </c>
      <c r="I120">
        <v>0</v>
      </c>
      <c r="J120">
        <v>15</v>
      </c>
      <c r="K120">
        <v>0</v>
      </c>
      <c r="L120">
        <v>21</v>
      </c>
      <c r="N120">
        <v>29311</v>
      </c>
      <c r="O120" t="s">
        <v>124</v>
      </c>
      <c r="P120">
        <v>362</v>
      </c>
      <c r="Q120">
        <v>0</v>
      </c>
      <c r="R120">
        <v>0</v>
      </c>
      <c r="S120">
        <v>362</v>
      </c>
      <c r="T120">
        <v>9</v>
      </c>
      <c r="U120">
        <v>0</v>
      </c>
      <c r="V120">
        <v>0</v>
      </c>
      <c r="W120">
        <v>22</v>
      </c>
      <c r="X120">
        <v>0</v>
      </c>
      <c r="Y120">
        <v>31</v>
      </c>
      <c r="AA120">
        <v>29311</v>
      </c>
      <c r="AB120" t="s">
        <v>124</v>
      </c>
      <c r="AC120">
        <v>368</v>
      </c>
      <c r="AD120">
        <v>0</v>
      </c>
      <c r="AE120">
        <v>0</v>
      </c>
      <c r="AF120">
        <v>368</v>
      </c>
      <c r="AG120">
        <v>8</v>
      </c>
      <c r="AH120">
        <v>0</v>
      </c>
      <c r="AI120">
        <v>0</v>
      </c>
      <c r="AJ120">
        <v>23</v>
      </c>
      <c r="AK120">
        <v>2</v>
      </c>
      <c r="AL120">
        <v>33</v>
      </c>
    </row>
    <row r="121" spans="1:38" x14ac:dyDescent="0.25">
      <c r="A121">
        <v>38126</v>
      </c>
      <c r="B121" t="s">
        <v>125</v>
      </c>
      <c r="C121">
        <v>65</v>
      </c>
      <c r="D121">
        <v>0</v>
      </c>
      <c r="E121">
        <v>0</v>
      </c>
      <c r="F121">
        <v>65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N121">
        <v>38126</v>
      </c>
      <c r="O121" t="s">
        <v>125</v>
      </c>
      <c r="P121">
        <v>62</v>
      </c>
      <c r="Q121">
        <v>0</v>
      </c>
      <c r="R121">
        <v>0</v>
      </c>
      <c r="S121">
        <v>62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AA121">
        <v>38126</v>
      </c>
      <c r="AB121" t="s">
        <v>125</v>
      </c>
      <c r="AC121">
        <v>68</v>
      </c>
      <c r="AD121">
        <v>0</v>
      </c>
      <c r="AE121">
        <v>0</v>
      </c>
      <c r="AF121">
        <v>68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</row>
    <row r="122" spans="1:38" x14ac:dyDescent="0.25">
      <c r="A122">
        <v>4129</v>
      </c>
      <c r="B122" t="s">
        <v>126</v>
      </c>
      <c r="C122">
        <v>863</v>
      </c>
      <c r="D122">
        <v>0</v>
      </c>
      <c r="E122">
        <v>0</v>
      </c>
      <c r="F122">
        <v>863</v>
      </c>
      <c r="G122">
        <v>20</v>
      </c>
      <c r="H122">
        <v>0</v>
      </c>
      <c r="I122">
        <v>0</v>
      </c>
      <c r="J122">
        <v>0</v>
      </c>
      <c r="K122">
        <v>17</v>
      </c>
      <c r="L122">
        <v>37</v>
      </c>
      <c r="N122">
        <v>4129</v>
      </c>
      <c r="O122" t="s">
        <v>126</v>
      </c>
      <c r="P122">
        <v>770</v>
      </c>
      <c r="Q122">
        <v>0</v>
      </c>
      <c r="R122">
        <v>0</v>
      </c>
      <c r="S122">
        <v>770</v>
      </c>
      <c r="T122">
        <v>23</v>
      </c>
      <c r="U122">
        <v>0</v>
      </c>
      <c r="V122">
        <v>0</v>
      </c>
      <c r="W122">
        <v>0</v>
      </c>
      <c r="X122">
        <v>15</v>
      </c>
      <c r="Y122">
        <v>38</v>
      </c>
      <c r="AA122">
        <v>4129</v>
      </c>
      <c r="AB122" t="s">
        <v>126</v>
      </c>
      <c r="AC122">
        <v>851</v>
      </c>
      <c r="AD122">
        <v>0</v>
      </c>
      <c r="AE122">
        <v>0</v>
      </c>
      <c r="AF122">
        <v>851</v>
      </c>
      <c r="AG122">
        <v>24</v>
      </c>
      <c r="AH122">
        <v>0</v>
      </c>
      <c r="AI122">
        <v>0</v>
      </c>
      <c r="AJ122">
        <v>0</v>
      </c>
      <c r="AK122">
        <v>17</v>
      </c>
      <c r="AL122">
        <v>41</v>
      </c>
    </row>
    <row r="123" spans="1:38" x14ac:dyDescent="0.25">
      <c r="A123">
        <v>14097</v>
      </c>
      <c r="B123" t="s">
        <v>127</v>
      </c>
      <c r="C123">
        <v>219</v>
      </c>
      <c r="D123">
        <v>0</v>
      </c>
      <c r="E123">
        <v>0</v>
      </c>
      <c r="F123">
        <v>219</v>
      </c>
      <c r="G123">
        <v>0</v>
      </c>
      <c r="H123">
        <v>0</v>
      </c>
      <c r="I123">
        <v>0</v>
      </c>
      <c r="J123">
        <v>0</v>
      </c>
      <c r="K123">
        <v>14</v>
      </c>
      <c r="L123">
        <v>14</v>
      </c>
      <c r="N123">
        <v>14097</v>
      </c>
      <c r="O123" t="s">
        <v>127</v>
      </c>
      <c r="P123">
        <v>212</v>
      </c>
      <c r="Q123">
        <v>0</v>
      </c>
      <c r="R123">
        <v>0</v>
      </c>
      <c r="S123">
        <v>212</v>
      </c>
      <c r="T123">
        <v>0</v>
      </c>
      <c r="U123">
        <v>0</v>
      </c>
      <c r="V123">
        <v>0</v>
      </c>
      <c r="W123">
        <v>0</v>
      </c>
      <c r="X123">
        <v>15</v>
      </c>
      <c r="Y123">
        <v>15</v>
      </c>
      <c r="AA123">
        <v>14097</v>
      </c>
      <c r="AB123" t="s">
        <v>127</v>
      </c>
      <c r="AC123">
        <v>233</v>
      </c>
      <c r="AD123">
        <v>0</v>
      </c>
      <c r="AE123">
        <v>0</v>
      </c>
      <c r="AF123">
        <v>233</v>
      </c>
      <c r="AG123">
        <v>0</v>
      </c>
      <c r="AH123">
        <v>0</v>
      </c>
      <c r="AI123">
        <v>0</v>
      </c>
      <c r="AJ123">
        <v>0</v>
      </c>
      <c r="AK123">
        <v>17</v>
      </c>
      <c r="AL123">
        <v>17</v>
      </c>
    </row>
    <row r="124" spans="1:38" x14ac:dyDescent="0.25">
      <c r="A124">
        <v>31004</v>
      </c>
      <c r="B124" t="s">
        <v>128</v>
      </c>
      <c r="C124" s="7">
        <v>8245</v>
      </c>
      <c r="D124">
        <v>0</v>
      </c>
      <c r="E124">
        <v>0</v>
      </c>
      <c r="F124" s="7">
        <v>8245</v>
      </c>
      <c r="G124">
        <v>264</v>
      </c>
      <c r="H124">
        <v>0</v>
      </c>
      <c r="I124">
        <v>0</v>
      </c>
      <c r="J124">
        <v>11</v>
      </c>
      <c r="K124">
        <v>64</v>
      </c>
      <c r="L124">
        <v>339</v>
      </c>
      <c r="N124">
        <v>31004</v>
      </c>
      <c r="O124" t="s">
        <v>128</v>
      </c>
      <c r="P124" s="7">
        <v>7259</v>
      </c>
      <c r="Q124">
        <v>0</v>
      </c>
      <c r="R124">
        <v>0</v>
      </c>
      <c r="S124" s="7">
        <v>7259</v>
      </c>
      <c r="T124">
        <v>290</v>
      </c>
      <c r="U124">
        <v>0</v>
      </c>
      <c r="V124">
        <v>0</v>
      </c>
      <c r="W124">
        <v>0</v>
      </c>
      <c r="X124">
        <v>178</v>
      </c>
      <c r="Y124">
        <v>468</v>
      </c>
      <c r="AA124">
        <v>31004</v>
      </c>
      <c r="AB124" t="s">
        <v>128</v>
      </c>
      <c r="AC124" s="7">
        <v>7761</v>
      </c>
      <c r="AD124">
        <v>0</v>
      </c>
      <c r="AE124">
        <v>0</v>
      </c>
      <c r="AF124" s="7">
        <v>7761</v>
      </c>
      <c r="AG124">
        <v>283</v>
      </c>
      <c r="AH124">
        <v>0</v>
      </c>
      <c r="AI124">
        <v>0</v>
      </c>
      <c r="AJ124">
        <v>18</v>
      </c>
      <c r="AK124">
        <v>237</v>
      </c>
      <c r="AL124">
        <v>538</v>
      </c>
    </row>
    <row r="125" spans="1:38" x14ac:dyDescent="0.25">
      <c r="A125">
        <v>17414</v>
      </c>
      <c r="B125" t="s">
        <v>129</v>
      </c>
      <c r="C125" s="7">
        <v>12838</v>
      </c>
      <c r="D125">
        <v>87</v>
      </c>
      <c r="E125">
        <v>957</v>
      </c>
      <c r="F125" s="7">
        <v>13708</v>
      </c>
      <c r="G125">
        <v>548</v>
      </c>
      <c r="H125">
        <v>0</v>
      </c>
      <c r="I125">
        <v>624</v>
      </c>
      <c r="J125">
        <v>0</v>
      </c>
      <c r="K125">
        <v>0</v>
      </c>
      <c r="L125" s="7">
        <v>1172</v>
      </c>
      <c r="N125">
        <v>17414</v>
      </c>
      <c r="O125" t="s">
        <v>129</v>
      </c>
      <c r="P125" s="7">
        <v>12793</v>
      </c>
      <c r="Q125">
        <v>58</v>
      </c>
      <c r="R125" s="7">
        <v>1100</v>
      </c>
      <c r="S125" s="7">
        <v>13835</v>
      </c>
      <c r="T125">
        <v>552</v>
      </c>
      <c r="U125">
        <v>0</v>
      </c>
      <c r="V125">
        <v>622</v>
      </c>
      <c r="W125">
        <v>0</v>
      </c>
      <c r="X125">
        <v>0</v>
      </c>
      <c r="Y125" s="7">
        <v>1174</v>
      </c>
      <c r="AA125">
        <v>17414</v>
      </c>
      <c r="AB125" t="s">
        <v>129</v>
      </c>
      <c r="AC125" s="7">
        <v>13341</v>
      </c>
      <c r="AD125">
        <v>92</v>
      </c>
      <c r="AE125" s="7">
        <v>1077</v>
      </c>
      <c r="AF125" s="7">
        <v>14326</v>
      </c>
      <c r="AG125">
        <v>648</v>
      </c>
      <c r="AH125">
        <v>0</v>
      </c>
      <c r="AI125">
        <v>435</v>
      </c>
      <c r="AJ125">
        <v>4</v>
      </c>
      <c r="AK125">
        <v>0</v>
      </c>
      <c r="AL125" s="7">
        <v>1087</v>
      </c>
    </row>
    <row r="126" spans="1:38" x14ac:dyDescent="0.25">
      <c r="A126">
        <v>31306</v>
      </c>
      <c r="B126" t="s">
        <v>130</v>
      </c>
      <c r="C126" s="7">
        <v>2296</v>
      </c>
      <c r="D126">
        <v>0</v>
      </c>
      <c r="E126">
        <v>0</v>
      </c>
      <c r="F126" s="7">
        <v>2296</v>
      </c>
      <c r="G126">
        <v>82</v>
      </c>
      <c r="H126">
        <v>0</v>
      </c>
      <c r="I126">
        <v>0</v>
      </c>
      <c r="J126">
        <v>21</v>
      </c>
      <c r="K126">
        <v>4</v>
      </c>
      <c r="L126">
        <v>107</v>
      </c>
      <c r="N126">
        <v>31306</v>
      </c>
      <c r="O126" t="s">
        <v>130</v>
      </c>
      <c r="P126" s="7">
        <v>2361</v>
      </c>
      <c r="Q126">
        <v>0</v>
      </c>
      <c r="R126">
        <v>0</v>
      </c>
      <c r="S126" s="7">
        <v>2361</v>
      </c>
      <c r="T126">
        <v>73</v>
      </c>
      <c r="U126">
        <v>0</v>
      </c>
      <c r="V126">
        <v>0</v>
      </c>
      <c r="W126">
        <v>24</v>
      </c>
      <c r="X126">
        <v>0</v>
      </c>
      <c r="Y126">
        <v>97</v>
      </c>
      <c r="AA126">
        <v>31306</v>
      </c>
      <c r="AB126" t="s">
        <v>130</v>
      </c>
      <c r="AC126" s="7">
        <v>2295</v>
      </c>
      <c r="AD126">
        <v>0</v>
      </c>
      <c r="AE126">
        <v>0</v>
      </c>
      <c r="AF126" s="7">
        <v>2295</v>
      </c>
      <c r="AG126">
        <v>82</v>
      </c>
      <c r="AH126">
        <v>0</v>
      </c>
      <c r="AI126">
        <v>0</v>
      </c>
      <c r="AJ126">
        <v>34</v>
      </c>
      <c r="AK126">
        <v>25</v>
      </c>
      <c r="AL126">
        <v>141</v>
      </c>
    </row>
    <row r="127" spans="1:38" x14ac:dyDescent="0.25">
      <c r="A127">
        <v>38264</v>
      </c>
      <c r="B127" t="s">
        <v>131</v>
      </c>
      <c r="C127">
        <v>32</v>
      </c>
      <c r="D127">
        <v>0</v>
      </c>
      <c r="E127">
        <v>0</v>
      </c>
      <c r="F127">
        <v>32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N127">
        <v>38264</v>
      </c>
      <c r="O127" t="s">
        <v>131</v>
      </c>
      <c r="P127">
        <v>26</v>
      </c>
      <c r="Q127">
        <v>0</v>
      </c>
      <c r="R127">
        <v>0</v>
      </c>
      <c r="S127">
        <v>26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AA127">
        <v>38264</v>
      </c>
      <c r="AB127" t="s">
        <v>131</v>
      </c>
      <c r="AC127">
        <v>24</v>
      </c>
      <c r="AD127">
        <v>0</v>
      </c>
      <c r="AE127">
        <v>0</v>
      </c>
      <c r="AF127">
        <v>24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</row>
    <row r="128" spans="1:38" x14ac:dyDescent="0.25">
      <c r="A128">
        <v>32362</v>
      </c>
      <c r="B128" t="s">
        <v>132</v>
      </c>
      <c r="C128">
        <v>633</v>
      </c>
      <c r="D128">
        <v>0</v>
      </c>
      <c r="E128">
        <v>0</v>
      </c>
      <c r="F128">
        <v>633</v>
      </c>
      <c r="G128">
        <v>2</v>
      </c>
      <c r="H128">
        <v>0</v>
      </c>
      <c r="I128">
        <v>0</v>
      </c>
      <c r="J128">
        <v>0</v>
      </c>
      <c r="K128">
        <v>0</v>
      </c>
      <c r="L128">
        <v>2</v>
      </c>
      <c r="N128">
        <v>32362</v>
      </c>
      <c r="O128" t="s">
        <v>132</v>
      </c>
      <c r="P128">
        <v>638</v>
      </c>
      <c r="Q128">
        <v>0</v>
      </c>
      <c r="R128">
        <v>0</v>
      </c>
      <c r="S128">
        <v>638</v>
      </c>
      <c r="T128">
        <v>1</v>
      </c>
      <c r="U128">
        <v>0</v>
      </c>
      <c r="V128">
        <v>0</v>
      </c>
      <c r="W128">
        <v>0</v>
      </c>
      <c r="X128">
        <v>0</v>
      </c>
      <c r="Y128">
        <v>1</v>
      </c>
      <c r="AA128">
        <v>32362</v>
      </c>
      <c r="AB128" t="s">
        <v>132</v>
      </c>
      <c r="AC128">
        <v>616</v>
      </c>
      <c r="AD128">
        <v>0</v>
      </c>
      <c r="AE128">
        <v>0</v>
      </c>
      <c r="AF128">
        <v>616</v>
      </c>
      <c r="AG128">
        <v>1</v>
      </c>
      <c r="AH128">
        <v>0</v>
      </c>
      <c r="AI128">
        <v>0</v>
      </c>
      <c r="AJ128">
        <v>0</v>
      </c>
      <c r="AK128">
        <v>0</v>
      </c>
      <c r="AL128">
        <v>1</v>
      </c>
    </row>
    <row r="129" spans="1:38" x14ac:dyDescent="0.25">
      <c r="A129">
        <v>1158</v>
      </c>
      <c r="B129" t="s">
        <v>133</v>
      </c>
      <c r="C129">
        <v>431</v>
      </c>
      <c r="D129">
        <v>0</v>
      </c>
      <c r="E129">
        <v>0</v>
      </c>
      <c r="F129">
        <v>431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N129">
        <v>1158</v>
      </c>
      <c r="O129" t="s">
        <v>133</v>
      </c>
      <c r="P129">
        <v>472</v>
      </c>
      <c r="Q129">
        <v>0</v>
      </c>
      <c r="R129">
        <v>0</v>
      </c>
      <c r="S129">
        <v>472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AA129">
        <v>1158</v>
      </c>
      <c r="AB129" t="s">
        <v>133</v>
      </c>
      <c r="AC129">
        <v>466</v>
      </c>
      <c r="AD129">
        <v>0</v>
      </c>
      <c r="AE129">
        <v>0</v>
      </c>
      <c r="AF129">
        <v>466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</row>
    <row r="130" spans="1:38" x14ac:dyDescent="0.25">
      <c r="A130">
        <v>8122</v>
      </c>
      <c r="B130" t="s">
        <v>134</v>
      </c>
      <c r="C130" s="7">
        <v>2653</v>
      </c>
      <c r="D130">
        <v>0</v>
      </c>
      <c r="E130">
        <v>0</v>
      </c>
      <c r="F130" s="7">
        <v>2653</v>
      </c>
      <c r="G130">
        <v>323</v>
      </c>
      <c r="H130">
        <v>0</v>
      </c>
      <c r="I130">
        <v>0</v>
      </c>
      <c r="J130">
        <v>16</v>
      </c>
      <c r="K130">
        <v>69</v>
      </c>
      <c r="L130">
        <v>408</v>
      </c>
      <c r="N130">
        <v>8122</v>
      </c>
      <c r="O130" t="s">
        <v>134</v>
      </c>
      <c r="P130" s="7">
        <v>2763</v>
      </c>
      <c r="Q130">
        <v>0</v>
      </c>
      <c r="R130">
        <v>0</v>
      </c>
      <c r="S130" s="7">
        <v>2763</v>
      </c>
      <c r="T130">
        <v>304</v>
      </c>
      <c r="U130">
        <v>0</v>
      </c>
      <c r="V130">
        <v>0</v>
      </c>
      <c r="W130">
        <v>14</v>
      </c>
      <c r="X130">
        <v>68</v>
      </c>
      <c r="Y130">
        <v>386</v>
      </c>
      <c r="AA130">
        <v>8122</v>
      </c>
      <c r="AB130" t="s">
        <v>134</v>
      </c>
      <c r="AC130" s="7">
        <v>2667</v>
      </c>
      <c r="AD130">
        <v>0</v>
      </c>
      <c r="AE130">
        <v>0</v>
      </c>
      <c r="AF130" s="7">
        <v>2667</v>
      </c>
      <c r="AG130">
        <v>315</v>
      </c>
      <c r="AH130">
        <v>0</v>
      </c>
      <c r="AI130">
        <v>0</v>
      </c>
      <c r="AJ130">
        <v>27</v>
      </c>
      <c r="AK130">
        <v>77</v>
      </c>
      <c r="AL130">
        <v>419</v>
      </c>
    </row>
    <row r="131" spans="1:38" x14ac:dyDescent="0.25">
      <c r="A131">
        <v>28144</v>
      </c>
      <c r="B131" t="s">
        <v>135</v>
      </c>
      <c r="C131">
        <v>230</v>
      </c>
      <c r="D131">
        <v>0</v>
      </c>
      <c r="E131">
        <v>0</v>
      </c>
      <c r="F131">
        <v>230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N131">
        <v>28144</v>
      </c>
      <c r="O131" t="s">
        <v>135</v>
      </c>
      <c r="P131">
        <v>213</v>
      </c>
      <c r="Q131">
        <v>0</v>
      </c>
      <c r="R131">
        <v>0</v>
      </c>
      <c r="S131">
        <v>213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AA131">
        <v>28144</v>
      </c>
      <c r="AB131" t="s">
        <v>135</v>
      </c>
      <c r="AC131">
        <v>188</v>
      </c>
      <c r="AD131">
        <v>0</v>
      </c>
      <c r="AE131">
        <v>0</v>
      </c>
      <c r="AF131">
        <v>188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</row>
    <row r="132" spans="1:38" x14ac:dyDescent="0.25">
      <c r="A132">
        <v>32903</v>
      </c>
      <c r="B132" t="s">
        <v>334</v>
      </c>
      <c r="C132">
        <v>18</v>
      </c>
      <c r="D132">
        <v>0</v>
      </c>
      <c r="E132">
        <v>0</v>
      </c>
      <c r="F132">
        <v>18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N132">
        <v>32903</v>
      </c>
      <c r="O132" t="s">
        <v>334</v>
      </c>
      <c r="P132">
        <v>0</v>
      </c>
      <c r="Q132">
        <v>0</v>
      </c>
      <c r="R132">
        <v>18</v>
      </c>
      <c r="S132">
        <v>18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AA132">
        <v>32903</v>
      </c>
      <c r="AB132" t="s">
        <v>334</v>
      </c>
      <c r="AC132">
        <v>0</v>
      </c>
      <c r="AD132">
        <v>0</v>
      </c>
      <c r="AE132">
        <v>14</v>
      </c>
      <c r="AF132">
        <v>14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</row>
    <row r="133" spans="1:38" x14ac:dyDescent="0.25">
      <c r="A133">
        <v>37903</v>
      </c>
      <c r="B133" t="s">
        <v>344</v>
      </c>
      <c r="C133">
        <v>441</v>
      </c>
      <c r="D133">
        <v>7</v>
      </c>
      <c r="E133">
        <v>0</v>
      </c>
      <c r="F133">
        <v>434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N133">
        <v>37903</v>
      </c>
      <c r="O133" t="s">
        <v>344</v>
      </c>
      <c r="P133">
        <v>382</v>
      </c>
      <c r="Q133">
        <v>5</v>
      </c>
      <c r="R133">
        <v>0</v>
      </c>
      <c r="S133">
        <v>377</v>
      </c>
      <c r="T133">
        <v>12</v>
      </c>
      <c r="U133">
        <v>0</v>
      </c>
      <c r="V133">
        <v>0</v>
      </c>
      <c r="W133">
        <v>0</v>
      </c>
      <c r="X133">
        <v>0</v>
      </c>
      <c r="Y133">
        <v>12</v>
      </c>
      <c r="AA133">
        <v>37903</v>
      </c>
      <c r="AB133" t="s">
        <v>344</v>
      </c>
      <c r="AC133">
        <v>416</v>
      </c>
      <c r="AD133">
        <v>5</v>
      </c>
      <c r="AE133">
        <v>0</v>
      </c>
      <c r="AF133">
        <v>411</v>
      </c>
      <c r="AG133">
        <v>12</v>
      </c>
      <c r="AH133">
        <v>0</v>
      </c>
      <c r="AI133">
        <v>0</v>
      </c>
      <c r="AJ133">
        <v>0</v>
      </c>
      <c r="AK133">
        <v>0</v>
      </c>
      <c r="AL133">
        <v>12</v>
      </c>
    </row>
    <row r="134" spans="1:38" x14ac:dyDescent="0.25">
      <c r="A134">
        <v>20406</v>
      </c>
      <c r="B134" t="s">
        <v>136</v>
      </c>
      <c r="C134">
        <v>231</v>
      </c>
      <c r="D134">
        <v>0</v>
      </c>
      <c r="E134">
        <v>0</v>
      </c>
      <c r="F134">
        <v>231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N134">
        <v>20406</v>
      </c>
      <c r="O134" t="s">
        <v>136</v>
      </c>
      <c r="P134">
        <v>237</v>
      </c>
      <c r="Q134">
        <v>0</v>
      </c>
      <c r="R134">
        <v>0</v>
      </c>
      <c r="S134">
        <v>237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AA134">
        <v>20406</v>
      </c>
      <c r="AB134" t="s">
        <v>136</v>
      </c>
      <c r="AC134">
        <v>208</v>
      </c>
      <c r="AD134">
        <v>0</v>
      </c>
      <c r="AE134">
        <v>0</v>
      </c>
      <c r="AF134">
        <v>208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</row>
    <row r="135" spans="1:38" x14ac:dyDescent="0.25">
      <c r="A135">
        <v>37504</v>
      </c>
      <c r="B135" t="s">
        <v>137</v>
      </c>
      <c r="C135" s="7">
        <v>2151</v>
      </c>
      <c r="D135">
        <v>0</v>
      </c>
      <c r="E135">
        <v>0</v>
      </c>
      <c r="F135" s="7">
        <v>2151</v>
      </c>
      <c r="G135">
        <v>67</v>
      </c>
      <c r="H135">
        <v>0</v>
      </c>
      <c r="I135">
        <v>0</v>
      </c>
      <c r="J135">
        <v>5</v>
      </c>
      <c r="K135">
        <v>19</v>
      </c>
      <c r="L135">
        <v>91</v>
      </c>
      <c r="N135">
        <v>37504</v>
      </c>
      <c r="O135" t="s">
        <v>137</v>
      </c>
      <c r="P135" s="7">
        <v>1925</v>
      </c>
      <c r="Q135">
        <v>0</v>
      </c>
      <c r="R135">
        <v>0</v>
      </c>
      <c r="S135" s="7">
        <v>1925</v>
      </c>
      <c r="T135">
        <v>66</v>
      </c>
      <c r="U135">
        <v>0</v>
      </c>
      <c r="V135">
        <v>0</v>
      </c>
      <c r="W135">
        <v>14</v>
      </c>
      <c r="X135">
        <v>15</v>
      </c>
      <c r="Y135">
        <v>95</v>
      </c>
      <c r="AA135">
        <v>37504</v>
      </c>
      <c r="AB135" t="s">
        <v>137</v>
      </c>
      <c r="AC135" s="7">
        <v>2218</v>
      </c>
      <c r="AD135">
        <v>0</v>
      </c>
      <c r="AE135">
        <v>0</v>
      </c>
      <c r="AF135" s="7">
        <v>2218</v>
      </c>
      <c r="AG135">
        <v>64</v>
      </c>
      <c r="AH135">
        <v>0</v>
      </c>
      <c r="AI135">
        <v>0</v>
      </c>
      <c r="AJ135">
        <v>0</v>
      </c>
      <c r="AK135">
        <v>23</v>
      </c>
      <c r="AL135">
        <v>87</v>
      </c>
    </row>
    <row r="136" spans="1:38" x14ac:dyDescent="0.25">
      <c r="A136">
        <v>39120</v>
      </c>
      <c r="B136" t="s">
        <v>138</v>
      </c>
      <c r="C136">
        <v>349</v>
      </c>
      <c r="D136">
        <v>0</v>
      </c>
      <c r="E136">
        <v>0</v>
      </c>
      <c r="F136">
        <v>349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N136">
        <v>39120</v>
      </c>
      <c r="O136" t="s">
        <v>138</v>
      </c>
      <c r="P136">
        <v>351</v>
      </c>
      <c r="Q136">
        <v>0</v>
      </c>
      <c r="R136">
        <v>0</v>
      </c>
      <c r="S136">
        <v>351</v>
      </c>
      <c r="T136">
        <v>17</v>
      </c>
      <c r="U136">
        <v>0</v>
      </c>
      <c r="V136">
        <v>0</v>
      </c>
      <c r="W136">
        <v>0</v>
      </c>
      <c r="X136">
        <v>0</v>
      </c>
      <c r="Y136">
        <v>17</v>
      </c>
      <c r="AA136">
        <v>39120</v>
      </c>
      <c r="AB136" t="s">
        <v>138</v>
      </c>
      <c r="AC136">
        <v>380</v>
      </c>
      <c r="AD136">
        <v>0</v>
      </c>
      <c r="AE136">
        <v>0</v>
      </c>
      <c r="AF136">
        <v>380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</row>
    <row r="137" spans="1:38" x14ac:dyDescent="0.25">
      <c r="A137">
        <v>9207</v>
      </c>
      <c r="B137" t="s">
        <v>139</v>
      </c>
      <c r="C137">
        <v>44</v>
      </c>
      <c r="D137">
        <v>0</v>
      </c>
      <c r="E137">
        <v>0</v>
      </c>
      <c r="F137">
        <v>44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N137">
        <v>9207</v>
      </c>
      <c r="O137" t="s">
        <v>139</v>
      </c>
      <c r="P137">
        <v>43</v>
      </c>
      <c r="Q137">
        <v>0</v>
      </c>
      <c r="R137">
        <v>0</v>
      </c>
      <c r="S137">
        <v>43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AA137">
        <v>9207</v>
      </c>
      <c r="AB137" t="s">
        <v>139</v>
      </c>
      <c r="AC137">
        <v>50</v>
      </c>
      <c r="AD137">
        <v>0</v>
      </c>
      <c r="AE137">
        <v>0</v>
      </c>
      <c r="AF137">
        <v>50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 x14ac:dyDescent="0.25">
      <c r="A138">
        <v>4019</v>
      </c>
      <c r="B138" t="s">
        <v>140</v>
      </c>
      <c r="C138">
        <v>479</v>
      </c>
      <c r="D138">
        <v>0</v>
      </c>
      <c r="E138">
        <v>0</v>
      </c>
      <c r="F138">
        <v>479</v>
      </c>
      <c r="G138">
        <v>6</v>
      </c>
      <c r="H138">
        <v>0</v>
      </c>
      <c r="I138">
        <v>0</v>
      </c>
      <c r="J138">
        <v>0</v>
      </c>
      <c r="K138">
        <v>0</v>
      </c>
      <c r="L138">
        <v>6</v>
      </c>
      <c r="N138">
        <v>4019</v>
      </c>
      <c r="O138" t="s">
        <v>140</v>
      </c>
      <c r="P138">
        <v>489</v>
      </c>
      <c r="Q138">
        <v>0</v>
      </c>
      <c r="R138">
        <v>0</v>
      </c>
      <c r="S138">
        <v>489</v>
      </c>
      <c r="T138">
        <v>6</v>
      </c>
      <c r="U138">
        <v>0</v>
      </c>
      <c r="V138">
        <v>0</v>
      </c>
      <c r="W138">
        <v>0</v>
      </c>
      <c r="X138">
        <v>0</v>
      </c>
      <c r="Y138">
        <v>6</v>
      </c>
      <c r="AA138">
        <v>4019</v>
      </c>
      <c r="AB138" t="s">
        <v>140</v>
      </c>
      <c r="AC138">
        <v>497</v>
      </c>
      <c r="AD138">
        <v>0</v>
      </c>
      <c r="AE138">
        <v>0</v>
      </c>
      <c r="AF138">
        <v>497</v>
      </c>
      <c r="AG138">
        <v>8</v>
      </c>
      <c r="AH138">
        <v>0</v>
      </c>
      <c r="AI138">
        <v>0</v>
      </c>
      <c r="AJ138">
        <v>0</v>
      </c>
      <c r="AK138">
        <v>0</v>
      </c>
      <c r="AL138">
        <v>8</v>
      </c>
    </row>
    <row r="139" spans="1:38" x14ac:dyDescent="0.25">
      <c r="A139">
        <v>23311</v>
      </c>
      <c r="B139" t="s">
        <v>141</v>
      </c>
      <c r="C139">
        <v>205</v>
      </c>
      <c r="D139">
        <v>0</v>
      </c>
      <c r="E139">
        <v>0</v>
      </c>
      <c r="F139">
        <v>205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N139">
        <v>23311</v>
      </c>
      <c r="O139" t="s">
        <v>141</v>
      </c>
      <c r="P139">
        <v>204</v>
      </c>
      <c r="Q139">
        <v>0</v>
      </c>
      <c r="R139">
        <v>0</v>
      </c>
      <c r="S139">
        <v>204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AA139">
        <v>23311</v>
      </c>
      <c r="AB139" t="s">
        <v>141</v>
      </c>
      <c r="AC139">
        <v>230</v>
      </c>
      <c r="AD139">
        <v>0</v>
      </c>
      <c r="AE139">
        <v>0</v>
      </c>
      <c r="AF139">
        <v>230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</row>
    <row r="140" spans="1:38" x14ac:dyDescent="0.25">
      <c r="A140">
        <v>33207</v>
      </c>
      <c r="B140" t="s">
        <v>142</v>
      </c>
      <c r="C140">
        <v>394</v>
      </c>
      <c r="D140">
        <v>0</v>
      </c>
      <c r="E140">
        <v>0</v>
      </c>
      <c r="F140">
        <v>394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N140">
        <v>33207</v>
      </c>
      <c r="O140" t="s">
        <v>142</v>
      </c>
      <c r="P140">
        <v>490</v>
      </c>
      <c r="Q140">
        <v>0</v>
      </c>
      <c r="R140">
        <v>0</v>
      </c>
      <c r="S140">
        <v>490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AA140">
        <v>33207</v>
      </c>
      <c r="AB140" t="s">
        <v>142</v>
      </c>
      <c r="AC140">
        <v>471</v>
      </c>
      <c r="AD140">
        <v>0</v>
      </c>
      <c r="AE140">
        <v>0</v>
      </c>
      <c r="AF140">
        <v>471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</row>
    <row r="141" spans="1:38" x14ac:dyDescent="0.25">
      <c r="A141">
        <v>31025</v>
      </c>
      <c r="B141" t="s">
        <v>143</v>
      </c>
      <c r="C141" s="7">
        <v>6182</v>
      </c>
      <c r="D141">
        <v>0</v>
      </c>
      <c r="E141">
        <v>0</v>
      </c>
      <c r="F141" s="7">
        <v>6182</v>
      </c>
      <c r="G141">
        <v>381</v>
      </c>
      <c r="H141">
        <v>0</v>
      </c>
      <c r="I141">
        <v>162</v>
      </c>
      <c r="J141">
        <v>76</v>
      </c>
      <c r="K141">
        <v>64</v>
      </c>
      <c r="L141">
        <v>683</v>
      </c>
      <c r="N141">
        <v>31025</v>
      </c>
      <c r="O141" t="s">
        <v>143</v>
      </c>
      <c r="P141" s="7">
        <v>6190</v>
      </c>
      <c r="Q141">
        <v>0</v>
      </c>
      <c r="R141">
        <v>0</v>
      </c>
      <c r="S141" s="7">
        <v>6190</v>
      </c>
      <c r="T141">
        <v>371</v>
      </c>
      <c r="U141">
        <v>0</v>
      </c>
      <c r="V141">
        <v>172</v>
      </c>
      <c r="W141">
        <v>80</v>
      </c>
      <c r="X141">
        <v>27</v>
      </c>
      <c r="Y141">
        <v>650</v>
      </c>
      <c r="AA141">
        <v>31025</v>
      </c>
      <c r="AB141" t="s">
        <v>143</v>
      </c>
      <c r="AC141" s="7">
        <v>6129</v>
      </c>
      <c r="AD141">
        <v>0</v>
      </c>
      <c r="AE141">
        <v>0</v>
      </c>
      <c r="AF141" s="7">
        <v>6129</v>
      </c>
      <c r="AG141">
        <v>387</v>
      </c>
      <c r="AH141">
        <v>0</v>
      </c>
      <c r="AI141">
        <v>181</v>
      </c>
      <c r="AJ141">
        <v>95</v>
      </c>
      <c r="AK141">
        <v>54</v>
      </c>
      <c r="AL141">
        <v>717</v>
      </c>
    </row>
    <row r="142" spans="1:38" x14ac:dyDescent="0.25">
      <c r="A142">
        <v>14065</v>
      </c>
      <c r="B142" t="s">
        <v>144</v>
      </c>
      <c r="C142">
        <v>154</v>
      </c>
      <c r="D142">
        <v>0</v>
      </c>
      <c r="E142">
        <v>0</v>
      </c>
      <c r="F142">
        <v>154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N142">
        <v>14065</v>
      </c>
      <c r="O142" t="s">
        <v>144</v>
      </c>
      <c r="P142">
        <v>141</v>
      </c>
      <c r="Q142">
        <v>0</v>
      </c>
      <c r="R142">
        <v>0</v>
      </c>
      <c r="S142">
        <v>141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AA142">
        <v>14065</v>
      </c>
      <c r="AB142" t="s">
        <v>144</v>
      </c>
      <c r="AC142">
        <v>171</v>
      </c>
      <c r="AD142">
        <v>0</v>
      </c>
      <c r="AE142">
        <v>0</v>
      </c>
      <c r="AF142">
        <v>171</v>
      </c>
      <c r="AG142">
        <v>0</v>
      </c>
      <c r="AH142">
        <v>0</v>
      </c>
      <c r="AI142">
        <v>0</v>
      </c>
      <c r="AJ142">
        <v>0</v>
      </c>
      <c r="AK142">
        <v>3</v>
      </c>
      <c r="AL142">
        <v>3</v>
      </c>
    </row>
    <row r="143" spans="1:38" x14ac:dyDescent="0.25">
      <c r="A143">
        <v>32354</v>
      </c>
      <c r="B143" t="s">
        <v>145</v>
      </c>
      <c r="C143" s="7">
        <v>6416</v>
      </c>
      <c r="D143">
        <v>0</v>
      </c>
      <c r="E143">
        <v>0</v>
      </c>
      <c r="F143" s="7">
        <v>6416</v>
      </c>
      <c r="G143">
        <v>335</v>
      </c>
      <c r="H143">
        <v>34</v>
      </c>
      <c r="I143">
        <v>0</v>
      </c>
      <c r="J143">
        <v>25</v>
      </c>
      <c r="K143">
        <v>0</v>
      </c>
      <c r="L143">
        <v>394</v>
      </c>
      <c r="N143">
        <v>32354</v>
      </c>
      <c r="O143" t="s">
        <v>145</v>
      </c>
      <c r="P143" s="7">
        <v>6501</v>
      </c>
      <c r="Q143">
        <v>0</v>
      </c>
      <c r="R143">
        <v>0</v>
      </c>
      <c r="S143" s="7">
        <v>6501</v>
      </c>
      <c r="T143">
        <v>393</v>
      </c>
      <c r="U143">
        <v>42</v>
      </c>
      <c r="V143">
        <v>0</v>
      </c>
      <c r="W143">
        <v>28</v>
      </c>
      <c r="X143">
        <v>0</v>
      </c>
      <c r="Y143">
        <v>463</v>
      </c>
      <c r="AA143">
        <v>32354</v>
      </c>
      <c r="AB143" t="s">
        <v>145</v>
      </c>
      <c r="AC143" s="7">
        <v>6479</v>
      </c>
      <c r="AD143">
        <v>0</v>
      </c>
      <c r="AE143">
        <v>0</v>
      </c>
      <c r="AF143" s="7">
        <v>6479</v>
      </c>
      <c r="AG143">
        <v>423</v>
      </c>
      <c r="AH143">
        <v>47</v>
      </c>
      <c r="AI143">
        <v>0</v>
      </c>
      <c r="AJ143">
        <v>37</v>
      </c>
      <c r="AK143">
        <v>0</v>
      </c>
      <c r="AL143">
        <v>507</v>
      </c>
    </row>
    <row r="144" spans="1:38" x14ac:dyDescent="0.25">
      <c r="A144">
        <v>32326</v>
      </c>
      <c r="B144" t="s">
        <v>146</v>
      </c>
      <c r="C144" s="7">
        <v>1235</v>
      </c>
      <c r="D144">
        <v>0</v>
      </c>
      <c r="E144">
        <v>0</v>
      </c>
      <c r="F144" s="7">
        <v>1235</v>
      </c>
      <c r="G144">
        <v>74</v>
      </c>
      <c r="H144">
        <v>0</v>
      </c>
      <c r="I144">
        <v>0</v>
      </c>
      <c r="J144">
        <v>6</v>
      </c>
      <c r="K144">
        <v>16</v>
      </c>
      <c r="L144">
        <v>96</v>
      </c>
      <c r="N144">
        <v>32326</v>
      </c>
      <c r="O144" t="s">
        <v>146</v>
      </c>
      <c r="P144" s="7">
        <v>1194</v>
      </c>
      <c r="Q144">
        <v>0</v>
      </c>
      <c r="R144">
        <v>0</v>
      </c>
      <c r="S144" s="7">
        <v>1194</v>
      </c>
      <c r="T144">
        <v>79</v>
      </c>
      <c r="U144">
        <v>0</v>
      </c>
      <c r="V144">
        <v>0</v>
      </c>
      <c r="W144">
        <v>7</v>
      </c>
      <c r="X144">
        <v>15</v>
      </c>
      <c r="Y144">
        <v>101</v>
      </c>
      <c r="AA144">
        <v>32326</v>
      </c>
      <c r="AB144" t="s">
        <v>146</v>
      </c>
      <c r="AC144" s="7">
        <v>1217</v>
      </c>
      <c r="AD144">
        <v>0</v>
      </c>
      <c r="AE144">
        <v>0</v>
      </c>
      <c r="AF144" s="7">
        <v>1217</v>
      </c>
      <c r="AG144">
        <v>68</v>
      </c>
      <c r="AH144">
        <v>0</v>
      </c>
      <c r="AI144">
        <v>0</v>
      </c>
      <c r="AJ144">
        <v>3</v>
      </c>
      <c r="AK144">
        <v>15</v>
      </c>
      <c r="AL144">
        <v>86</v>
      </c>
    </row>
    <row r="145" spans="1:38" x14ac:dyDescent="0.25">
      <c r="A145">
        <v>17400</v>
      </c>
      <c r="B145" t="s">
        <v>147</v>
      </c>
      <c r="C145" s="7">
        <v>2377</v>
      </c>
      <c r="D145">
        <v>0</v>
      </c>
      <c r="E145">
        <v>0</v>
      </c>
      <c r="F145" s="7">
        <v>2377</v>
      </c>
      <c r="G145">
        <v>59</v>
      </c>
      <c r="H145">
        <v>0</v>
      </c>
      <c r="I145">
        <v>0</v>
      </c>
      <c r="J145">
        <v>0</v>
      </c>
      <c r="K145">
        <v>5</v>
      </c>
      <c r="L145">
        <v>64</v>
      </c>
      <c r="N145">
        <v>17400</v>
      </c>
      <c r="O145" t="s">
        <v>147</v>
      </c>
      <c r="P145" s="7">
        <v>2320</v>
      </c>
      <c r="Q145">
        <v>0</v>
      </c>
      <c r="R145">
        <v>0</v>
      </c>
      <c r="S145" s="7">
        <v>2320</v>
      </c>
      <c r="T145">
        <v>64</v>
      </c>
      <c r="U145">
        <v>0</v>
      </c>
      <c r="V145">
        <v>0</v>
      </c>
      <c r="W145">
        <v>6</v>
      </c>
      <c r="X145">
        <v>10</v>
      </c>
      <c r="Y145">
        <v>80</v>
      </c>
      <c r="AA145">
        <v>17400</v>
      </c>
      <c r="AB145" t="s">
        <v>147</v>
      </c>
      <c r="AC145" s="7">
        <v>2321</v>
      </c>
      <c r="AD145">
        <v>0</v>
      </c>
      <c r="AE145">
        <v>0</v>
      </c>
      <c r="AF145" s="7">
        <v>2321</v>
      </c>
      <c r="AG145">
        <v>55</v>
      </c>
      <c r="AH145">
        <v>0</v>
      </c>
      <c r="AI145">
        <v>0</v>
      </c>
      <c r="AJ145">
        <v>5</v>
      </c>
      <c r="AK145">
        <v>29</v>
      </c>
      <c r="AL145">
        <v>89</v>
      </c>
    </row>
    <row r="146" spans="1:38" x14ac:dyDescent="0.25">
      <c r="A146">
        <v>37505</v>
      </c>
      <c r="B146" t="s">
        <v>148</v>
      </c>
      <c r="C146" s="7">
        <v>1417</v>
      </c>
      <c r="D146">
        <v>0</v>
      </c>
      <c r="E146">
        <v>0</v>
      </c>
      <c r="F146" s="7">
        <v>1417</v>
      </c>
      <c r="G146">
        <v>40</v>
      </c>
      <c r="H146">
        <v>0</v>
      </c>
      <c r="I146">
        <v>0</v>
      </c>
      <c r="J146">
        <v>18</v>
      </c>
      <c r="K146">
        <v>0</v>
      </c>
      <c r="L146">
        <v>58</v>
      </c>
      <c r="N146">
        <v>37505</v>
      </c>
      <c r="O146" t="s">
        <v>148</v>
      </c>
      <c r="P146" s="7">
        <v>1396</v>
      </c>
      <c r="Q146">
        <v>0</v>
      </c>
      <c r="R146">
        <v>0</v>
      </c>
      <c r="S146" s="7">
        <v>1396</v>
      </c>
      <c r="T146">
        <v>33</v>
      </c>
      <c r="U146">
        <v>0</v>
      </c>
      <c r="V146">
        <v>1</v>
      </c>
      <c r="W146">
        <v>17</v>
      </c>
      <c r="X146">
        <v>5</v>
      </c>
      <c r="Y146">
        <v>56</v>
      </c>
      <c r="AA146">
        <v>37505</v>
      </c>
      <c r="AB146" t="s">
        <v>148</v>
      </c>
      <c r="AC146" s="7">
        <v>1370</v>
      </c>
      <c r="AD146">
        <v>0</v>
      </c>
      <c r="AE146">
        <v>0</v>
      </c>
      <c r="AF146" s="7">
        <v>1370</v>
      </c>
      <c r="AG146">
        <v>45</v>
      </c>
      <c r="AH146">
        <v>0</v>
      </c>
      <c r="AI146">
        <v>1</v>
      </c>
      <c r="AJ146">
        <v>15</v>
      </c>
      <c r="AK146">
        <v>8</v>
      </c>
      <c r="AL146">
        <v>69</v>
      </c>
    </row>
    <row r="147" spans="1:38" x14ac:dyDescent="0.25">
      <c r="A147">
        <v>24350</v>
      </c>
      <c r="B147" t="s">
        <v>149</v>
      </c>
      <c r="C147">
        <v>566</v>
      </c>
      <c r="D147">
        <v>0</v>
      </c>
      <c r="E147">
        <v>0</v>
      </c>
      <c r="F147">
        <v>566</v>
      </c>
      <c r="G147">
        <v>11</v>
      </c>
      <c r="H147">
        <v>0</v>
      </c>
      <c r="I147">
        <v>0</v>
      </c>
      <c r="J147">
        <v>0</v>
      </c>
      <c r="K147">
        <v>9</v>
      </c>
      <c r="L147">
        <v>20</v>
      </c>
      <c r="N147">
        <v>24350</v>
      </c>
      <c r="O147" t="s">
        <v>149</v>
      </c>
      <c r="P147">
        <v>543</v>
      </c>
      <c r="Q147">
        <v>0</v>
      </c>
      <c r="R147">
        <v>0</v>
      </c>
      <c r="S147">
        <v>543</v>
      </c>
      <c r="T147">
        <v>19</v>
      </c>
      <c r="U147">
        <v>0</v>
      </c>
      <c r="V147">
        <v>0</v>
      </c>
      <c r="W147">
        <v>0</v>
      </c>
      <c r="X147">
        <v>15</v>
      </c>
      <c r="Y147">
        <v>34</v>
      </c>
      <c r="AA147">
        <v>24350</v>
      </c>
      <c r="AB147" t="s">
        <v>149</v>
      </c>
      <c r="AC147">
        <v>566</v>
      </c>
      <c r="AD147">
        <v>0</v>
      </c>
      <c r="AE147">
        <v>0</v>
      </c>
      <c r="AF147">
        <v>566</v>
      </c>
      <c r="AG147">
        <v>12</v>
      </c>
      <c r="AH147">
        <v>0</v>
      </c>
      <c r="AI147">
        <v>0</v>
      </c>
      <c r="AJ147">
        <v>0</v>
      </c>
      <c r="AK147">
        <v>15</v>
      </c>
      <c r="AL147">
        <v>27</v>
      </c>
    </row>
    <row r="148" spans="1:38" x14ac:dyDescent="0.25">
      <c r="A148">
        <v>30031</v>
      </c>
      <c r="B148" t="s">
        <v>150</v>
      </c>
      <c r="C148">
        <v>80</v>
      </c>
      <c r="D148">
        <v>0</v>
      </c>
      <c r="E148">
        <v>0</v>
      </c>
      <c r="F148">
        <v>80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N148">
        <v>30031</v>
      </c>
      <c r="O148" t="s">
        <v>150</v>
      </c>
      <c r="P148">
        <v>79</v>
      </c>
      <c r="Q148">
        <v>0</v>
      </c>
      <c r="R148">
        <v>0</v>
      </c>
      <c r="S148">
        <v>79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AA148">
        <v>30031</v>
      </c>
      <c r="AB148" t="s">
        <v>150</v>
      </c>
      <c r="AC148">
        <v>83</v>
      </c>
      <c r="AD148">
        <v>0</v>
      </c>
      <c r="AE148">
        <v>0</v>
      </c>
      <c r="AF148">
        <v>83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</row>
    <row r="149" spans="1:38" x14ac:dyDescent="0.25">
      <c r="A149">
        <v>31103</v>
      </c>
      <c r="B149" t="s">
        <v>151</v>
      </c>
      <c r="C149" s="7">
        <v>3874</v>
      </c>
      <c r="D149">
        <v>0</v>
      </c>
      <c r="E149">
        <v>0</v>
      </c>
      <c r="F149" s="7">
        <v>3874</v>
      </c>
      <c r="G149">
        <v>199</v>
      </c>
      <c r="H149">
        <v>0</v>
      </c>
      <c r="I149">
        <v>0</v>
      </c>
      <c r="J149">
        <v>14</v>
      </c>
      <c r="K149">
        <v>50</v>
      </c>
      <c r="L149">
        <v>263</v>
      </c>
      <c r="N149">
        <v>31103</v>
      </c>
      <c r="O149" t="s">
        <v>151</v>
      </c>
      <c r="P149" s="7">
        <v>3773</v>
      </c>
      <c r="Q149">
        <v>0</v>
      </c>
      <c r="R149">
        <v>0</v>
      </c>
      <c r="S149" s="7">
        <v>3773</v>
      </c>
      <c r="T149">
        <v>200</v>
      </c>
      <c r="U149">
        <v>0</v>
      </c>
      <c r="V149">
        <v>29</v>
      </c>
      <c r="W149">
        <v>13</v>
      </c>
      <c r="X149">
        <v>54</v>
      </c>
      <c r="Y149">
        <v>296</v>
      </c>
      <c r="AA149">
        <v>31103</v>
      </c>
      <c r="AB149" t="s">
        <v>151</v>
      </c>
      <c r="AC149" s="7">
        <v>3694</v>
      </c>
      <c r="AD149">
        <v>0</v>
      </c>
      <c r="AE149">
        <v>0</v>
      </c>
      <c r="AF149" s="7">
        <v>3694</v>
      </c>
      <c r="AG149">
        <v>192</v>
      </c>
      <c r="AH149">
        <v>0</v>
      </c>
      <c r="AI149">
        <v>32</v>
      </c>
      <c r="AJ149">
        <v>11</v>
      </c>
      <c r="AK149">
        <v>62</v>
      </c>
      <c r="AL149">
        <v>297</v>
      </c>
    </row>
    <row r="150" spans="1:38" x14ac:dyDescent="0.25">
      <c r="A150">
        <v>14066</v>
      </c>
      <c r="B150" t="s">
        <v>152</v>
      </c>
      <c r="C150">
        <v>383</v>
      </c>
      <c r="D150">
        <v>0</v>
      </c>
      <c r="E150">
        <v>0</v>
      </c>
      <c r="F150">
        <v>383</v>
      </c>
      <c r="G150">
        <v>28</v>
      </c>
      <c r="H150">
        <v>0</v>
      </c>
      <c r="I150">
        <v>0</v>
      </c>
      <c r="J150">
        <v>4</v>
      </c>
      <c r="K150">
        <v>0</v>
      </c>
      <c r="L150">
        <v>32</v>
      </c>
      <c r="N150">
        <v>14066</v>
      </c>
      <c r="O150" t="s">
        <v>152</v>
      </c>
      <c r="P150">
        <v>404</v>
      </c>
      <c r="Q150">
        <v>0</v>
      </c>
      <c r="R150">
        <v>0</v>
      </c>
      <c r="S150">
        <v>404</v>
      </c>
      <c r="T150">
        <v>0</v>
      </c>
      <c r="U150">
        <v>0</v>
      </c>
      <c r="V150">
        <v>0</v>
      </c>
      <c r="W150">
        <v>4</v>
      </c>
      <c r="X150">
        <v>0</v>
      </c>
      <c r="Y150">
        <v>4</v>
      </c>
      <c r="AA150">
        <v>14066</v>
      </c>
      <c r="AB150" t="s">
        <v>152</v>
      </c>
      <c r="AC150">
        <v>485</v>
      </c>
      <c r="AD150">
        <v>0</v>
      </c>
      <c r="AE150">
        <v>0</v>
      </c>
      <c r="AF150">
        <v>485</v>
      </c>
      <c r="AG150">
        <v>8</v>
      </c>
      <c r="AH150">
        <v>0</v>
      </c>
      <c r="AI150">
        <v>0</v>
      </c>
      <c r="AJ150">
        <v>3</v>
      </c>
      <c r="AK150">
        <v>0</v>
      </c>
      <c r="AL150">
        <v>11</v>
      </c>
    </row>
    <row r="151" spans="1:38" x14ac:dyDescent="0.25">
      <c r="A151">
        <v>21214</v>
      </c>
      <c r="B151" t="s">
        <v>153</v>
      </c>
      <c r="C151">
        <v>266</v>
      </c>
      <c r="D151">
        <v>0</v>
      </c>
      <c r="E151">
        <v>0</v>
      </c>
      <c r="F151">
        <v>266</v>
      </c>
      <c r="G151">
        <v>7</v>
      </c>
      <c r="H151">
        <v>0</v>
      </c>
      <c r="I151">
        <v>0</v>
      </c>
      <c r="J151">
        <v>0</v>
      </c>
      <c r="K151">
        <v>0</v>
      </c>
      <c r="L151">
        <v>7</v>
      </c>
      <c r="N151">
        <v>21214</v>
      </c>
      <c r="O151" t="s">
        <v>153</v>
      </c>
      <c r="P151">
        <v>264</v>
      </c>
      <c r="Q151">
        <v>0</v>
      </c>
      <c r="R151">
        <v>0</v>
      </c>
      <c r="S151">
        <v>264</v>
      </c>
      <c r="T151">
        <v>6</v>
      </c>
      <c r="U151">
        <v>0</v>
      </c>
      <c r="V151">
        <v>0</v>
      </c>
      <c r="W151">
        <v>0</v>
      </c>
      <c r="X151">
        <v>0</v>
      </c>
      <c r="Y151">
        <v>6</v>
      </c>
      <c r="AA151">
        <v>21214</v>
      </c>
      <c r="AB151" t="s">
        <v>153</v>
      </c>
      <c r="AC151">
        <v>253</v>
      </c>
      <c r="AD151">
        <v>0</v>
      </c>
      <c r="AE151">
        <v>0</v>
      </c>
      <c r="AF151">
        <v>253</v>
      </c>
      <c r="AG151">
        <v>9</v>
      </c>
      <c r="AH151">
        <v>0</v>
      </c>
      <c r="AI151">
        <v>0</v>
      </c>
      <c r="AJ151">
        <v>0</v>
      </c>
      <c r="AK151">
        <v>0</v>
      </c>
      <c r="AL151">
        <v>9</v>
      </c>
    </row>
    <row r="152" spans="1:38" x14ac:dyDescent="0.25">
      <c r="A152">
        <v>13161</v>
      </c>
      <c r="B152" t="s">
        <v>154</v>
      </c>
      <c r="C152" s="7">
        <v>4933</v>
      </c>
      <c r="D152">
        <v>0</v>
      </c>
      <c r="E152">
        <v>0</v>
      </c>
      <c r="F152" s="7">
        <v>4933</v>
      </c>
      <c r="G152">
        <v>203</v>
      </c>
      <c r="H152">
        <v>0</v>
      </c>
      <c r="I152">
        <v>0</v>
      </c>
      <c r="J152">
        <v>3</v>
      </c>
      <c r="K152">
        <v>0</v>
      </c>
      <c r="L152">
        <v>206</v>
      </c>
      <c r="N152">
        <v>13161</v>
      </c>
      <c r="O152" t="s">
        <v>154</v>
      </c>
      <c r="P152" s="7">
        <v>4762</v>
      </c>
      <c r="Q152">
        <v>0</v>
      </c>
      <c r="R152">
        <v>0</v>
      </c>
      <c r="S152" s="7">
        <v>4762</v>
      </c>
      <c r="T152">
        <v>242</v>
      </c>
      <c r="U152">
        <v>0</v>
      </c>
      <c r="V152">
        <v>0</v>
      </c>
      <c r="W152">
        <v>10</v>
      </c>
      <c r="X152">
        <v>0</v>
      </c>
      <c r="Y152">
        <v>252</v>
      </c>
      <c r="AA152">
        <v>13161</v>
      </c>
      <c r="AB152" t="s">
        <v>154</v>
      </c>
      <c r="AC152" s="7">
        <v>4402</v>
      </c>
      <c r="AD152">
        <v>0</v>
      </c>
      <c r="AE152">
        <v>0</v>
      </c>
      <c r="AF152" s="7">
        <v>4402</v>
      </c>
      <c r="AG152">
        <v>358</v>
      </c>
      <c r="AH152">
        <v>0</v>
      </c>
      <c r="AI152">
        <v>0</v>
      </c>
      <c r="AJ152">
        <v>19</v>
      </c>
      <c r="AK152">
        <v>0</v>
      </c>
      <c r="AL152">
        <v>377</v>
      </c>
    </row>
    <row r="153" spans="1:38" x14ac:dyDescent="0.25">
      <c r="A153">
        <v>21206</v>
      </c>
      <c r="B153" t="s">
        <v>155</v>
      </c>
      <c r="C153">
        <v>477</v>
      </c>
      <c r="D153">
        <v>0</v>
      </c>
      <c r="E153">
        <v>0</v>
      </c>
      <c r="F153">
        <v>477</v>
      </c>
      <c r="G153">
        <v>10</v>
      </c>
      <c r="H153">
        <v>0</v>
      </c>
      <c r="I153">
        <v>0</v>
      </c>
      <c r="J153">
        <v>1</v>
      </c>
      <c r="K153">
        <v>0</v>
      </c>
      <c r="L153">
        <v>11</v>
      </c>
      <c r="N153">
        <v>21206</v>
      </c>
      <c r="O153" t="s">
        <v>155</v>
      </c>
      <c r="P153">
        <v>473</v>
      </c>
      <c r="Q153">
        <v>0</v>
      </c>
      <c r="R153">
        <v>0</v>
      </c>
      <c r="S153">
        <v>473</v>
      </c>
      <c r="T153">
        <v>17</v>
      </c>
      <c r="U153">
        <v>0</v>
      </c>
      <c r="V153">
        <v>0</v>
      </c>
      <c r="W153">
        <v>1</v>
      </c>
      <c r="X153">
        <v>0</v>
      </c>
      <c r="Y153">
        <v>18</v>
      </c>
      <c r="AA153">
        <v>21206</v>
      </c>
      <c r="AB153" t="s">
        <v>155</v>
      </c>
      <c r="AC153">
        <v>485</v>
      </c>
      <c r="AD153">
        <v>0</v>
      </c>
      <c r="AE153">
        <v>0</v>
      </c>
      <c r="AF153">
        <v>485</v>
      </c>
      <c r="AG153">
        <v>12</v>
      </c>
      <c r="AH153">
        <v>0</v>
      </c>
      <c r="AI153">
        <v>0</v>
      </c>
      <c r="AJ153">
        <v>1</v>
      </c>
      <c r="AK153">
        <v>0</v>
      </c>
      <c r="AL153">
        <v>13</v>
      </c>
    </row>
    <row r="154" spans="1:38" x14ac:dyDescent="0.25">
      <c r="A154">
        <v>39209</v>
      </c>
      <c r="B154" t="s">
        <v>156</v>
      </c>
      <c r="C154">
        <v>663</v>
      </c>
      <c r="D154">
        <v>0</v>
      </c>
      <c r="E154">
        <v>0</v>
      </c>
      <c r="F154">
        <v>663</v>
      </c>
      <c r="G154">
        <v>25</v>
      </c>
      <c r="H154">
        <v>0</v>
      </c>
      <c r="I154">
        <v>0</v>
      </c>
      <c r="J154">
        <v>0</v>
      </c>
      <c r="K154">
        <v>0</v>
      </c>
      <c r="L154">
        <v>25</v>
      </c>
      <c r="N154">
        <v>39209</v>
      </c>
      <c r="O154" t="s">
        <v>156</v>
      </c>
      <c r="P154">
        <v>645</v>
      </c>
      <c r="Q154">
        <v>0</v>
      </c>
      <c r="R154">
        <v>0</v>
      </c>
      <c r="S154">
        <v>645</v>
      </c>
      <c r="T154">
        <v>28</v>
      </c>
      <c r="U154">
        <v>0</v>
      </c>
      <c r="V154">
        <v>0</v>
      </c>
      <c r="W154">
        <v>0</v>
      </c>
      <c r="X154">
        <v>0</v>
      </c>
      <c r="Y154">
        <v>28</v>
      </c>
      <c r="AA154">
        <v>39209</v>
      </c>
      <c r="AB154" t="s">
        <v>156</v>
      </c>
      <c r="AC154">
        <v>681</v>
      </c>
      <c r="AD154">
        <v>0</v>
      </c>
      <c r="AE154">
        <v>0</v>
      </c>
      <c r="AF154">
        <v>681</v>
      </c>
      <c r="AG154">
        <v>22</v>
      </c>
      <c r="AH154">
        <v>0</v>
      </c>
      <c r="AI154">
        <v>0</v>
      </c>
      <c r="AJ154">
        <v>0</v>
      </c>
      <c r="AK154">
        <v>0</v>
      </c>
      <c r="AL154">
        <v>22</v>
      </c>
    </row>
    <row r="155" spans="1:38" x14ac:dyDescent="0.25">
      <c r="A155">
        <v>37507</v>
      </c>
      <c r="B155" t="s">
        <v>157</v>
      </c>
      <c r="C155" s="7">
        <v>1464</v>
      </c>
      <c r="D155">
        <v>0</v>
      </c>
      <c r="E155">
        <v>0</v>
      </c>
      <c r="F155" s="7">
        <v>1464</v>
      </c>
      <c r="G155">
        <v>22</v>
      </c>
      <c r="H155">
        <v>0</v>
      </c>
      <c r="I155">
        <v>0</v>
      </c>
      <c r="J155">
        <v>0</v>
      </c>
      <c r="K155">
        <v>11</v>
      </c>
      <c r="L155">
        <v>33</v>
      </c>
      <c r="N155">
        <v>37507</v>
      </c>
      <c r="O155" t="s">
        <v>157</v>
      </c>
      <c r="P155" s="7">
        <v>1405</v>
      </c>
      <c r="Q155">
        <v>0</v>
      </c>
      <c r="R155">
        <v>0</v>
      </c>
      <c r="S155" s="7">
        <v>1405</v>
      </c>
      <c r="T155">
        <v>35</v>
      </c>
      <c r="U155">
        <v>0</v>
      </c>
      <c r="V155">
        <v>0</v>
      </c>
      <c r="W155">
        <v>0</v>
      </c>
      <c r="X155">
        <v>13</v>
      </c>
      <c r="Y155">
        <v>48</v>
      </c>
      <c r="AA155">
        <v>37507</v>
      </c>
      <c r="AB155" t="s">
        <v>157</v>
      </c>
      <c r="AC155" s="7">
        <v>1512</v>
      </c>
      <c r="AD155">
        <v>0</v>
      </c>
      <c r="AE155">
        <v>0</v>
      </c>
      <c r="AF155" s="7">
        <v>1512</v>
      </c>
      <c r="AG155">
        <v>58</v>
      </c>
      <c r="AH155">
        <v>0</v>
      </c>
      <c r="AI155">
        <v>0</v>
      </c>
      <c r="AJ155">
        <v>0</v>
      </c>
      <c r="AK155">
        <v>13</v>
      </c>
      <c r="AL155">
        <v>71</v>
      </c>
    </row>
    <row r="156" spans="1:38" x14ac:dyDescent="0.25">
      <c r="A156">
        <v>30029</v>
      </c>
      <c r="B156" t="s">
        <v>158</v>
      </c>
      <c r="C156">
        <v>35</v>
      </c>
      <c r="D156">
        <v>0</v>
      </c>
      <c r="E156">
        <v>0</v>
      </c>
      <c r="F156">
        <v>35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N156">
        <v>30029</v>
      </c>
      <c r="O156" t="s">
        <v>158</v>
      </c>
      <c r="P156">
        <v>46</v>
      </c>
      <c r="Q156">
        <v>0</v>
      </c>
      <c r="R156">
        <v>0</v>
      </c>
      <c r="S156">
        <v>46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AA156">
        <v>30029</v>
      </c>
      <c r="AB156" t="s">
        <v>158</v>
      </c>
      <c r="AC156">
        <v>29</v>
      </c>
      <c r="AD156">
        <v>0</v>
      </c>
      <c r="AE156">
        <v>0</v>
      </c>
      <c r="AF156">
        <v>29</v>
      </c>
      <c r="AG156">
        <v>6</v>
      </c>
      <c r="AH156">
        <v>0</v>
      </c>
      <c r="AI156">
        <v>20</v>
      </c>
      <c r="AJ156">
        <v>0</v>
      </c>
      <c r="AK156">
        <v>0</v>
      </c>
      <c r="AL156">
        <v>26</v>
      </c>
    </row>
    <row r="157" spans="1:38" x14ac:dyDescent="0.25">
      <c r="A157">
        <v>29320</v>
      </c>
      <c r="B157" t="s">
        <v>159</v>
      </c>
      <c r="C157" s="7">
        <v>3828</v>
      </c>
      <c r="D157">
        <v>0</v>
      </c>
      <c r="E157">
        <v>0</v>
      </c>
      <c r="F157" s="7">
        <v>3828</v>
      </c>
      <c r="G157">
        <v>225</v>
      </c>
      <c r="H157">
        <v>0</v>
      </c>
      <c r="I157">
        <v>0</v>
      </c>
      <c r="J157">
        <v>36</v>
      </c>
      <c r="K157">
        <v>51</v>
      </c>
      <c r="L157">
        <v>312</v>
      </c>
      <c r="N157">
        <v>29320</v>
      </c>
      <c r="O157" t="s">
        <v>159</v>
      </c>
      <c r="P157" s="7">
        <v>3634</v>
      </c>
      <c r="Q157">
        <v>0</v>
      </c>
      <c r="R157">
        <v>0</v>
      </c>
      <c r="S157" s="7">
        <v>3634</v>
      </c>
      <c r="T157">
        <v>312</v>
      </c>
      <c r="U157">
        <v>0</v>
      </c>
      <c r="V157">
        <v>0</v>
      </c>
      <c r="W157">
        <v>50</v>
      </c>
      <c r="X157">
        <v>62</v>
      </c>
      <c r="Y157">
        <v>424</v>
      </c>
      <c r="AA157">
        <v>29320</v>
      </c>
      <c r="AB157" t="s">
        <v>159</v>
      </c>
      <c r="AC157" s="7">
        <v>3635</v>
      </c>
      <c r="AD157">
        <v>0</v>
      </c>
      <c r="AE157">
        <v>0</v>
      </c>
      <c r="AF157" s="7">
        <v>3635</v>
      </c>
      <c r="AG157">
        <v>292</v>
      </c>
      <c r="AH157">
        <v>0</v>
      </c>
      <c r="AI157">
        <v>0</v>
      </c>
      <c r="AJ157">
        <v>50</v>
      </c>
      <c r="AK157">
        <v>62</v>
      </c>
      <c r="AL157">
        <v>404</v>
      </c>
    </row>
    <row r="158" spans="1:38" x14ac:dyDescent="0.25">
      <c r="A158">
        <v>17903</v>
      </c>
      <c r="B158" t="s">
        <v>345</v>
      </c>
      <c r="C158">
        <v>451</v>
      </c>
      <c r="D158">
        <v>0</v>
      </c>
      <c r="E158">
        <v>0</v>
      </c>
      <c r="F158">
        <v>451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N158">
        <v>17903</v>
      </c>
      <c r="O158" t="s">
        <v>345</v>
      </c>
      <c r="P158">
        <v>465</v>
      </c>
      <c r="Q158">
        <v>0</v>
      </c>
      <c r="R158">
        <v>0</v>
      </c>
      <c r="S158">
        <v>465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AA158">
        <v>17903</v>
      </c>
      <c r="AB158" t="s">
        <v>345</v>
      </c>
      <c r="AC158">
        <v>470</v>
      </c>
      <c r="AD158">
        <v>0</v>
      </c>
      <c r="AE158">
        <v>0</v>
      </c>
      <c r="AF158">
        <v>470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</row>
    <row r="159" spans="1:38" x14ac:dyDescent="0.25">
      <c r="A159">
        <v>31006</v>
      </c>
      <c r="B159" t="s">
        <v>160</v>
      </c>
      <c r="C159" s="7">
        <v>10718</v>
      </c>
      <c r="D159">
        <v>76</v>
      </c>
      <c r="E159">
        <v>0</v>
      </c>
      <c r="F159" s="7">
        <v>10642</v>
      </c>
      <c r="G159">
        <v>556</v>
      </c>
      <c r="H159">
        <v>0</v>
      </c>
      <c r="I159">
        <v>2</v>
      </c>
      <c r="J159">
        <v>20</v>
      </c>
      <c r="K159">
        <v>43</v>
      </c>
      <c r="L159">
        <v>621</v>
      </c>
      <c r="N159">
        <v>31006</v>
      </c>
      <c r="O159" t="s">
        <v>160</v>
      </c>
      <c r="P159" s="7">
        <v>9873</v>
      </c>
      <c r="Q159">
        <v>110</v>
      </c>
      <c r="R159">
        <v>8</v>
      </c>
      <c r="S159" s="7">
        <v>9771</v>
      </c>
      <c r="T159">
        <v>660</v>
      </c>
      <c r="U159">
        <v>0</v>
      </c>
      <c r="V159">
        <v>3</v>
      </c>
      <c r="W159">
        <v>57</v>
      </c>
      <c r="X159">
        <v>63</v>
      </c>
      <c r="Y159">
        <v>783</v>
      </c>
      <c r="AA159">
        <v>31006</v>
      </c>
      <c r="AB159" t="s">
        <v>160</v>
      </c>
      <c r="AC159" s="7">
        <v>9813</v>
      </c>
      <c r="AD159">
        <v>97</v>
      </c>
      <c r="AE159">
        <v>0</v>
      </c>
      <c r="AF159" s="7">
        <v>9716</v>
      </c>
      <c r="AG159">
        <v>686</v>
      </c>
      <c r="AH159">
        <v>0</v>
      </c>
      <c r="AI159">
        <v>3</v>
      </c>
      <c r="AJ159">
        <v>78</v>
      </c>
      <c r="AK159">
        <v>71</v>
      </c>
      <c r="AL159">
        <v>838</v>
      </c>
    </row>
    <row r="160" spans="1:38" x14ac:dyDescent="0.25">
      <c r="A160">
        <v>39003</v>
      </c>
      <c r="B160" t="s">
        <v>161</v>
      </c>
      <c r="C160">
        <v>807</v>
      </c>
      <c r="D160">
        <v>0</v>
      </c>
      <c r="E160">
        <v>0</v>
      </c>
      <c r="F160">
        <v>807</v>
      </c>
      <c r="G160">
        <v>7</v>
      </c>
      <c r="H160">
        <v>0</v>
      </c>
      <c r="I160">
        <v>0</v>
      </c>
      <c r="J160">
        <v>0</v>
      </c>
      <c r="K160">
        <v>0</v>
      </c>
      <c r="L160">
        <v>7</v>
      </c>
      <c r="N160">
        <v>39003</v>
      </c>
      <c r="O160" t="s">
        <v>161</v>
      </c>
      <c r="P160">
        <v>965</v>
      </c>
      <c r="Q160">
        <v>0</v>
      </c>
      <c r="R160">
        <v>0</v>
      </c>
      <c r="S160">
        <v>965</v>
      </c>
      <c r="T160">
        <v>9</v>
      </c>
      <c r="U160">
        <v>0</v>
      </c>
      <c r="V160">
        <v>0</v>
      </c>
      <c r="W160">
        <v>0</v>
      </c>
      <c r="X160">
        <v>0</v>
      </c>
      <c r="Y160">
        <v>9</v>
      </c>
      <c r="AA160">
        <v>39003</v>
      </c>
      <c r="AB160" t="s">
        <v>161</v>
      </c>
      <c r="AC160">
        <v>943</v>
      </c>
      <c r="AD160">
        <v>0</v>
      </c>
      <c r="AE160">
        <v>0</v>
      </c>
      <c r="AF160">
        <v>943</v>
      </c>
      <c r="AG160">
        <v>10</v>
      </c>
      <c r="AH160">
        <v>0</v>
      </c>
      <c r="AI160">
        <v>0</v>
      </c>
      <c r="AJ160">
        <v>0</v>
      </c>
      <c r="AK160">
        <v>0</v>
      </c>
      <c r="AL160">
        <v>10</v>
      </c>
    </row>
    <row r="161" spans="1:38" x14ac:dyDescent="0.25">
      <c r="A161">
        <v>21014</v>
      </c>
      <c r="B161" t="s">
        <v>162</v>
      </c>
      <c r="C161">
        <v>391</v>
      </c>
      <c r="D161">
        <v>0</v>
      </c>
      <c r="E161">
        <v>0</v>
      </c>
      <c r="F161">
        <v>391</v>
      </c>
      <c r="G161">
        <v>11</v>
      </c>
      <c r="H161">
        <v>0</v>
      </c>
      <c r="I161">
        <v>0</v>
      </c>
      <c r="J161">
        <v>1</v>
      </c>
      <c r="K161">
        <v>5</v>
      </c>
      <c r="L161">
        <v>17</v>
      </c>
      <c r="N161">
        <v>21014</v>
      </c>
      <c r="O161" t="s">
        <v>162</v>
      </c>
      <c r="P161">
        <v>383</v>
      </c>
      <c r="Q161">
        <v>0</v>
      </c>
      <c r="R161">
        <v>0</v>
      </c>
      <c r="S161">
        <v>383</v>
      </c>
      <c r="T161">
        <v>12</v>
      </c>
      <c r="U161">
        <v>0</v>
      </c>
      <c r="V161">
        <v>0</v>
      </c>
      <c r="W161">
        <v>1</v>
      </c>
      <c r="X161">
        <v>4</v>
      </c>
      <c r="Y161">
        <v>17</v>
      </c>
      <c r="AA161">
        <v>21014</v>
      </c>
      <c r="AB161" t="s">
        <v>162</v>
      </c>
      <c r="AC161">
        <v>371</v>
      </c>
      <c r="AD161">
        <v>0</v>
      </c>
      <c r="AE161">
        <v>0</v>
      </c>
      <c r="AF161">
        <v>371</v>
      </c>
      <c r="AG161">
        <v>10</v>
      </c>
      <c r="AH161">
        <v>0</v>
      </c>
      <c r="AI161">
        <v>0</v>
      </c>
      <c r="AJ161">
        <v>0</v>
      </c>
      <c r="AK161">
        <v>4</v>
      </c>
      <c r="AL161">
        <v>14</v>
      </c>
    </row>
    <row r="162" spans="1:38" x14ac:dyDescent="0.25">
      <c r="A162">
        <v>25155</v>
      </c>
      <c r="B162" t="s">
        <v>163</v>
      </c>
      <c r="C162">
        <v>289</v>
      </c>
      <c r="D162">
        <v>0</v>
      </c>
      <c r="E162">
        <v>0</v>
      </c>
      <c r="F162">
        <v>289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N162">
        <v>25155</v>
      </c>
      <c r="O162" t="s">
        <v>163</v>
      </c>
      <c r="P162">
        <v>291</v>
      </c>
      <c r="Q162">
        <v>0</v>
      </c>
      <c r="R162">
        <v>0</v>
      </c>
      <c r="S162">
        <v>291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AA162">
        <v>25155</v>
      </c>
      <c r="AB162" t="s">
        <v>163</v>
      </c>
      <c r="AC162">
        <v>277</v>
      </c>
      <c r="AD162">
        <v>0</v>
      </c>
      <c r="AE162">
        <v>0</v>
      </c>
      <c r="AF162">
        <v>277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</row>
    <row r="163" spans="1:38" x14ac:dyDescent="0.25">
      <c r="A163">
        <v>24014</v>
      </c>
      <c r="B163" t="s">
        <v>164</v>
      </c>
      <c r="C163">
        <v>157</v>
      </c>
      <c r="D163">
        <v>0</v>
      </c>
      <c r="E163">
        <v>0</v>
      </c>
      <c r="F163">
        <v>157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N163">
        <v>24014</v>
      </c>
      <c r="O163" t="s">
        <v>164</v>
      </c>
      <c r="P163">
        <v>190</v>
      </c>
      <c r="Q163">
        <v>0</v>
      </c>
      <c r="R163">
        <v>0</v>
      </c>
      <c r="S163">
        <v>190</v>
      </c>
      <c r="T163">
        <v>0</v>
      </c>
      <c r="U163">
        <v>0</v>
      </c>
      <c r="V163">
        <v>0</v>
      </c>
      <c r="W163">
        <v>0</v>
      </c>
      <c r="X163">
        <v>2</v>
      </c>
      <c r="Y163">
        <v>2</v>
      </c>
      <c r="AA163">
        <v>24014</v>
      </c>
      <c r="AB163" t="s">
        <v>164</v>
      </c>
      <c r="AC163">
        <v>167</v>
      </c>
      <c r="AD163">
        <v>0</v>
      </c>
      <c r="AE163">
        <v>0</v>
      </c>
      <c r="AF163">
        <v>167</v>
      </c>
      <c r="AG163">
        <v>0</v>
      </c>
      <c r="AH163">
        <v>0</v>
      </c>
      <c r="AI163">
        <v>0</v>
      </c>
      <c r="AJ163">
        <v>0</v>
      </c>
      <c r="AK163">
        <v>1</v>
      </c>
      <c r="AL163">
        <v>1</v>
      </c>
    </row>
    <row r="164" spans="1:38" x14ac:dyDescent="0.25">
      <c r="A164">
        <v>26056</v>
      </c>
      <c r="B164" t="s">
        <v>165</v>
      </c>
      <c r="C164">
        <v>603</v>
      </c>
      <c r="D164">
        <v>0</v>
      </c>
      <c r="E164">
        <v>0</v>
      </c>
      <c r="F164">
        <v>603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N164">
        <v>26056</v>
      </c>
      <c r="O164" t="s">
        <v>165</v>
      </c>
      <c r="P164">
        <v>606</v>
      </c>
      <c r="Q164">
        <v>0</v>
      </c>
      <c r="R164">
        <v>0</v>
      </c>
      <c r="S164">
        <v>606</v>
      </c>
      <c r="T164">
        <v>8</v>
      </c>
      <c r="U164">
        <v>0</v>
      </c>
      <c r="V164">
        <v>0</v>
      </c>
      <c r="W164">
        <v>9</v>
      </c>
      <c r="X164">
        <v>0</v>
      </c>
      <c r="Y164">
        <v>17</v>
      </c>
      <c r="AA164">
        <v>26056</v>
      </c>
      <c r="AB164" t="s">
        <v>165</v>
      </c>
      <c r="AC164">
        <v>596</v>
      </c>
      <c r="AD164">
        <v>0</v>
      </c>
      <c r="AE164">
        <v>0</v>
      </c>
      <c r="AF164">
        <v>596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</row>
    <row r="165" spans="1:38" x14ac:dyDescent="0.25">
      <c r="A165">
        <v>32325</v>
      </c>
      <c r="B165" t="s">
        <v>166</v>
      </c>
      <c r="C165" s="7">
        <v>1085</v>
      </c>
      <c r="D165">
        <v>0</v>
      </c>
      <c r="E165">
        <v>0</v>
      </c>
      <c r="F165" s="7">
        <v>1085</v>
      </c>
      <c r="G165">
        <v>34</v>
      </c>
      <c r="H165">
        <v>0</v>
      </c>
      <c r="I165">
        <v>0</v>
      </c>
      <c r="J165">
        <v>7</v>
      </c>
      <c r="K165">
        <v>0</v>
      </c>
      <c r="L165">
        <v>41</v>
      </c>
      <c r="N165">
        <v>32325</v>
      </c>
      <c r="O165" t="s">
        <v>166</v>
      </c>
      <c r="P165" s="7">
        <v>1114</v>
      </c>
      <c r="Q165">
        <v>0</v>
      </c>
      <c r="R165">
        <v>0</v>
      </c>
      <c r="S165" s="7">
        <v>1114</v>
      </c>
      <c r="T165">
        <v>44</v>
      </c>
      <c r="U165">
        <v>0</v>
      </c>
      <c r="V165">
        <v>0</v>
      </c>
      <c r="W165">
        <v>2</v>
      </c>
      <c r="X165">
        <v>0</v>
      </c>
      <c r="Y165">
        <v>46</v>
      </c>
      <c r="AA165">
        <v>32325</v>
      </c>
      <c r="AB165" t="s">
        <v>166</v>
      </c>
      <c r="AC165" s="7">
        <v>1087</v>
      </c>
      <c r="AD165">
        <v>0</v>
      </c>
      <c r="AE165">
        <v>0</v>
      </c>
      <c r="AF165" s="7">
        <v>1087</v>
      </c>
      <c r="AG165">
        <v>38</v>
      </c>
      <c r="AH165">
        <v>0</v>
      </c>
      <c r="AI165">
        <v>0</v>
      </c>
      <c r="AJ165">
        <v>3</v>
      </c>
      <c r="AK165">
        <v>0</v>
      </c>
      <c r="AL165">
        <v>41</v>
      </c>
    </row>
    <row r="166" spans="1:38" x14ac:dyDescent="0.25">
      <c r="A166">
        <v>37506</v>
      </c>
      <c r="B166" t="s">
        <v>167</v>
      </c>
      <c r="C166" s="7">
        <v>1829</v>
      </c>
      <c r="D166">
        <v>27</v>
      </c>
      <c r="E166">
        <v>0</v>
      </c>
      <c r="F166" s="7">
        <v>1802</v>
      </c>
      <c r="G166">
        <v>64</v>
      </c>
      <c r="H166">
        <v>0</v>
      </c>
      <c r="I166">
        <v>0</v>
      </c>
      <c r="J166">
        <v>1</v>
      </c>
      <c r="K166">
        <v>65</v>
      </c>
      <c r="L166">
        <v>130</v>
      </c>
      <c r="N166">
        <v>37506</v>
      </c>
      <c r="O166" t="s">
        <v>167</v>
      </c>
      <c r="P166" s="7">
        <v>1800</v>
      </c>
      <c r="Q166">
        <v>5</v>
      </c>
      <c r="R166">
        <v>0</v>
      </c>
      <c r="S166" s="7">
        <v>1795</v>
      </c>
      <c r="T166">
        <v>63</v>
      </c>
      <c r="U166">
        <v>0</v>
      </c>
      <c r="V166">
        <v>0</v>
      </c>
      <c r="W166">
        <v>9</v>
      </c>
      <c r="X166">
        <v>55</v>
      </c>
      <c r="Y166">
        <v>127</v>
      </c>
      <c r="AA166">
        <v>37506</v>
      </c>
      <c r="AB166" t="s">
        <v>167</v>
      </c>
      <c r="AC166" s="7">
        <v>1796</v>
      </c>
      <c r="AD166">
        <v>7</v>
      </c>
      <c r="AE166">
        <v>0</v>
      </c>
      <c r="AF166" s="7">
        <v>1789</v>
      </c>
      <c r="AG166">
        <v>64</v>
      </c>
      <c r="AH166">
        <v>0</v>
      </c>
      <c r="AI166">
        <v>0</v>
      </c>
      <c r="AJ166">
        <v>31</v>
      </c>
      <c r="AK166">
        <v>90</v>
      </c>
      <c r="AL166">
        <v>185</v>
      </c>
    </row>
    <row r="167" spans="1:38" x14ac:dyDescent="0.25">
      <c r="A167">
        <v>14064</v>
      </c>
      <c r="B167" t="s">
        <v>168</v>
      </c>
      <c r="C167">
        <v>567</v>
      </c>
      <c r="D167">
        <v>4</v>
      </c>
      <c r="E167">
        <v>0</v>
      </c>
      <c r="F167">
        <v>563</v>
      </c>
      <c r="G167">
        <v>4</v>
      </c>
      <c r="H167">
        <v>0</v>
      </c>
      <c r="I167">
        <v>0</v>
      </c>
      <c r="J167">
        <v>0</v>
      </c>
      <c r="K167">
        <v>12</v>
      </c>
      <c r="L167">
        <v>16</v>
      </c>
      <c r="N167">
        <v>14064</v>
      </c>
      <c r="O167" t="s">
        <v>168</v>
      </c>
      <c r="P167">
        <v>541</v>
      </c>
      <c r="Q167">
        <v>1</v>
      </c>
      <c r="R167">
        <v>0</v>
      </c>
      <c r="S167">
        <v>540</v>
      </c>
      <c r="T167">
        <v>19</v>
      </c>
      <c r="U167">
        <v>0</v>
      </c>
      <c r="V167">
        <v>0</v>
      </c>
      <c r="W167">
        <v>0</v>
      </c>
      <c r="X167">
        <v>19</v>
      </c>
      <c r="Y167">
        <v>38</v>
      </c>
      <c r="AA167">
        <v>14064</v>
      </c>
      <c r="AB167" t="s">
        <v>168</v>
      </c>
      <c r="AC167">
        <v>530</v>
      </c>
      <c r="AD167">
        <v>0</v>
      </c>
      <c r="AE167">
        <v>0</v>
      </c>
      <c r="AF167">
        <v>530</v>
      </c>
      <c r="AG167">
        <v>16</v>
      </c>
      <c r="AH167">
        <v>0</v>
      </c>
      <c r="AI167">
        <v>0</v>
      </c>
      <c r="AJ167">
        <v>0</v>
      </c>
      <c r="AK167">
        <v>22</v>
      </c>
      <c r="AL167">
        <v>38</v>
      </c>
    </row>
    <row r="168" spans="1:38" x14ac:dyDescent="0.25">
      <c r="A168">
        <v>11051</v>
      </c>
      <c r="B168" t="s">
        <v>169</v>
      </c>
      <c r="C168" s="7">
        <v>1684</v>
      </c>
      <c r="D168">
        <v>0</v>
      </c>
      <c r="E168">
        <v>0</v>
      </c>
      <c r="F168" s="7">
        <v>1684</v>
      </c>
      <c r="G168">
        <v>40</v>
      </c>
      <c r="H168">
        <v>0</v>
      </c>
      <c r="I168">
        <v>0</v>
      </c>
      <c r="J168">
        <v>0</v>
      </c>
      <c r="K168">
        <v>8</v>
      </c>
      <c r="L168">
        <v>48</v>
      </c>
      <c r="N168">
        <v>11051</v>
      </c>
      <c r="O168" t="s">
        <v>169</v>
      </c>
      <c r="P168" s="7">
        <v>1610</v>
      </c>
      <c r="Q168">
        <v>0</v>
      </c>
      <c r="R168">
        <v>0</v>
      </c>
      <c r="S168" s="7">
        <v>1610</v>
      </c>
      <c r="T168">
        <v>37</v>
      </c>
      <c r="U168">
        <v>0</v>
      </c>
      <c r="V168">
        <v>0</v>
      </c>
      <c r="W168">
        <v>0</v>
      </c>
      <c r="X168">
        <v>12</v>
      </c>
      <c r="Y168">
        <v>49</v>
      </c>
      <c r="AA168">
        <v>11051</v>
      </c>
      <c r="AB168" t="s">
        <v>169</v>
      </c>
      <c r="AC168" s="7">
        <v>1669</v>
      </c>
      <c r="AD168">
        <v>0</v>
      </c>
      <c r="AE168">
        <v>0</v>
      </c>
      <c r="AF168" s="7">
        <v>1669</v>
      </c>
      <c r="AG168">
        <v>31</v>
      </c>
      <c r="AH168">
        <v>0</v>
      </c>
      <c r="AI168">
        <v>0</v>
      </c>
      <c r="AJ168">
        <v>0</v>
      </c>
      <c r="AK168">
        <v>11</v>
      </c>
      <c r="AL168">
        <v>42</v>
      </c>
    </row>
    <row r="169" spans="1:38" x14ac:dyDescent="0.25">
      <c r="A169">
        <v>18400</v>
      </c>
      <c r="B169" t="s">
        <v>170</v>
      </c>
      <c r="C169" s="7">
        <v>3687</v>
      </c>
      <c r="D169">
        <v>0</v>
      </c>
      <c r="E169">
        <v>0</v>
      </c>
      <c r="F169" s="7">
        <v>3687</v>
      </c>
      <c r="G169">
        <v>134</v>
      </c>
      <c r="H169">
        <v>0</v>
      </c>
      <c r="I169">
        <v>26</v>
      </c>
      <c r="J169">
        <v>1</v>
      </c>
      <c r="K169">
        <v>0</v>
      </c>
      <c r="L169">
        <v>161</v>
      </c>
      <c r="N169">
        <v>18400</v>
      </c>
      <c r="O169" t="s">
        <v>170</v>
      </c>
      <c r="P169" s="7">
        <v>3645</v>
      </c>
      <c r="Q169">
        <v>0</v>
      </c>
      <c r="R169">
        <v>0</v>
      </c>
      <c r="S169" s="7">
        <v>3645</v>
      </c>
      <c r="T169">
        <v>160</v>
      </c>
      <c r="U169">
        <v>10</v>
      </c>
      <c r="V169">
        <v>0</v>
      </c>
      <c r="W169">
        <v>2</v>
      </c>
      <c r="X169">
        <v>9</v>
      </c>
      <c r="Y169">
        <v>181</v>
      </c>
      <c r="AA169">
        <v>18400</v>
      </c>
      <c r="AB169" t="s">
        <v>170</v>
      </c>
      <c r="AC169" s="7">
        <v>3605</v>
      </c>
      <c r="AD169">
        <v>0</v>
      </c>
      <c r="AE169">
        <v>0</v>
      </c>
      <c r="AF169" s="7">
        <v>3605</v>
      </c>
      <c r="AG169">
        <v>203</v>
      </c>
      <c r="AH169">
        <v>0</v>
      </c>
      <c r="AI169">
        <v>0</v>
      </c>
      <c r="AJ169">
        <v>6</v>
      </c>
      <c r="AK169">
        <v>0</v>
      </c>
      <c r="AL169">
        <v>209</v>
      </c>
    </row>
    <row r="170" spans="1:38" x14ac:dyDescent="0.25">
      <c r="A170">
        <v>23403</v>
      </c>
      <c r="B170" t="s">
        <v>171</v>
      </c>
      <c r="C170" s="7">
        <v>2233</v>
      </c>
      <c r="D170">
        <v>0</v>
      </c>
      <c r="E170">
        <v>0</v>
      </c>
      <c r="F170" s="7">
        <v>2233</v>
      </c>
      <c r="G170">
        <v>69</v>
      </c>
      <c r="H170">
        <v>0</v>
      </c>
      <c r="I170">
        <v>0</v>
      </c>
      <c r="J170">
        <v>3</v>
      </c>
      <c r="K170">
        <v>8</v>
      </c>
      <c r="L170">
        <v>80</v>
      </c>
      <c r="N170">
        <v>23403</v>
      </c>
      <c r="O170" t="s">
        <v>171</v>
      </c>
      <c r="P170" s="7">
        <v>2179</v>
      </c>
      <c r="Q170">
        <v>0</v>
      </c>
      <c r="R170">
        <v>0</v>
      </c>
      <c r="S170" s="7">
        <v>2179</v>
      </c>
      <c r="T170">
        <v>72</v>
      </c>
      <c r="U170">
        <v>0</v>
      </c>
      <c r="V170">
        <v>0</v>
      </c>
      <c r="W170">
        <v>0</v>
      </c>
      <c r="X170">
        <v>0</v>
      </c>
      <c r="Y170">
        <v>72</v>
      </c>
      <c r="AA170">
        <v>23403</v>
      </c>
      <c r="AB170" t="s">
        <v>171</v>
      </c>
      <c r="AC170" s="7">
        <v>2160</v>
      </c>
      <c r="AD170">
        <v>0</v>
      </c>
      <c r="AE170">
        <v>0</v>
      </c>
      <c r="AF170" s="7">
        <v>2160</v>
      </c>
      <c r="AG170">
        <v>59</v>
      </c>
      <c r="AH170">
        <v>0</v>
      </c>
      <c r="AI170">
        <v>0</v>
      </c>
      <c r="AJ170">
        <v>11</v>
      </c>
      <c r="AK170">
        <v>0</v>
      </c>
      <c r="AL170">
        <v>70</v>
      </c>
    </row>
    <row r="171" spans="1:38" x14ac:dyDescent="0.25">
      <c r="A171">
        <v>25200</v>
      </c>
      <c r="B171" t="s">
        <v>172</v>
      </c>
      <c r="C171">
        <v>136</v>
      </c>
      <c r="D171">
        <v>0</v>
      </c>
      <c r="E171">
        <v>0</v>
      </c>
      <c r="F171">
        <v>136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N171">
        <v>25200</v>
      </c>
      <c r="O171" t="s">
        <v>172</v>
      </c>
      <c r="P171">
        <v>132</v>
      </c>
      <c r="Q171">
        <v>0</v>
      </c>
      <c r="R171">
        <v>0</v>
      </c>
      <c r="S171">
        <v>132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AA171">
        <v>25200</v>
      </c>
      <c r="AB171" t="s">
        <v>172</v>
      </c>
      <c r="AC171">
        <v>110</v>
      </c>
      <c r="AD171">
        <v>0</v>
      </c>
      <c r="AE171">
        <v>0</v>
      </c>
      <c r="AF171">
        <v>110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</row>
    <row r="172" spans="1:38" x14ac:dyDescent="0.25">
      <c r="A172">
        <v>34003</v>
      </c>
      <c r="B172" t="s">
        <v>346</v>
      </c>
      <c r="C172" s="7">
        <v>10041</v>
      </c>
      <c r="D172">
        <v>0</v>
      </c>
      <c r="E172">
        <v>0</v>
      </c>
      <c r="F172" s="7">
        <v>10041</v>
      </c>
      <c r="G172">
        <v>432</v>
      </c>
      <c r="H172">
        <v>15</v>
      </c>
      <c r="I172">
        <v>21</v>
      </c>
      <c r="J172">
        <v>18</v>
      </c>
      <c r="K172">
        <v>46</v>
      </c>
      <c r="L172">
        <v>532</v>
      </c>
      <c r="N172">
        <v>34003</v>
      </c>
      <c r="O172" t="s">
        <v>346</v>
      </c>
      <c r="P172" s="7">
        <v>10072</v>
      </c>
      <c r="Q172">
        <v>0</v>
      </c>
      <c r="R172">
        <v>0</v>
      </c>
      <c r="S172" s="7">
        <v>10072</v>
      </c>
      <c r="T172">
        <v>456</v>
      </c>
      <c r="U172">
        <v>14</v>
      </c>
      <c r="V172">
        <v>23</v>
      </c>
      <c r="W172">
        <v>51</v>
      </c>
      <c r="X172">
        <v>73</v>
      </c>
      <c r="Y172">
        <v>617</v>
      </c>
      <c r="AA172">
        <v>34003</v>
      </c>
      <c r="AB172" t="s">
        <v>346</v>
      </c>
      <c r="AC172" s="7">
        <v>9235</v>
      </c>
      <c r="AD172">
        <v>0</v>
      </c>
      <c r="AE172">
        <v>0</v>
      </c>
      <c r="AF172" s="7">
        <v>9235</v>
      </c>
      <c r="AG172">
        <v>496</v>
      </c>
      <c r="AH172">
        <v>17</v>
      </c>
      <c r="AI172">
        <v>27</v>
      </c>
      <c r="AJ172">
        <v>80</v>
      </c>
      <c r="AK172">
        <v>90</v>
      </c>
      <c r="AL172">
        <v>710</v>
      </c>
    </row>
    <row r="173" spans="1:38" x14ac:dyDescent="0.25">
      <c r="A173">
        <v>33211</v>
      </c>
      <c r="B173" t="s">
        <v>174</v>
      </c>
      <c r="C173">
        <v>154</v>
      </c>
      <c r="D173">
        <v>0</v>
      </c>
      <c r="E173">
        <v>0</v>
      </c>
      <c r="F173">
        <v>154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N173">
        <v>33211</v>
      </c>
      <c r="O173" t="s">
        <v>174</v>
      </c>
      <c r="P173">
        <v>148</v>
      </c>
      <c r="Q173">
        <v>0</v>
      </c>
      <c r="R173">
        <v>0</v>
      </c>
      <c r="S173">
        <v>148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AA173">
        <v>33211</v>
      </c>
      <c r="AB173" t="s">
        <v>174</v>
      </c>
      <c r="AC173">
        <v>152</v>
      </c>
      <c r="AD173">
        <v>0</v>
      </c>
      <c r="AE173">
        <v>0</v>
      </c>
      <c r="AF173">
        <v>152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</row>
    <row r="174" spans="1:38" x14ac:dyDescent="0.25">
      <c r="A174">
        <v>17417</v>
      </c>
      <c r="B174" t="s">
        <v>175</v>
      </c>
      <c r="C174" s="7">
        <v>15000</v>
      </c>
      <c r="D174">
        <v>0</v>
      </c>
      <c r="E174">
        <v>0</v>
      </c>
      <c r="F174" s="7">
        <v>15000</v>
      </c>
      <c r="G174">
        <v>580</v>
      </c>
      <c r="H174">
        <v>0</v>
      </c>
      <c r="I174">
        <v>417</v>
      </c>
      <c r="J174">
        <v>25</v>
      </c>
      <c r="K174">
        <v>88</v>
      </c>
      <c r="L174" s="7">
        <v>1110</v>
      </c>
      <c r="N174">
        <v>17417</v>
      </c>
      <c r="O174" t="s">
        <v>175</v>
      </c>
      <c r="P174" s="7">
        <v>15539</v>
      </c>
      <c r="Q174">
        <v>0</v>
      </c>
      <c r="R174">
        <v>0</v>
      </c>
      <c r="S174" s="7">
        <v>15539</v>
      </c>
      <c r="T174">
        <v>438</v>
      </c>
      <c r="U174">
        <v>0</v>
      </c>
      <c r="V174">
        <v>469</v>
      </c>
      <c r="W174">
        <v>30</v>
      </c>
      <c r="X174">
        <v>0</v>
      </c>
      <c r="Y174">
        <v>937</v>
      </c>
      <c r="AA174">
        <v>17417</v>
      </c>
      <c r="AB174" t="s">
        <v>175</v>
      </c>
      <c r="AC174" s="7">
        <v>15274</v>
      </c>
      <c r="AD174">
        <v>0</v>
      </c>
      <c r="AE174">
        <v>0</v>
      </c>
      <c r="AF174" s="7">
        <v>15274</v>
      </c>
      <c r="AG174">
        <v>447</v>
      </c>
      <c r="AH174">
        <v>0</v>
      </c>
      <c r="AI174">
        <v>464</v>
      </c>
      <c r="AJ174">
        <v>45</v>
      </c>
      <c r="AK174">
        <v>0</v>
      </c>
      <c r="AL174">
        <v>956</v>
      </c>
    </row>
    <row r="175" spans="1:38" x14ac:dyDescent="0.25">
      <c r="A175">
        <v>15201</v>
      </c>
      <c r="B175" t="s">
        <v>176</v>
      </c>
      <c r="C175" s="7">
        <v>3293</v>
      </c>
      <c r="D175">
        <v>0</v>
      </c>
      <c r="E175">
        <v>0</v>
      </c>
      <c r="F175" s="7">
        <v>3293</v>
      </c>
      <c r="G175">
        <v>116</v>
      </c>
      <c r="H175">
        <v>0</v>
      </c>
      <c r="I175">
        <v>26</v>
      </c>
      <c r="J175">
        <v>0</v>
      </c>
      <c r="K175">
        <v>91</v>
      </c>
      <c r="L175">
        <v>233</v>
      </c>
      <c r="N175">
        <v>15201</v>
      </c>
      <c r="O175" t="s">
        <v>176</v>
      </c>
      <c r="P175" s="7">
        <v>3313</v>
      </c>
      <c r="Q175">
        <v>0</v>
      </c>
      <c r="R175">
        <v>0</v>
      </c>
      <c r="S175" s="7">
        <v>3313</v>
      </c>
      <c r="T175">
        <v>130</v>
      </c>
      <c r="U175">
        <v>0</v>
      </c>
      <c r="V175">
        <v>17</v>
      </c>
      <c r="W175">
        <v>1</v>
      </c>
      <c r="X175">
        <v>104</v>
      </c>
      <c r="Y175">
        <v>252</v>
      </c>
      <c r="AA175">
        <v>15201</v>
      </c>
      <c r="AB175" t="s">
        <v>176</v>
      </c>
      <c r="AC175" s="7">
        <v>3402</v>
      </c>
      <c r="AD175">
        <v>0</v>
      </c>
      <c r="AE175">
        <v>0</v>
      </c>
      <c r="AF175" s="7">
        <v>3402</v>
      </c>
      <c r="AG175">
        <v>122</v>
      </c>
      <c r="AH175">
        <v>0</v>
      </c>
      <c r="AI175">
        <v>25</v>
      </c>
      <c r="AJ175">
        <v>0</v>
      </c>
      <c r="AK175">
        <v>0</v>
      </c>
      <c r="AL175">
        <v>147</v>
      </c>
    </row>
    <row r="176" spans="1:38" x14ac:dyDescent="0.25">
      <c r="A176">
        <v>38324</v>
      </c>
      <c r="B176" t="s">
        <v>177</v>
      </c>
      <c r="C176">
        <v>127</v>
      </c>
      <c r="D176">
        <v>0</v>
      </c>
      <c r="E176">
        <v>0</v>
      </c>
      <c r="F176">
        <v>127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N176">
        <v>38324</v>
      </c>
      <c r="O176" t="s">
        <v>177</v>
      </c>
      <c r="P176">
        <v>141</v>
      </c>
      <c r="Q176">
        <v>0</v>
      </c>
      <c r="R176">
        <v>0</v>
      </c>
      <c r="S176">
        <v>141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AA176">
        <v>38324</v>
      </c>
      <c r="AB176" t="s">
        <v>177</v>
      </c>
      <c r="AC176">
        <v>129</v>
      </c>
      <c r="AD176">
        <v>0</v>
      </c>
      <c r="AE176">
        <v>0</v>
      </c>
      <c r="AF176">
        <v>129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</row>
    <row r="177" spans="1:38" x14ac:dyDescent="0.25">
      <c r="A177">
        <v>14400</v>
      </c>
      <c r="B177" t="s">
        <v>178</v>
      </c>
      <c r="C177">
        <v>216</v>
      </c>
      <c r="D177">
        <v>0</v>
      </c>
      <c r="E177">
        <v>0</v>
      </c>
      <c r="F177">
        <v>216</v>
      </c>
      <c r="G177">
        <v>2</v>
      </c>
      <c r="H177">
        <v>0</v>
      </c>
      <c r="I177">
        <v>0</v>
      </c>
      <c r="J177">
        <v>0</v>
      </c>
      <c r="K177">
        <v>0</v>
      </c>
      <c r="L177">
        <v>2</v>
      </c>
      <c r="N177">
        <v>14400</v>
      </c>
      <c r="O177" t="s">
        <v>178</v>
      </c>
      <c r="P177">
        <v>172</v>
      </c>
      <c r="Q177">
        <v>0</v>
      </c>
      <c r="R177">
        <v>0</v>
      </c>
      <c r="S177">
        <v>172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AA177">
        <v>14400</v>
      </c>
      <c r="AB177" t="s">
        <v>178</v>
      </c>
      <c r="AC177">
        <v>208</v>
      </c>
      <c r="AD177">
        <v>0</v>
      </c>
      <c r="AE177">
        <v>0</v>
      </c>
      <c r="AF177">
        <v>208</v>
      </c>
      <c r="AG177">
        <v>2</v>
      </c>
      <c r="AH177">
        <v>0</v>
      </c>
      <c r="AI177">
        <v>0</v>
      </c>
      <c r="AJ177">
        <v>0</v>
      </c>
      <c r="AK177">
        <v>0</v>
      </c>
      <c r="AL177">
        <v>2</v>
      </c>
    </row>
    <row r="178" spans="1:38" x14ac:dyDescent="0.25">
      <c r="A178">
        <v>25101</v>
      </c>
      <c r="B178" t="s">
        <v>179</v>
      </c>
      <c r="C178">
        <v>987</v>
      </c>
      <c r="D178">
        <v>0</v>
      </c>
      <c r="E178">
        <v>0</v>
      </c>
      <c r="F178">
        <v>987</v>
      </c>
      <c r="G178">
        <v>33</v>
      </c>
      <c r="H178">
        <v>0</v>
      </c>
      <c r="I178">
        <v>0</v>
      </c>
      <c r="J178">
        <v>0</v>
      </c>
      <c r="K178">
        <v>22</v>
      </c>
      <c r="L178">
        <v>55</v>
      </c>
      <c r="N178">
        <v>25101</v>
      </c>
      <c r="O178" t="s">
        <v>179</v>
      </c>
      <c r="P178">
        <v>961</v>
      </c>
      <c r="Q178">
        <v>0</v>
      </c>
      <c r="R178">
        <v>0</v>
      </c>
      <c r="S178">
        <v>961</v>
      </c>
      <c r="T178">
        <v>47</v>
      </c>
      <c r="U178">
        <v>0</v>
      </c>
      <c r="V178">
        <v>0</v>
      </c>
      <c r="W178">
        <v>0</v>
      </c>
      <c r="X178">
        <v>34</v>
      </c>
      <c r="Y178">
        <v>81</v>
      </c>
      <c r="AA178">
        <v>25101</v>
      </c>
      <c r="AB178" t="s">
        <v>179</v>
      </c>
      <c r="AC178">
        <v>941</v>
      </c>
      <c r="AD178">
        <v>0</v>
      </c>
      <c r="AE178">
        <v>0</v>
      </c>
      <c r="AF178">
        <v>941</v>
      </c>
      <c r="AG178">
        <v>47</v>
      </c>
      <c r="AH178">
        <v>0</v>
      </c>
      <c r="AI178">
        <v>0</v>
      </c>
      <c r="AJ178">
        <v>0</v>
      </c>
      <c r="AK178">
        <v>46</v>
      </c>
      <c r="AL178">
        <v>93</v>
      </c>
    </row>
    <row r="179" spans="1:38" x14ac:dyDescent="0.25">
      <c r="A179">
        <v>14172</v>
      </c>
      <c r="B179" t="s">
        <v>180</v>
      </c>
      <c r="C179">
        <v>578</v>
      </c>
      <c r="D179">
        <v>0</v>
      </c>
      <c r="E179">
        <v>0</v>
      </c>
      <c r="F179">
        <v>578</v>
      </c>
      <c r="G179">
        <v>2</v>
      </c>
      <c r="H179">
        <v>0</v>
      </c>
      <c r="I179">
        <v>0</v>
      </c>
      <c r="J179">
        <v>0</v>
      </c>
      <c r="K179">
        <v>10</v>
      </c>
      <c r="L179">
        <v>12</v>
      </c>
      <c r="N179">
        <v>14172</v>
      </c>
      <c r="O179" t="s">
        <v>180</v>
      </c>
      <c r="P179">
        <v>442</v>
      </c>
      <c r="Q179">
        <v>0</v>
      </c>
      <c r="R179">
        <v>0</v>
      </c>
      <c r="S179">
        <v>442</v>
      </c>
      <c r="T179">
        <v>2</v>
      </c>
      <c r="U179">
        <v>0</v>
      </c>
      <c r="V179">
        <v>0</v>
      </c>
      <c r="W179">
        <v>0</v>
      </c>
      <c r="X179">
        <v>15</v>
      </c>
      <c r="Y179">
        <v>17</v>
      </c>
      <c r="AA179">
        <v>14172</v>
      </c>
      <c r="AB179" t="s">
        <v>180</v>
      </c>
      <c r="AC179">
        <v>501</v>
      </c>
      <c r="AD179">
        <v>0</v>
      </c>
      <c r="AE179">
        <v>0</v>
      </c>
      <c r="AF179">
        <v>501</v>
      </c>
      <c r="AG179">
        <v>6</v>
      </c>
      <c r="AH179">
        <v>0</v>
      </c>
      <c r="AI179">
        <v>0</v>
      </c>
      <c r="AJ179">
        <v>0</v>
      </c>
      <c r="AK179">
        <v>10</v>
      </c>
      <c r="AL179">
        <v>16</v>
      </c>
    </row>
    <row r="180" spans="1:38" x14ac:dyDescent="0.25">
      <c r="A180">
        <v>22105</v>
      </c>
      <c r="B180" t="s">
        <v>181</v>
      </c>
      <c r="C180">
        <v>98</v>
      </c>
      <c r="D180">
        <v>0</v>
      </c>
      <c r="E180">
        <v>0</v>
      </c>
      <c r="F180">
        <v>98</v>
      </c>
      <c r="G180">
        <v>6</v>
      </c>
      <c r="H180">
        <v>0</v>
      </c>
      <c r="I180">
        <v>0</v>
      </c>
      <c r="J180">
        <v>0</v>
      </c>
      <c r="K180">
        <v>0</v>
      </c>
      <c r="L180">
        <v>6</v>
      </c>
      <c r="N180">
        <v>22105</v>
      </c>
      <c r="O180" t="s">
        <v>181</v>
      </c>
      <c r="P180">
        <v>114</v>
      </c>
      <c r="Q180">
        <v>0</v>
      </c>
      <c r="R180">
        <v>0</v>
      </c>
      <c r="S180">
        <v>114</v>
      </c>
      <c r="T180">
        <v>6</v>
      </c>
      <c r="U180">
        <v>0</v>
      </c>
      <c r="V180">
        <v>0</v>
      </c>
      <c r="W180">
        <v>0</v>
      </c>
      <c r="X180">
        <v>0</v>
      </c>
      <c r="Y180">
        <v>6</v>
      </c>
      <c r="AA180">
        <v>22105</v>
      </c>
      <c r="AB180" t="s">
        <v>181</v>
      </c>
      <c r="AC180">
        <v>115</v>
      </c>
      <c r="AD180">
        <v>0</v>
      </c>
      <c r="AE180">
        <v>0</v>
      </c>
      <c r="AF180">
        <v>115</v>
      </c>
      <c r="AG180">
        <v>5</v>
      </c>
      <c r="AH180">
        <v>0</v>
      </c>
      <c r="AI180">
        <v>0</v>
      </c>
      <c r="AJ180">
        <v>0</v>
      </c>
      <c r="AK180">
        <v>0</v>
      </c>
      <c r="AL180">
        <v>5</v>
      </c>
    </row>
    <row r="181" spans="1:38" x14ac:dyDescent="0.25">
      <c r="A181">
        <v>24105</v>
      </c>
      <c r="B181" t="s">
        <v>182</v>
      </c>
      <c r="C181">
        <v>674</v>
      </c>
      <c r="D181">
        <v>0</v>
      </c>
      <c r="E181">
        <v>0</v>
      </c>
      <c r="F181">
        <v>674</v>
      </c>
      <c r="G181">
        <v>6</v>
      </c>
      <c r="H181">
        <v>0</v>
      </c>
      <c r="I181">
        <v>0</v>
      </c>
      <c r="J181">
        <v>0</v>
      </c>
      <c r="K181">
        <v>0</v>
      </c>
      <c r="L181">
        <v>6</v>
      </c>
      <c r="N181">
        <v>24105</v>
      </c>
      <c r="O181" t="s">
        <v>182</v>
      </c>
      <c r="P181">
        <v>729</v>
      </c>
      <c r="Q181">
        <v>0</v>
      </c>
      <c r="R181">
        <v>0</v>
      </c>
      <c r="S181">
        <v>729</v>
      </c>
      <c r="T181">
        <v>2</v>
      </c>
      <c r="U181">
        <v>0</v>
      </c>
      <c r="V181">
        <v>0</v>
      </c>
      <c r="W181">
        <v>0</v>
      </c>
      <c r="X181">
        <v>0</v>
      </c>
      <c r="Y181">
        <v>2</v>
      </c>
      <c r="AA181">
        <v>24105</v>
      </c>
      <c r="AB181" t="s">
        <v>182</v>
      </c>
      <c r="AC181">
        <v>701</v>
      </c>
      <c r="AD181">
        <v>0</v>
      </c>
      <c r="AE181">
        <v>0</v>
      </c>
      <c r="AF181">
        <v>701</v>
      </c>
      <c r="AG181">
        <v>8</v>
      </c>
      <c r="AH181">
        <v>0</v>
      </c>
      <c r="AI181">
        <v>0</v>
      </c>
      <c r="AJ181">
        <v>0</v>
      </c>
      <c r="AK181">
        <v>0</v>
      </c>
      <c r="AL181">
        <v>8</v>
      </c>
    </row>
    <row r="182" spans="1:38" x14ac:dyDescent="0.25">
      <c r="A182">
        <v>34111</v>
      </c>
      <c r="B182" t="s">
        <v>183</v>
      </c>
      <c r="C182" s="7">
        <v>4257</v>
      </c>
      <c r="D182">
        <v>30</v>
      </c>
      <c r="E182">
        <v>0</v>
      </c>
      <c r="F182" s="7">
        <v>4227</v>
      </c>
      <c r="G182">
        <v>310</v>
      </c>
      <c r="H182">
        <v>0</v>
      </c>
      <c r="I182">
        <v>0</v>
      </c>
      <c r="J182">
        <v>6</v>
      </c>
      <c r="K182">
        <v>0</v>
      </c>
      <c r="L182">
        <v>316</v>
      </c>
      <c r="N182">
        <v>34111</v>
      </c>
      <c r="O182" t="s">
        <v>183</v>
      </c>
      <c r="P182" s="7">
        <v>4057</v>
      </c>
      <c r="Q182">
        <v>32</v>
      </c>
      <c r="R182">
        <v>0</v>
      </c>
      <c r="S182" s="7">
        <v>4025</v>
      </c>
      <c r="T182">
        <v>285</v>
      </c>
      <c r="U182">
        <v>0</v>
      </c>
      <c r="V182">
        <v>22</v>
      </c>
      <c r="W182">
        <v>5</v>
      </c>
      <c r="X182">
        <v>0</v>
      </c>
      <c r="Y182">
        <v>312</v>
      </c>
      <c r="AA182">
        <v>34111</v>
      </c>
      <c r="AB182" t="s">
        <v>183</v>
      </c>
      <c r="AC182" s="7">
        <v>4528</v>
      </c>
      <c r="AD182">
        <v>0</v>
      </c>
      <c r="AE182">
        <v>0</v>
      </c>
      <c r="AF182" s="7">
        <v>4528</v>
      </c>
      <c r="AG182">
        <v>374</v>
      </c>
      <c r="AH182">
        <v>7</v>
      </c>
      <c r="AI182">
        <v>0</v>
      </c>
      <c r="AJ182">
        <v>10</v>
      </c>
      <c r="AK182">
        <v>0</v>
      </c>
      <c r="AL182">
        <v>391</v>
      </c>
    </row>
    <row r="183" spans="1:38" x14ac:dyDescent="0.25">
      <c r="A183">
        <v>24019</v>
      </c>
      <c r="B183" t="s">
        <v>184</v>
      </c>
      <c r="C183">
        <v>964</v>
      </c>
      <c r="D183">
        <v>0</v>
      </c>
      <c r="E183">
        <v>0</v>
      </c>
      <c r="F183">
        <v>964</v>
      </c>
      <c r="G183">
        <v>92</v>
      </c>
      <c r="H183">
        <v>0</v>
      </c>
      <c r="I183">
        <v>0</v>
      </c>
      <c r="J183">
        <v>0</v>
      </c>
      <c r="K183">
        <v>12</v>
      </c>
      <c r="L183">
        <v>104</v>
      </c>
      <c r="N183">
        <v>24019</v>
      </c>
      <c r="O183" t="s">
        <v>184</v>
      </c>
      <c r="P183">
        <v>829</v>
      </c>
      <c r="Q183">
        <v>0</v>
      </c>
      <c r="R183">
        <v>0</v>
      </c>
      <c r="S183">
        <v>829</v>
      </c>
      <c r="T183">
        <v>88</v>
      </c>
      <c r="U183">
        <v>0</v>
      </c>
      <c r="V183">
        <v>0</v>
      </c>
      <c r="W183">
        <v>0</v>
      </c>
      <c r="X183">
        <v>8</v>
      </c>
      <c r="Y183">
        <v>96</v>
      </c>
      <c r="AA183">
        <v>24019</v>
      </c>
      <c r="AB183" t="s">
        <v>184</v>
      </c>
      <c r="AC183">
        <v>968</v>
      </c>
      <c r="AD183">
        <v>0</v>
      </c>
      <c r="AE183">
        <v>0</v>
      </c>
      <c r="AF183">
        <v>968</v>
      </c>
      <c r="AG183">
        <v>82</v>
      </c>
      <c r="AH183">
        <v>0</v>
      </c>
      <c r="AI183">
        <v>0</v>
      </c>
      <c r="AJ183">
        <v>0</v>
      </c>
      <c r="AK183">
        <v>14</v>
      </c>
      <c r="AL183">
        <v>96</v>
      </c>
    </row>
    <row r="184" spans="1:38" x14ac:dyDescent="0.25">
      <c r="A184">
        <v>21300</v>
      </c>
      <c r="B184" t="s">
        <v>185</v>
      </c>
      <c r="C184">
        <v>576</v>
      </c>
      <c r="D184">
        <v>0</v>
      </c>
      <c r="E184">
        <v>0</v>
      </c>
      <c r="F184">
        <v>576</v>
      </c>
      <c r="G184">
        <v>42</v>
      </c>
      <c r="H184">
        <v>0</v>
      </c>
      <c r="I184">
        <v>0</v>
      </c>
      <c r="J184">
        <v>0</v>
      </c>
      <c r="K184">
        <v>0</v>
      </c>
      <c r="L184">
        <v>42</v>
      </c>
      <c r="N184">
        <v>21300</v>
      </c>
      <c r="O184" t="s">
        <v>185</v>
      </c>
      <c r="P184">
        <v>603</v>
      </c>
      <c r="Q184">
        <v>0</v>
      </c>
      <c r="R184">
        <v>0</v>
      </c>
      <c r="S184">
        <v>603</v>
      </c>
      <c r="T184">
        <v>35</v>
      </c>
      <c r="U184">
        <v>0</v>
      </c>
      <c r="V184">
        <v>0</v>
      </c>
      <c r="W184">
        <v>0</v>
      </c>
      <c r="X184">
        <v>0</v>
      </c>
      <c r="Y184">
        <v>35</v>
      </c>
      <c r="AA184">
        <v>21300</v>
      </c>
      <c r="AB184" t="s">
        <v>185</v>
      </c>
      <c r="AC184">
        <v>606</v>
      </c>
      <c r="AD184">
        <v>0</v>
      </c>
      <c r="AE184">
        <v>0</v>
      </c>
      <c r="AF184">
        <v>606</v>
      </c>
      <c r="AG184">
        <v>43</v>
      </c>
      <c r="AH184">
        <v>0</v>
      </c>
      <c r="AI184">
        <v>0</v>
      </c>
      <c r="AJ184">
        <v>0</v>
      </c>
      <c r="AK184">
        <v>12</v>
      </c>
      <c r="AL184">
        <v>55</v>
      </c>
    </row>
    <row r="185" spans="1:38" x14ac:dyDescent="0.25">
      <c r="A185">
        <v>33030</v>
      </c>
      <c r="B185" t="s">
        <v>186</v>
      </c>
      <c r="C185">
        <v>75</v>
      </c>
      <c r="D185">
        <v>0</v>
      </c>
      <c r="E185">
        <v>0</v>
      </c>
      <c r="F185">
        <v>75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N185">
        <v>33030</v>
      </c>
      <c r="O185" t="s">
        <v>186</v>
      </c>
      <c r="P185">
        <v>79</v>
      </c>
      <c r="Q185">
        <v>0</v>
      </c>
      <c r="R185">
        <v>0</v>
      </c>
      <c r="S185">
        <v>79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AA185">
        <v>33030</v>
      </c>
      <c r="AB185" t="s">
        <v>186</v>
      </c>
      <c r="AC185">
        <v>73</v>
      </c>
      <c r="AD185">
        <v>0</v>
      </c>
      <c r="AE185">
        <v>0</v>
      </c>
      <c r="AF185">
        <v>73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38" x14ac:dyDescent="0.25">
      <c r="A186">
        <v>28137</v>
      </c>
      <c r="B186" t="s">
        <v>187</v>
      </c>
      <c r="C186">
        <v>142</v>
      </c>
      <c r="D186">
        <v>0</v>
      </c>
      <c r="E186">
        <v>0</v>
      </c>
      <c r="F186">
        <v>142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N186">
        <v>28137</v>
      </c>
      <c r="O186" t="s">
        <v>187</v>
      </c>
      <c r="P186">
        <v>154</v>
      </c>
      <c r="Q186">
        <v>0</v>
      </c>
      <c r="R186">
        <v>0</v>
      </c>
      <c r="S186">
        <v>154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AA186">
        <v>28137</v>
      </c>
      <c r="AB186" t="s">
        <v>187</v>
      </c>
      <c r="AC186">
        <v>181</v>
      </c>
      <c r="AD186">
        <v>0</v>
      </c>
      <c r="AE186">
        <v>0</v>
      </c>
      <c r="AF186">
        <v>181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1:38" x14ac:dyDescent="0.25">
      <c r="A187">
        <v>32123</v>
      </c>
      <c r="B187" t="s">
        <v>188</v>
      </c>
      <c r="C187">
        <v>35</v>
      </c>
      <c r="D187">
        <v>0</v>
      </c>
      <c r="E187">
        <v>0</v>
      </c>
      <c r="F187">
        <v>35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N187">
        <v>32123</v>
      </c>
      <c r="O187" t="s">
        <v>188</v>
      </c>
      <c r="P187">
        <v>46</v>
      </c>
      <c r="Q187">
        <v>0</v>
      </c>
      <c r="R187">
        <v>0</v>
      </c>
      <c r="S187">
        <v>46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AA187">
        <v>32123</v>
      </c>
      <c r="AB187" t="s">
        <v>188</v>
      </c>
      <c r="AC187">
        <v>41</v>
      </c>
      <c r="AD187">
        <v>0</v>
      </c>
      <c r="AE187">
        <v>0</v>
      </c>
      <c r="AF187">
        <v>41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1:38" x14ac:dyDescent="0.25">
      <c r="A188">
        <v>10065</v>
      </c>
      <c r="B188" t="s">
        <v>189</v>
      </c>
      <c r="C188">
        <v>72</v>
      </c>
      <c r="D188">
        <v>0</v>
      </c>
      <c r="E188">
        <v>0</v>
      </c>
      <c r="F188">
        <v>72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N188">
        <v>10065</v>
      </c>
      <c r="O188" t="s">
        <v>189</v>
      </c>
      <c r="P188">
        <v>68</v>
      </c>
      <c r="Q188">
        <v>0</v>
      </c>
      <c r="R188">
        <v>0</v>
      </c>
      <c r="S188">
        <v>68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AA188">
        <v>10065</v>
      </c>
      <c r="AB188" t="s">
        <v>189</v>
      </c>
      <c r="AC188">
        <v>70</v>
      </c>
      <c r="AD188">
        <v>0</v>
      </c>
      <c r="AE188">
        <v>0</v>
      </c>
      <c r="AF188">
        <v>70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1:38" x14ac:dyDescent="0.25">
      <c r="A189">
        <v>9013</v>
      </c>
      <c r="B189" t="s">
        <v>190</v>
      </c>
      <c r="C189">
        <v>292</v>
      </c>
      <c r="D189">
        <v>0</v>
      </c>
      <c r="E189">
        <v>0</v>
      </c>
      <c r="F189">
        <v>292</v>
      </c>
      <c r="G189">
        <v>3</v>
      </c>
      <c r="H189">
        <v>0</v>
      </c>
      <c r="I189">
        <v>0</v>
      </c>
      <c r="J189">
        <v>0</v>
      </c>
      <c r="K189">
        <v>0</v>
      </c>
      <c r="L189">
        <v>3</v>
      </c>
      <c r="N189">
        <v>9013</v>
      </c>
      <c r="O189" t="s">
        <v>190</v>
      </c>
      <c r="P189">
        <v>288</v>
      </c>
      <c r="Q189">
        <v>0</v>
      </c>
      <c r="R189">
        <v>0</v>
      </c>
      <c r="S189">
        <v>288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AA189">
        <v>9013</v>
      </c>
      <c r="AB189" t="s">
        <v>190</v>
      </c>
      <c r="AC189">
        <v>299</v>
      </c>
      <c r="AD189">
        <v>0</v>
      </c>
      <c r="AE189">
        <v>0</v>
      </c>
      <c r="AF189">
        <v>299</v>
      </c>
      <c r="AG189">
        <v>3</v>
      </c>
      <c r="AH189">
        <v>0</v>
      </c>
      <c r="AI189">
        <v>0</v>
      </c>
      <c r="AJ189">
        <v>0</v>
      </c>
      <c r="AK189">
        <v>0</v>
      </c>
      <c r="AL189">
        <v>3</v>
      </c>
    </row>
    <row r="190" spans="1:38" x14ac:dyDescent="0.25">
      <c r="A190">
        <v>24410</v>
      </c>
      <c r="B190" t="s">
        <v>191</v>
      </c>
      <c r="C190">
        <v>225</v>
      </c>
      <c r="D190">
        <v>0</v>
      </c>
      <c r="E190">
        <v>0</v>
      </c>
      <c r="F190">
        <v>225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N190">
        <v>24410</v>
      </c>
      <c r="O190" t="s">
        <v>191</v>
      </c>
      <c r="P190">
        <v>211</v>
      </c>
      <c r="Q190">
        <v>0</v>
      </c>
      <c r="R190">
        <v>0</v>
      </c>
      <c r="S190">
        <v>211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AA190">
        <v>24410</v>
      </c>
      <c r="AB190" t="s">
        <v>191</v>
      </c>
      <c r="AC190">
        <v>217</v>
      </c>
      <c r="AD190">
        <v>0</v>
      </c>
      <c r="AE190">
        <v>0</v>
      </c>
      <c r="AF190">
        <v>217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</row>
    <row r="191" spans="1:38" x14ac:dyDescent="0.25">
      <c r="A191">
        <v>27344</v>
      </c>
      <c r="B191" t="s">
        <v>192</v>
      </c>
      <c r="C191" s="7">
        <v>2249</v>
      </c>
      <c r="D191">
        <v>0</v>
      </c>
      <c r="E191">
        <v>0</v>
      </c>
      <c r="F191" s="7">
        <v>2249</v>
      </c>
      <c r="G191">
        <v>83</v>
      </c>
      <c r="H191">
        <v>0</v>
      </c>
      <c r="I191">
        <v>0</v>
      </c>
      <c r="J191">
        <v>0</v>
      </c>
      <c r="K191">
        <v>0</v>
      </c>
      <c r="L191">
        <v>83</v>
      </c>
      <c r="N191">
        <v>27344</v>
      </c>
      <c r="O191" t="s">
        <v>192</v>
      </c>
      <c r="P191" s="7">
        <v>2184</v>
      </c>
      <c r="Q191">
        <v>0</v>
      </c>
      <c r="R191">
        <v>0</v>
      </c>
      <c r="S191" s="7">
        <v>2184</v>
      </c>
      <c r="T191">
        <v>109</v>
      </c>
      <c r="U191">
        <v>0</v>
      </c>
      <c r="V191">
        <v>0</v>
      </c>
      <c r="W191">
        <v>0</v>
      </c>
      <c r="X191">
        <v>0</v>
      </c>
      <c r="Y191">
        <v>109</v>
      </c>
      <c r="AA191">
        <v>27344</v>
      </c>
      <c r="AB191" t="s">
        <v>192</v>
      </c>
      <c r="AC191" s="7">
        <v>2159</v>
      </c>
      <c r="AD191">
        <v>0</v>
      </c>
      <c r="AE191">
        <v>0</v>
      </c>
      <c r="AF191" s="7">
        <v>2159</v>
      </c>
      <c r="AG191">
        <v>106</v>
      </c>
      <c r="AH191">
        <v>0</v>
      </c>
      <c r="AI191">
        <v>0</v>
      </c>
      <c r="AJ191">
        <v>0</v>
      </c>
      <c r="AK191">
        <v>0</v>
      </c>
      <c r="AL191">
        <v>106</v>
      </c>
    </row>
    <row r="192" spans="1:38" x14ac:dyDescent="0.25">
      <c r="A192">
        <v>1147</v>
      </c>
      <c r="B192" t="s">
        <v>193</v>
      </c>
      <c r="C192" s="7">
        <v>2416</v>
      </c>
      <c r="D192">
        <v>0</v>
      </c>
      <c r="E192">
        <v>0</v>
      </c>
      <c r="F192" s="7">
        <v>2416</v>
      </c>
      <c r="G192">
        <v>68</v>
      </c>
      <c r="H192">
        <v>0</v>
      </c>
      <c r="I192">
        <v>0</v>
      </c>
      <c r="J192">
        <v>0</v>
      </c>
      <c r="K192">
        <v>89</v>
      </c>
      <c r="L192">
        <v>157</v>
      </c>
      <c r="N192">
        <v>1147</v>
      </c>
      <c r="O192" t="s">
        <v>193</v>
      </c>
      <c r="P192" s="7">
        <v>2348</v>
      </c>
      <c r="Q192">
        <v>0</v>
      </c>
      <c r="R192">
        <v>0</v>
      </c>
      <c r="S192" s="7">
        <v>2348</v>
      </c>
      <c r="T192">
        <v>83</v>
      </c>
      <c r="U192">
        <v>0</v>
      </c>
      <c r="V192">
        <v>0</v>
      </c>
      <c r="W192">
        <v>0</v>
      </c>
      <c r="X192">
        <v>152</v>
      </c>
      <c r="Y192">
        <v>235</v>
      </c>
      <c r="AA192">
        <v>1147</v>
      </c>
      <c r="AB192" t="s">
        <v>193</v>
      </c>
      <c r="AC192" s="7">
        <v>2479</v>
      </c>
      <c r="AD192">
        <v>0</v>
      </c>
      <c r="AE192">
        <v>0</v>
      </c>
      <c r="AF192" s="7">
        <v>2479</v>
      </c>
      <c r="AG192">
        <v>82</v>
      </c>
      <c r="AH192">
        <v>0</v>
      </c>
      <c r="AI192">
        <v>0</v>
      </c>
      <c r="AJ192">
        <v>0</v>
      </c>
      <c r="AK192">
        <v>156</v>
      </c>
      <c r="AL192">
        <v>238</v>
      </c>
    </row>
    <row r="193" spans="1:38" x14ac:dyDescent="0.25">
      <c r="A193">
        <v>9102</v>
      </c>
      <c r="B193" t="s">
        <v>194</v>
      </c>
      <c r="C193">
        <v>56</v>
      </c>
      <c r="D193">
        <v>0</v>
      </c>
      <c r="E193">
        <v>0</v>
      </c>
      <c r="F193">
        <v>56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N193">
        <v>9102</v>
      </c>
      <c r="O193" t="s">
        <v>194</v>
      </c>
      <c r="P193">
        <v>43</v>
      </c>
      <c r="Q193">
        <v>0</v>
      </c>
      <c r="R193">
        <v>0</v>
      </c>
      <c r="S193">
        <v>43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AA193">
        <v>9102</v>
      </c>
      <c r="AB193" t="s">
        <v>194</v>
      </c>
      <c r="AC193">
        <v>63</v>
      </c>
      <c r="AD193">
        <v>0</v>
      </c>
      <c r="AE193">
        <v>0</v>
      </c>
      <c r="AF193">
        <v>63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>
        <v>11001</v>
      </c>
      <c r="B194" t="s">
        <v>195</v>
      </c>
      <c r="C194" s="7">
        <v>7324</v>
      </c>
      <c r="D194">
        <v>1</v>
      </c>
      <c r="E194">
        <v>0</v>
      </c>
      <c r="F194" s="7">
        <v>7323</v>
      </c>
      <c r="G194">
        <v>665</v>
      </c>
      <c r="H194">
        <v>229</v>
      </c>
      <c r="I194">
        <v>102</v>
      </c>
      <c r="J194">
        <v>23</v>
      </c>
      <c r="K194">
        <v>16</v>
      </c>
      <c r="L194" s="7">
        <v>1035</v>
      </c>
      <c r="N194">
        <v>11001</v>
      </c>
      <c r="O194" t="s">
        <v>195</v>
      </c>
      <c r="P194" s="7">
        <v>7974</v>
      </c>
      <c r="Q194">
        <v>1</v>
      </c>
      <c r="R194">
        <v>0</v>
      </c>
      <c r="S194" s="7">
        <v>7973</v>
      </c>
      <c r="T194">
        <v>774</v>
      </c>
      <c r="U194">
        <v>94</v>
      </c>
      <c r="V194">
        <v>33</v>
      </c>
      <c r="W194">
        <v>11</v>
      </c>
      <c r="X194">
        <v>46</v>
      </c>
      <c r="Y194">
        <v>958</v>
      </c>
      <c r="AA194">
        <v>11001</v>
      </c>
      <c r="AB194" t="s">
        <v>195</v>
      </c>
      <c r="AC194" s="7">
        <v>8067</v>
      </c>
      <c r="AD194">
        <v>0</v>
      </c>
      <c r="AE194">
        <v>0</v>
      </c>
      <c r="AF194" s="7">
        <v>8067</v>
      </c>
      <c r="AG194">
        <v>730</v>
      </c>
      <c r="AH194">
        <v>0</v>
      </c>
      <c r="AI194">
        <v>0</v>
      </c>
      <c r="AJ194">
        <v>4</v>
      </c>
      <c r="AK194">
        <v>108</v>
      </c>
      <c r="AL194">
        <v>842</v>
      </c>
    </row>
    <row r="195" spans="1:38" x14ac:dyDescent="0.25">
      <c r="A195">
        <v>24122</v>
      </c>
      <c r="B195" t="s">
        <v>196</v>
      </c>
      <c r="C195">
        <v>174</v>
      </c>
      <c r="D195">
        <v>0</v>
      </c>
      <c r="E195">
        <v>0</v>
      </c>
      <c r="F195">
        <v>174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N195">
        <v>24122</v>
      </c>
      <c r="O195" t="s">
        <v>196</v>
      </c>
      <c r="P195">
        <v>157</v>
      </c>
      <c r="Q195">
        <v>0</v>
      </c>
      <c r="R195">
        <v>0</v>
      </c>
      <c r="S195">
        <v>157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AA195">
        <v>24122</v>
      </c>
      <c r="AB195" t="s">
        <v>196</v>
      </c>
      <c r="AC195">
        <v>167</v>
      </c>
      <c r="AD195">
        <v>0</v>
      </c>
      <c r="AE195">
        <v>0</v>
      </c>
      <c r="AF195">
        <v>167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</row>
    <row r="196" spans="1:38" x14ac:dyDescent="0.25">
      <c r="A196">
        <v>3050</v>
      </c>
      <c r="B196" t="s">
        <v>197</v>
      </c>
      <c r="C196">
        <v>260</v>
      </c>
      <c r="D196">
        <v>0</v>
      </c>
      <c r="E196">
        <v>0</v>
      </c>
      <c r="F196">
        <v>260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N196">
        <v>3050</v>
      </c>
      <c r="O196" t="s">
        <v>197</v>
      </c>
      <c r="P196">
        <v>262</v>
      </c>
      <c r="Q196">
        <v>0</v>
      </c>
      <c r="R196">
        <v>0</v>
      </c>
      <c r="S196">
        <v>262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AA196">
        <v>3050</v>
      </c>
      <c r="AB196" t="s">
        <v>197</v>
      </c>
      <c r="AC196">
        <v>253</v>
      </c>
      <c r="AD196">
        <v>0</v>
      </c>
      <c r="AE196">
        <v>0</v>
      </c>
      <c r="AF196">
        <v>253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</row>
    <row r="197" spans="1:38" x14ac:dyDescent="0.25">
      <c r="A197">
        <v>21301</v>
      </c>
      <c r="B197" t="s">
        <v>198</v>
      </c>
      <c r="C197">
        <v>242</v>
      </c>
      <c r="D197">
        <v>0</v>
      </c>
      <c r="E197">
        <v>0</v>
      </c>
      <c r="F197">
        <v>242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N197">
        <v>21301</v>
      </c>
      <c r="O197" t="s">
        <v>198</v>
      </c>
      <c r="P197">
        <v>206</v>
      </c>
      <c r="Q197">
        <v>0</v>
      </c>
      <c r="R197">
        <v>0</v>
      </c>
      <c r="S197">
        <v>206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AA197">
        <v>21301</v>
      </c>
      <c r="AB197" t="s">
        <v>198</v>
      </c>
      <c r="AC197">
        <v>233</v>
      </c>
      <c r="AD197">
        <v>0</v>
      </c>
      <c r="AE197">
        <v>0</v>
      </c>
      <c r="AF197">
        <v>233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</row>
    <row r="198" spans="1:38" x14ac:dyDescent="0.25">
      <c r="A198">
        <v>27401</v>
      </c>
      <c r="B198" t="s">
        <v>199</v>
      </c>
      <c r="C198" s="7">
        <v>7357</v>
      </c>
      <c r="D198">
        <v>0</v>
      </c>
      <c r="E198">
        <v>0</v>
      </c>
      <c r="F198" s="7">
        <v>7357</v>
      </c>
      <c r="G198">
        <v>254</v>
      </c>
      <c r="H198">
        <v>0</v>
      </c>
      <c r="I198">
        <v>79</v>
      </c>
      <c r="J198">
        <v>14</v>
      </c>
      <c r="K198">
        <v>61</v>
      </c>
      <c r="L198">
        <v>408</v>
      </c>
      <c r="N198">
        <v>27401</v>
      </c>
      <c r="O198" t="s">
        <v>199</v>
      </c>
      <c r="P198" s="7">
        <v>6751</v>
      </c>
      <c r="Q198">
        <v>0</v>
      </c>
      <c r="R198">
        <v>0</v>
      </c>
      <c r="S198" s="7">
        <v>6751</v>
      </c>
      <c r="T198">
        <v>251</v>
      </c>
      <c r="U198">
        <v>0</v>
      </c>
      <c r="V198">
        <v>76</v>
      </c>
      <c r="W198">
        <v>13</v>
      </c>
      <c r="X198">
        <v>37</v>
      </c>
      <c r="Y198">
        <v>377</v>
      </c>
      <c r="AA198">
        <v>27401</v>
      </c>
      <c r="AB198" t="s">
        <v>199</v>
      </c>
      <c r="AC198" s="7">
        <v>6891</v>
      </c>
      <c r="AD198">
        <v>0</v>
      </c>
      <c r="AE198">
        <v>0</v>
      </c>
      <c r="AF198" s="7">
        <v>6891</v>
      </c>
      <c r="AG198">
        <v>237</v>
      </c>
      <c r="AH198">
        <v>0</v>
      </c>
      <c r="AI198">
        <v>94</v>
      </c>
      <c r="AJ198">
        <v>5</v>
      </c>
      <c r="AK198">
        <v>52</v>
      </c>
      <c r="AL198">
        <v>388</v>
      </c>
    </row>
    <row r="199" spans="1:38" x14ac:dyDescent="0.25">
      <c r="A199">
        <v>23402</v>
      </c>
      <c r="B199" t="s">
        <v>200</v>
      </c>
      <c r="C199">
        <v>542</v>
      </c>
      <c r="D199">
        <v>0</v>
      </c>
      <c r="E199">
        <v>0</v>
      </c>
      <c r="F199">
        <v>542</v>
      </c>
      <c r="G199">
        <v>53</v>
      </c>
      <c r="H199">
        <v>0</v>
      </c>
      <c r="I199">
        <v>0</v>
      </c>
      <c r="J199">
        <v>0</v>
      </c>
      <c r="K199">
        <v>0</v>
      </c>
      <c r="L199">
        <v>53</v>
      </c>
      <c r="N199">
        <v>23402</v>
      </c>
      <c r="O199" t="s">
        <v>200</v>
      </c>
      <c r="P199">
        <v>489</v>
      </c>
      <c r="Q199">
        <v>0</v>
      </c>
      <c r="R199">
        <v>0</v>
      </c>
      <c r="S199">
        <v>489</v>
      </c>
      <c r="T199">
        <v>36</v>
      </c>
      <c r="U199">
        <v>0</v>
      </c>
      <c r="V199">
        <v>0</v>
      </c>
      <c r="W199">
        <v>0</v>
      </c>
      <c r="X199">
        <v>0</v>
      </c>
      <c r="Y199">
        <v>36</v>
      </c>
      <c r="AA199">
        <v>23402</v>
      </c>
      <c r="AB199" t="s">
        <v>200</v>
      </c>
      <c r="AC199">
        <v>668</v>
      </c>
      <c r="AD199">
        <v>0</v>
      </c>
      <c r="AE199">
        <v>0</v>
      </c>
      <c r="AF199">
        <v>668</v>
      </c>
      <c r="AG199">
        <v>60</v>
      </c>
      <c r="AH199">
        <v>0</v>
      </c>
      <c r="AI199">
        <v>0</v>
      </c>
      <c r="AJ199">
        <v>0</v>
      </c>
      <c r="AK199">
        <v>0</v>
      </c>
      <c r="AL199">
        <v>60</v>
      </c>
    </row>
    <row r="200" spans="1:38" x14ac:dyDescent="0.25">
      <c r="A200">
        <v>12110</v>
      </c>
      <c r="B200" t="s">
        <v>201</v>
      </c>
      <c r="C200">
        <v>139</v>
      </c>
      <c r="D200">
        <v>0</v>
      </c>
      <c r="E200">
        <v>0</v>
      </c>
      <c r="F200">
        <v>139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N200">
        <v>12110</v>
      </c>
      <c r="O200" t="s">
        <v>201</v>
      </c>
      <c r="P200">
        <v>143</v>
      </c>
      <c r="Q200">
        <v>0</v>
      </c>
      <c r="R200">
        <v>0</v>
      </c>
      <c r="S200">
        <v>143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AA200">
        <v>12110</v>
      </c>
      <c r="AB200" t="s">
        <v>201</v>
      </c>
      <c r="AC200">
        <v>132</v>
      </c>
      <c r="AD200">
        <v>0</v>
      </c>
      <c r="AE200">
        <v>0</v>
      </c>
      <c r="AF200">
        <v>132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</row>
    <row r="201" spans="1:38" x14ac:dyDescent="0.25">
      <c r="A201">
        <v>5121</v>
      </c>
      <c r="B201" t="s">
        <v>202</v>
      </c>
      <c r="C201" s="7">
        <v>1743</v>
      </c>
      <c r="D201">
        <v>13</v>
      </c>
      <c r="E201">
        <v>0</v>
      </c>
      <c r="F201" s="7">
        <v>1730</v>
      </c>
      <c r="G201">
        <v>113</v>
      </c>
      <c r="H201">
        <v>0</v>
      </c>
      <c r="I201">
        <v>0</v>
      </c>
      <c r="J201">
        <v>0</v>
      </c>
      <c r="K201">
        <v>0</v>
      </c>
      <c r="L201">
        <v>113</v>
      </c>
      <c r="N201">
        <v>5121</v>
      </c>
      <c r="O201" t="s">
        <v>202</v>
      </c>
      <c r="P201" s="7">
        <v>1706</v>
      </c>
      <c r="Q201">
        <v>8</v>
      </c>
      <c r="R201">
        <v>0</v>
      </c>
      <c r="S201" s="7">
        <v>1698</v>
      </c>
      <c r="T201">
        <v>112</v>
      </c>
      <c r="U201">
        <v>0</v>
      </c>
      <c r="V201">
        <v>0</v>
      </c>
      <c r="W201">
        <v>0</v>
      </c>
      <c r="X201">
        <v>0</v>
      </c>
      <c r="Y201">
        <v>112</v>
      </c>
      <c r="AA201">
        <v>5121</v>
      </c>
      <c r="AB201" t="s">
        <v>202</v>
      </c>
      <c r="AC201" s="7">
        <v>1691</v>
      </c>
      <c r="AD201">
        <v>23</v>
      </c>
      <c r="AE201">
        <v>0</v>
      </c>
      <c r="AF201" s="7">
        <v>1668</v>
      </c>
      <c r="AG201">
        <v>117</v>
      </c>
      <c r="AH201">
        <v>0</v>
      </c>
      <c r="AI201">
        <v>0</v>
      </c>
      <c r="AJ201">
        <v>0</v>
      </c>
      <c r="AK201">
        <v>0</v>
      </c>
      <c r="AL201">
        <v>117</v>
      </c>
    </row>
    <row r="202" spans="1:38" x14ac:dyDescent="0.25">
      <c r="A202">
        <v>16050</v>
      </c>
      <c r="B202" t="s">
        <v>203</v>
      </c>
      <c r="C202">
        <v>391</v>
      </c>
      <c r="D202">
        <v>0</v>
      </c>
      <c r="E202">
        <v>0</v>
      </c>
      <c r="F202">
        <v>391</v>
      </c>
      <c r="G202">
        <v>24</v>
      </c>
      <c r="H202">
        <v>0</v>
      </c>
      <c r="I202">
        <v>0</v>
      </c>
      <c r="J202">
        <v>0</v>
      </c>
      <c r="K202">
        <v>1</v>
      </c>
      <c r="L202">
        <v>25</v>
      </c>
      <c r="N202">
        <v>16050</v>
      </c>
      <c r="O202" t="s">
        <v>203</v>
      </c>
      <c r="P202">
        <v>374</v>
      </c>
      <c r="Q202">
        <v>0</v>
      </c>
      <c r="R202">
        <v>0</v>
      </c>
      <c r="S202">
        <v>374</v>
      </c>
      <c r="T202">
        <v>31</v>
      </c>
      <c r="U202">
        <v>0</v>
      </c>
      <c r="V202">
        <v>0</v>
      </c>
      <c r="W202">
        <v>0</v>
      </c>
      <c r="X202">
        <v>0</v>
      </c>
      <c r="Y202">
        <v>31</v>
      </c>
      <c r="AA202">
        <v>16050</v>
      </c>
      <c r="AB202" t="s">
        <v>203</v>
      </c>
      <c r="AC202">
        <v>371</v>
      </c>
      <c r="AD202">
        <v>0</v>
      </c>
      <c r="AE202">
        <v>0</v>
      </c>
      <c r="AF202">
        <v>371</v>
      </c>
      <c r="AG202">
        <v>25</v>
      </c>
      <c r="AH202">
        <v>0</v>
      </c>
      <c r="AI202">
        <v>0</v>
      </c>
      <c r="AJ202">
        <v>1</v>
      </c>
      <c r="AK202">
        <v>2</v>
      </c>
      <c r="AL202">
        <v>28</v>
      </c>
    </row>
    <row r="203" spans="1:38" x14ac:dyDescent="0.25">
      <c r="A203">
        <v>36402</v>
      </c>
      <c r="B203" t="s">
        <v>204</v>
      </c>
      <c r="C203">
        <v>314</v>
      </c>
      <c r="D203">
        <v>9</v>
      </c>
      <c r="E203">
        <v>0</v>
      </c>
      <c r="F203">
        <v>305</v>
      </c>
      <c r="G203">
        <v>0</v>
      </c>
      <c r="H203">
        <v>0</v>
      </c>
      <c r="I203">
        <v>0</v>
      </c>
      <c r="J203">
        <v>0</v>
      </c>
      <c r="K203">
        <v>15</v>
      </c>
      <c r="L203">
        <v>15</v>
      </c>
      <c r="N203">
        <v>36402</v>
      </c>
      <c r="O203" t="s">
        <v>204</v>
      </c>
      <c r="P203">
        <v>348</v>
      </c>
      <c r="Q203">
        <v>13</v>
      </c>
      <c r="R203">
        <v>0</v>
      </c>
      <c r="S203">
        <v>335</v>
      </c>
      <c r="T203">
        <v>0</v>
      </c>
      <c r="U203">
        <v>0</v>
      </c>
      <c r="V203">
        <v>0</v>
      </c>
      <c r="W203">
        <v>0</v>
      </c>
      <c r="X203">
        <v>16</v>
      </c>
      <c r="Y203">
        <v>16</v>
      </c>
      <c r="AA203">
        <v>36402</v>
      </c>
      <c r="AB203" t="s">
        <v>204</v>
      </c>
      <c r="AC203">
        <v>363</v>
      </c>
      <c r="AD203">
        <v>8</v>
      </c>
      <c r="AE203">
        <v>0</v>
      </c>
      <c r="AF203">
        <v>355</v>
      </c>
      <c r="AG203">
        <v>0</v>
      </c>
      <c r="AH203">
        <v>0</v>
      </c>
      <c r="AI203">
        <v>0</v>
      </c>
      <c r="AJ203">
        <v>0</v>
      </c>
      <c r="AK203">
        <v>22</v>
      </c>
      <c r="AL203">
        <v>22</v>
      </c>
    </row>
    <row r="204" spans="1:38" x14ac:dyDescent="0.25">
      <c r="A204">
        <v>32907</v>
      </c>
      <c r="B204" t="s">
        <v>329</v>
      </c>
      <c r="C204">
        <v>602</v>
      </c>
      <c r="D204">
        <v>0</v>
      </c>
      <c r="E204">
        <v>17</v>
      </c>
      <c r="F204">
        <v>619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N204">
        <v>32907</v>
      </c>
      <c r="O204" t="s">
        <v>329</v>
      </c>
      <c r="P204">
        <v>505</v>
      </c>
      <c r="Q204">
        <v>0</v>
      </c>
      <c r="R204">
        <v>24</v>
      </c>
      <c r="S204">
        <v>529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AA204">
        <v>32907</v>
      </c>
      <c r="AB204" t="s">
        <v>329</v>
      </c>
      <c r="AC204">
        <v>455</v>
      </c>
      <c r="AD204">
        <v>0</v>
      </c>
      <c r="AE204">
        <v>32</v>
      </c>
      <c r="AF204">
        <v>487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</row>
    <row r="205" spans="1:38" x14ac:dyDescent="0.25">
      <c r="A205">
        <v>3116</v>
      </c>
      <c r="B205" t="s">
        <v>205</v>
      </c>
      <c r="C205" s="7">
        <v>1741</v>
      </c>
      <c r="D205">
        <v>10</v>
      </c>
      <c r="E205">
        <v>0</v>
      </c>
      <c r="F205" s="7">
        <v>1731</v>
      </c>
      <c r="G205">
        <v>61</v>
      </c>
      <c r="H205">
        <v>0</v>
      </c>
      <c r="I205">
        <v>0</v>
      </c>
      <c r="J205">
        <v>0</v>
      </c>
      <c r="K205">
        <v>12</v>
      </c>
      <c r="L205">
        <v>73</v>
      </c>
      <c r="N205">
        <v>3116</v>
      </c>
      <c r="O205" t="s">
        <v>205</v>
      </c>
      <c r="P205" s="7">
        <v>1725</v>
      </c>
      <c r="Q205">
        <v>15</v>
      </c>
      <c r="R205">
        <v>0</v>
      </c>
      <c r="S205" s="7">
        <v>1710</v>
      </c>
      <c r="T205">
        <v>68</v>
      </c>
      <c r="U205">
        <v>0</v>
      </c>
      <c r="V205">
        <v>0</v>
      </c>
      <c r="W205">
        <v>0</v>
      </c>
      <c r="X205">
        <v>10</v>
      </c>
      <c r="Y205">
        <v>78</v>
      </c>
      <c r="AA205">
        <v>3116</v>
      </c>
      <c r="AB205" t="s">
        <v>205</v>
      </c>
      <c r="AC205" s="7">
        <v>1729</v>
      </c>
      <c r="AD205">
        <v>19</v>
      </c>
      <c r="AE205">
        <v>0</v>
      </c>
      <c r="AF205" s="7">
        <v>1710</v>
      </c>
      <c r="AG205">
        <v>77</v>
      </c>
      <c r="AH205">
        <v>0</v>
      </c>
      <c r="AI205">
        <v>0</v>
      </c>
      <c r="AJ205">
        <v>0</v>
      </c>
      <c r="AK205">
        <v>10</v>
      </c>
      <c r="AL205">
        <v>87</v>
      </c>
    </row>
    <row r="206" spans="1:38" x14ac:dyDescent="0.25">
      <c r="A206">
        <v>17801</v>
      </c>
      <c r="B206" t="s">
        <v>206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14</v>
      </c>
      <c r="K206">
        <v>188</v>
      </c>
      <c r="L206">
        <v>202</v>
      </c>
      <c r="N206">
        <v>17801</v>
      </c>
      <c r="O206" t="s">
        <v>206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22</v>
      </c>
      <c r="X206">
        <v>187</v>
      </c>
      <c r="Y206">
        <v>209</v>
      </c>
      <c r="AA206">
        <v>17801</v>
      </c>
      <c r="AB206" t="s">
        <v>206</v>
      </c>
      <c r="AC206">
        <v>0</v>
      </c>
      <c r="AD206">
        <v>0</v>
      </c>
      <c r="AE206">
        <v>0</v>
      </c>
      <c r="AF206">
        <v>0</v>
      </c>
      <c r="AG206">
        <v>7</v>
      </c>
      <c r="AH206">
        <v>0</v>
      </c>
      <c r="AI206">
        <v>0</v>
      </c>
      <c r="AJ206">
        <v>20</v>
      </c>
      <c r="AK206">
        <v>179</v>
      </c>
      <c r="AL206">
        <v>206</v>
      </c>
    </row>
    <row r="207" spans="1:38" x14ac:dyDescent="0.25">
      <c r="A207">
        <v>38267</v>
      </c>
      <c r="B207" t="s">
        <v>207</v>
      </c>
      <c r="C207">
        <v>672</v>
      </c>
      <c r="D207">
        <v>0</v>
      </c>
      <c r="E207">
        <v>556</v>
      </c>
      <c r="F207" s="7">
        <v>1228</v>
      </c>
      <c r="G207">
        <v>60</v>
      </c>
      <c r="H207">
        <v>0</v>
      </c>
      <c r="I207">
        <v>0</v>
      </c>
      <c r="J207">
        <v>0</v>
      </c>
      <c r="K207">
        <v>13</v>
      </c>
      <c r="L207">
        <v>73</v>
      </c>
      <c r="N207">
        <v>38267</v>
      </c>
      <c r="O207" t="s">
        <v>207</v>
      </c>
      <c r="P207">
        <v>700</v>
      </c>
      <c r="Q207">
        <v>0</v>
      </c>
      <c r="R207">
        <v>833</v>
      </c>
      <c r="S207" s="7">
        <v>1533</v>
      </c>
      <c r="T207">
        <v>65</v>
      </c>
      <c r="U207">
        <v>0</v>
      </c>
      <c r="V207">
        <v>0</v>
      </c>
      <c r="W207">
        <v>0</v>
      </c>
      <c r="X207">
        <v>14</v>
      </c>
      <c r="Y207">
        <v>79</v>
      </c>
      <c r="AA207">
        <v>38267</v>
      </c>
      <c r="AB207" t="s">
        <v>207</v>
      </c>
      <c r="AC207">
        <v>628</v>
      </c>
      <c r="AD207">
        <v>0</v>
      </c>
      <c r="AE207">
        <v>785</v>
      </c>
      <c r="AF207" s="7">
        <v>1413</v>
      </c>
      <c r="AG207">
        <v>50</v>
      </c>
      <c r="AH207">
        <v>0</v>
      </c>
      <c r="AI207">
        <v>0</v>
      </c>
      <c r="AJ207">
        <v>0</v>
      </c>
      <c r="AK207">
        <v>16</v>
      </c>
      <c r="AL207">
        <v>66</v>
      </c>
    </row>
    <row r="208" spans="1:38" x14ac:dyDescent="0.25">
      <c r="A208">
        <v>27003</v>
      </c>
      <c r="B208" t="s">
        <v>208</v>
      </c>
      <c r="C208" s="7">
        <v>13221</v>
      </c>
      <c r="D208">
        <v>0</v>
      </c>
      <c r="E208">
        <v>0</v>
      </c>
      <c r="F208" s="7">
        <v>13221</v>
      </c>
      <c r="G208">
        <v>620</v>
      </c>
      <c r="H208">
        <v>0</v>
      </c>
      <c r="I208">
        <v>0</v>
      </c>
      <c r="J208">
        <v>0</v>
      </c>
      <c r="K208">
        <v>56</v>
      </c>
      <c r="L208">
        <v>676</v>
      </c>
      <c r="N208">
        <v>27003</v>
      </c>
      <c r="O208" t="s">
        <v>208</v>
      </c>
      <c r="P208" s="7">
        <v>12784</v>
      </c>
      <c r="Q208">
        <v>0</v>
      </c>
      <c r="R208">
        <v>0</v>
      </c>
      <c r="S208" s="7">
        <v>12784</v>
      </c>
      <c r="T208">
        <v>911</v>
      </c>
      <c r="U208">
        <v>0</v>
      </c>
      <c r="V208">
        <v>0</v>
      </c>
      <c r="W208">
        <v>0</v>
      </c>
      <c r="X208">
        <v>0</v>
      </c>
      <c r="Y208">
        <v>911</v>
      </c>
      <c r="AA208">
        <v>38901</v>
      </c>
      <c r="AB208" t="s">
        <v>356</v>
      </c>
      <c r="AC208">
        <v>0</v>
      </c>
      <c r="AD208">
        <v>0</v>
      </c>
      <c r="AE208">
        <v>13</v>
      </c>
      <c r="AF208">
        <v>13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1:38" x14ac:dyDescent="0.25">
      <c r="A209">
        <v>16020</v>
      </c>
      <c r="B209" t="s">
        <v>209</v>
      </c>
      <c r="C209">
        <v>94</v>
      </c>
      <c r="D209">
        <v>0</v>
      </c>
      <c r="E209">
        <v>0</v>
      </c>
      <c r="F209">
        <v>94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N209">
        <v>16020</v>
      </c>
      <c r="O209" t="s">
        <v>209</v>
      </c>
      <c r="P209">
        <v>90</v>
      </c>
      <c r="Q209">
        <v>0</v>
      </c>
      <c r="R209">
        <v>0</v>
      </c>
      <c r="S209">
        <v>90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AA209">
        <v>27003</v>
      </c>
      <c r="AB209" t="s">
        <v>208</v>
      </c>
      <c r="AC209" s="7">
        <v>12036</v>
      </c>
      <c r="AD209">
        <v>0</v>
      </c>
      <c r="AE209">
        <v>0</v>
      </c>
      <c r="AF209" s="7">
        <v>12036</v>
      </c>
      <c r="AG209">
        <v>849</v>
      </c>
      <c r="AH209">
        <v>0</v>
      </c>
      <c r="AI209">
        <v>0</v>
      </c>
      <c r="AJ209">
        <v>0</v>
      </c>
      <c r="AK209">
        <v>106</v>
      </c>
      <c r="AL209">
        <v>955</v>
      </c>
    </row>
    <row r="210" spans="1:38" x14ac:dyDescent="0.25">
      <c r="A210">
        <v>16048</v>
      </c>
      <c r="B210" t="s">
        <v>210</v>
      </c>
      <c r="C210">
        <v>145</v>
      </c>
      <c r="D210">
        <v>0</v>
      </c>
      <c r="E210">
        <v>0</v>
      </c>
      <c r="F210">
        <v>145</v>
      </c>
      <c r="G210">
        <v>3</v>
      </c>
      <c r="H210">
        <v>0</v>
      </c>
      <c r="I210">
        <v>0</v>
      </c>
      <c r="J210">
        <v>0</v>
      </c>
      <c r="K210">
        <v>0</v>
      </c>
      <c r="L210">
        <v>3</v>
      </c>
      <c r="N210">
        <v>16048</v>
      </c>
      <c r="O210" t="s">
        <v>210</v>
      </c>
      <c r="P210">
        <v>173</v>
      </c>
      <c r="Q210">
        <v>0</v>
      </c>
      <c r="R210">
        <v>0</v>
      </c>
      <c r="S210">
        <v>173</v>
      </c>
      <c r="T210">
        <v>3</v>
      </c>
      <c r="U210">
        <v>0</v>
      </c>
      <c r="V210">
        <v>0</v>
      </c>
      <c r="W210">
        <v>0</v>
      </c>
      <c r="X210">
        <v>0</v>
      </c>
      <c r="Y210">
        <v>3</v>
      </c>
      <c r="AA210">
        <v>16020</v>
      </c>
      <c r="AB210" t="s">
        <v>209</v>
      </c>
      <c r="AC210">
        <v>92</v>
      </c>
      <c r="AD210">
        <v>0</v>
      </c>
      <c r="AE210">
        <v>0</v>
      </c>
      <c r="AF210">
        <v>92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1:38" x14ac:dyDescent="0.25">
      <c r="A211">
        <v>5903</v>
      </c>
      <c r="B211" t="s">
        <v>332</v>
      </c>
      <c r="C211">
        <v>27</v>
      </c>
      <c r="D211">
        <v>0</v>
      </c>
      <c r="E211">
        <v>0</v>
      </c>
      <c r="F211">
        <v>27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N211">
        <v>5903</v>
      </c>
      <c r="O211" t="s">
        <v>332</v>
      </c>
      <c r="P211">
        <v>70</v>
      </c>
      <c r="Q211">
        <v>0</v>
      </c>
      <c r="R211">
        <v>0</v>
      </c>
      <c r="S211">
        <v>70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AA211">
        <v>16048</v>
      </c>
      <c r="AB211" t="s">
        <v>210</v>
      </c>
      <c r="AC211">
        <v>183</v>
      </c>
      <c r="AD211">
        <v>0</v>
      </c>
      <c r="AE211">
        <v>0</v>
      </c>
      <c r="AF211">
        <v>183</v>
      </c>
      <c r="AG211">
        <v>3</v>
      </c>
      <c r="AH211">
        <v>0</v>
      </c>
      <c r="AI211">
        <v>0</v>
      </c>
      <c r="AJ211">
        <v>0</v>
      </c>
      <c r="AK211">
        <v>0</v>
      </c>
      <c r="AL211">
        <v>3</v>
      </c>
    </row>
    <row r="212" spans="1:38" x14ac:dyDescent="0.25">
      <c r="A212">
        <v>5402</v>
      </c>
      <c r="B212" t="s">
        <v>211</v>
      </c>
      <c r="C212">
        <v>681</v>
      </c>
      <c r="D212">
        <v>0</v>
      </c>
      <c r="E212">
        <v>0</v>
      </c>
      <c r="F212">
        <v>681</v>
      </c>
      <c r="G212">
        <v>12</v>
      </c>
      <c r="H212">
        <v>0</v>
      </c>
      <c r="I212">
        <v>0</v>
      </c>
      <c r="J212">
        <v>0</v>
      </c>
      <c r="K212">
        <v>50</v>
      </c>
      <c r="L212">
        <v>62</v>
      </c>
      <c r="N212">
        <v>5402</v>
      </c>
      <c r="O212" t="s">
        <v>211</v>
      </c>
      <c r="P212">
        <v>707</v>
      </c>
      <c r="Q212">
        <v>0</v>
      </c>
      <c r="R212">
        <v>0</v>
      </c>
      <c r="S212">
        <v>707</v>
      </c>
      <c r="T212">
        <v>15</v>
      </c>
      <c r="U212">
        <v>0</v>
      </c>
      <c r="V212">
        <v>0</v>
      </c>
      <c r="W212">
        <v>0</v>
      </c>
      <c r="X212">
        <v>45</v>
      </c>
      <c r="Y212">
        <v>60</v>
      </c>
      <c r="AA212">
        <v>5903</v>
      </c>
      <c r="AB212" t="s">
        <v>332</v>
      </c>
      <c r="AC212">
        <v>155</v>
      </c>
      <c r="AD212">
        <v>0</v>
      </c>
      <c r="AE212">
        <v>0</v>
      </c>
      <c r="AF212">
        <v>155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</row>
    <row r="213" spans="1:38" x14ac:dyDescent="0.25">
      <c r="A213">
        <v>13144</v>
      </c>
      <c r="B213" t="s">
        <v>212</v>
      </c>
      <c r="C213" s="7">
        <v>1204</v>
      </c>
      <c r="D213">
        <v>0</v>
      </c>
      <c r="E213">
        <v>0</v>
      </c>
      <c r="F213" s="7">
        <v>1204</v>
      </c>
      <c r="G213">
        <v>56</v>
      </c>
      <c r="H213">
        <v>0</v>
      </c>
      <c r="I213">
        <v>0</v>
      </c>
      <c r="J213">
        <v>0</v>
      </c>
      <c r="K213">
        <v>16</v>
      </c>
      <c r="L213">
        <v>72</v>
      </c>
      <c r="N213">
        <v>13144</v>
      </c>
      <c r="O213" t="s">
        <v>212</v>
      </c>
      <c r="P213" s="7">
        <v>1283</v>
      </c>
      <c r="Q213">
        <v>0</v>
      </c>
      <c r="R213">
        <v>0</v>
      </c>
      <c r="S213" s="7">
        <v>1283</v>
      </c>
      <c r="T213">
        <v>54</v>
      </c>
      <c r="U213">
        <v>0</v>
      </c>
      <c r="V213">
        <v>0</v>
      </c>
      <c r="W213">
        <v>0</v>
      </c>
      <c r="X213">
        <v>12</v>
      </c>
      <c r="Y213">
        <v>66</v>
      </c>
      <c r="AA213">
        <v>5402</v>
      </c>
      <c r="AB213" t="s">
        <v>211</v>
      </c>
      <c r="AC213">
        <v>660</v>
      </c>
      <c r="AD213">
        <v>0</v>
      </c>
      <c r="AE213">
        <v>0</v>
      </c>
      <c r="AF213">
        <v>660</v>
      </c>
      <c r="AG213">
        <v>15</v>
      </c>
      <c r="AH213">
        <v>0</v>
      </c>
      <c r="AI213">
        <v>0</v>
      </c>
      <c r="AJ213">
        <v>0</v>
      </c>
      <c r="AK213">
        <v>59</v>
      </c>
      <c r="AL213">
        <v>74</v>
      </c>
    </row>
    <row r="214" spans="1:38" x14ac:dyDescent="0.25">
      <c r="A214">
        <v>34307</v>
      </c>
      <c r="B214" t="s">
        <v>213</v>
      </c>
      <c r="C214">
        <v>517</v>
      </c>
      <c r="D214">
        <v>0</v>
      </c>
      <c r="E214">
        <v>0</v>
      </c>
      <c r="F214">
        <v>517</v>
      </c>
      <c r="G214">
        <v>13</v>
      </c>
      <c r="H214">
        <v>0</v>
      </c>
      <c r="I214">
        <v>0</v>
      </c>
      <c r="J214">
        <v>0</v>
      </c>
      <c r="K214">
        <v>0</v>
      </c>
      <c r="L214">
        <v>13</v>
      </c>
      <c r="N214">
        <v>34307</v>
      </c>
      <c r="O214" t="s">
        <v>213</v>
      </c>
      <c r="P214">
        <v>561</v>
      </c>
      <c r="Q214">
        <v>0</v>
      </c>
      <c r="R214">
        <v>0</v>
      </c>
      <c r="S214">
        <v>561</v>
      </c>
      <c r="T214">
        <v>15</v>
      </c>
      <c r="U214">
        <v>0</v>
      </c>
      <c r="V214">
        <v>0</v>
      </c>
      <c r="W214">
        <v>0</v>
      </c>
      <c r="X214">
        <v>0</v>
      </c>
      <c r="Y214">
        <v>15</v>
      </c>
      <c r="AA214">
        <v>13144</v>
      </c>
      <c r="AB214" t="s">
        <v>212</v>
      </c>
      <c r="AC214" s="7">
        <v>1254</v>
      </c>
      <c r="AD214">
        <v>0</v>
      </c>
      <c r="AE214">
        <v>0</v>
      </c>
      <c r="AF214" s="7">
        <v>1254</v>
      </c>
      <c r="AG214">
        <v>70</v>
      </c>
      <c r="AH214">
        <v>0</v>
      </c>
      <c r="AI214">
        <v>0</v>
      </c>
      <c r="AJ214">
        <v>0</v>
      </c>
      <c r="AK214">
        <v>14</v>
      </c>
      <c r="AL214">
        <v>84</v>
      </c>
    </row>
    <row r="215" spans="1:38" x14ac:dyDescent="0.25">
      <c r="A215">
        <v>17908</v>
      </c>
      <c r="B215" t="s">
        <v>330</v>
      </c>
      <c r="C215">
        <v>303</v>
      </c>
      <c r="D215">
        <v>0</v>
      </c>
      <c r="E215">
        <v>0</v>
      </c>
      <c r="F215">
        <v>303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N215">
        <v>17908</v>
      </c>
      <c r="O215" t="s">
        <v>330</v>
      </c>
      <c r="P215">
        <v>324</v>
      </c>
      <c r="Q215">
        <v>0</v>
      </c>
      <c r="R215">
        <v>0</v>
      </c>
      <c r="S215">
        <v>324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AA215">
        <v>34307</v>
      </c>
      <c r="AB215" t="s">
        <v>213</v>
      </c>
      <c r="AC215">
        <v>555</v>
      </c>
      <c r="AD215">
        <v>0</v>
      </c>
      <c r="AE215">
        <v>0</v>
      </c>
      <c r="AF215">
        <v>555</v>
      </c>
      <c r="AG215">
        <v>11</v>
      </c>
      <c r="AH215">
        <v>0</v>
      </c>
      <c r="AI215">
        <v>0</v>
      </c>
      <c r="AJ215">
        <v>4</v>
      </c>
      <c r="AK215">
        <v>0</v>
      </c>
      <c r="AL215">
        <v>15</v>
      </c>
    </row>
    <row r="216" spans="1:38" x14ac:dyDescent="0.25">
      <c r="A216">
        <v>25116</v>
      </c>
      <c r="B216" t="s">
        <v>214</v>
      </c>
      <c r="C216">
        <v>447</v>
      </c>
      <c r="D216">
        <v>0</v>
      </c>
      <c r="E216">
        <v>0</v>
      </c>
      <c r="F216">
        <v>447</v>
      </c>
      <c r="G216">
        <v>0</v>
      </c>
      <c r="H216">
        <v>0</v>
      </c>
      <c r="I216">
        <v>0</v>
      </c>
      <c r="J216">
        <v>0</v>
      </c>
      <c r="K216">
        <v>11</v>
      </c>
      <c r="L216">
        <v>11</v>
      </c>
      <c r="N216">
        <v>25116</v>
      </c>
      <c r="O216" t="s">
        <v>214</v>
      </c>
      <c r="P216">
        <v>465</v>
      </c>
      <c r="Q216">
        <v>0</v>
      </c>
      <c r="R216">
        <v>0</v>
      </c>
      <c r="S216">
        <v>465</v>
      </c>
      <c r="T216">
        <v>0</v>
      </c>
      <c r="U216">
        <v>0</v>
      </c>
      <c r="V216">
        <v>0</v>
      </c>
      <c r="W216">
        <v>0</v>
      </c>
      <c r="X216">
        <v>21</v>
      </c>
      <c r="Y216">
        <v>21</v>
      </c>
      <c r="AA216">
        <v>17908</v>
      </c>
      <c r="AB216" t="s">
        <v>330</v>
      </c>
      <c r="AC216">
        <v>309</v>
      </c>
      <c r="AD216">
        <v>0</v>
      </c>
      <c r="AE216">
        <v>0</v>
      </c>
      <c r="AF216">
        <v>309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</row>
    <row r="217" spans="1:38" x14ac:dyDescent="0.25">
      <c r="A217">
        <v>22009</v>
      </c>
      <c r="B217" t="s">
        <v>215</v>
      </c>
      <c r="C217">
        <v>699</v>
      </c>
      <c r="D217">
        <v>0</v>
      </c>
      <c r="E217">
        <v>0</v>
      </c>
      <c r="F217">
        <v>699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N217">
        <v>22009</v>
      </c>
      <c r="O217" t="s">
        <v>215</v>
      </c>
      <c r="P217">
        <v>704</v>
      </c>
      <c r="Q217">
        <v>0</v>
      </c>
      <c r="R217">
        <v>0</v>
      </c>
      <c r="S217">
        <v>704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AA217">
        <v>25116</v>
      </c>
      <c r="AB217" t="s">
        <v>214</v>
      </c>
      <c r="AC217">
        <v>452</v>
      </c>
      <c r="AD217">
        <v>0</v>
      </c>
      <c r="AE217">
        <v>0</v>
      </c>
      <c r="AF217">
        <v>452</v>
      </c>
      <c r="AG217">
        <v>0</v>
      </c>
      <c r="AH217">
        <v>0</v>
      </c>
      <c r="AI217">
        <v>0</v>
      </c>
      <c r="AJ217">
        <v>0</v>
      </c>
      <c r="AK217">
        <v>22</v>
      </c>
      <c r="AL217">
        <v>22</v>
      </c>
    </row>
    <row r="218" spans="1:38" x14ac:dyDescent="0.25">
      <c r="A218">
        <v>17403</v>
      </c>
      <c r="B218" t="s">
        <v>216</v>
      </c>
      <c r="C218" s="7">
        <v>7978</v>
      </c>
      <c r="D218">
        <v>0</v>
      </c>
      <c r="E218">
        <v>0</v>
      </c>
      <c r="F218" s="7">
        <v>7978</v>
      </c>
      <c r="G218" s="7">
        <v>1019</v>
      </c>
      <c r="H218">
        <v>0</v>
      </c>
      <c r="I218">
        <v>0</v>
      </c>
      <c r="J218">
        <v>0</v>
      </c>
      <c r="K218">
        <v>122</v>
      </c>
      <c r="L218" s="7">
        <v>1141</v>
      </c>
      <c r="N218">
        <v>17403</v>
      </c>
      <c r="O218" t="s">
        <v>216</v>
      </c>
      <c r="P218" s="7">
        <v>8387</v>
      </c>
      <c r="Q218">
        <v>0</v>
      </c>
      <c r="R218">
        <v>0</v>
      </c>
      <c r="S218" s="7">
        <v>8387</v>
      </c>
      <c r="T218">
        <v>733</v>
      </c>
      <c r="U218">
        <v>0</v>
      </c>
      <c r="V218">
        <v>0</v>
      </c>
      <c r="W218">
        <v>0</v>
      </c>
      <c r="X218">
        <v>180</v>
      </c>
      <c r="Y218">
        <v>913</v>
      </c>
      <c r="AA218">
        <v>22009</v>
      </c>
      <c r="AB218" t="s">
        <v>215</v>
      </c>
      <c r="AC218">
        <v>717</v>
      </c>
      <c r="AD218">
        <v>0</v>
      </c>
      <c r="AE218">
        <v>0</v>
      </c>
      <c r="AF218">
        <v>717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</row>
    <row r="219" spans="1:38" x14ac:dyDescent="0.25">
      <c r="A219">
        <v>10309</v>
      </c>
      <c r="B219" t="s">
        <v>217</v>
      </c>
      <c r="C219">
        <v>226</v>
      </c>
      <c r="D219">
        <v>0</v>
      </c>
      <c r="E219">
        <v>0</v>
      </c>
      <c r="F219">
        <v>226</v>
      </c>
      <c r="G219">
        <v>1</v>
      </c>
      <c r="H219">
        <v>0</v>
      </c>
      <c r="I219">
        <v>0</v>
      </c>
      <c r="J219">
        <v>0</v>
      </c>
      <c r="K219">
        <v>0</v>
      </c>
      <c r="L219">
        <v>1</v>
      </c>
      <c r="N219">
        <v>10309</v>
      </c>
      <c r="O219" t="s">
        <v>217</v>
      </c>
      <c r="P219">
        <v>229</v>
      </c>
      <c r="Q219">
        <v>0</v>
      </c>
      <c r="R219">
        <v>0</v>
      </c>
      <c r="S219">
        <v>229</v>
      </c>
      <c r="T219">
        <v>4</v>
      </c>
      <c r="U219">
        <v>0</v>
      </c>
      <c r="V219">
        <v>0</v>
      </c>
      <c r="W219">
        <v>0</v>
      </c>
      <c r="X219">
        <v>0</v>
      </c>
      <c r="Y219">
        <v>4</v>
      </c>
      <c r="AA219">
        <v>17403</v>
      </c>
      <c r="AB219" t="s">
        <v>216</v>
      </c>
      <c r="AC219" s="7">
        <v>8074</v>
      </c>
      <c r="AD219">
        <v>0</v>
      </c>
      <c r="AE219">
        <v>0</v>
      </c>
      <c r="AF219" s="7">
        <v>8074</v>
      </c>
      <c r="AG219">
        <v>715</v>
      </c>
      <c r="AH219">
        <v>0</v>
      </c>
      <c r="AI219">
        <v>0</v>
      </c>
      <c r="AJ219">
        <v>0</v>
      </c>
      <c r="AK219">
        <v>162</v>
      </c>
      <c r="AL219">
        <v>877</v>
      </c>
    </row>
    <row r="220" spans="1:38" x14ac:dyDescent="0.25">
      <c r="A220">
        <v>3400</v>
      </c>
      <c r="B220" t="s">
        <v>218</v>
      </c>
      <c r="C220" s="7">
        <v>5689</v>
      </c>
      <c r="D220">
        <v>0</v>
      </c>
      <c r="E220">
        <v>0</v>
      </c>
      <c r="F220" s="7">
        <v>5689</v>
      </c>
      <c r="G220">
        <v>388</v>
      </c>
      <c r="H220">
        <v>0</v>
      </c>
      <c r="I220">
        <v>77</v>
      </c>
      <c r="J220">
        <v>11</v>
      </c>
      <c r="K220">
        <v>76</v>
      </c>
      <c r="L220">
        <v>552</v>
      </c>
      <c r="N220">
        <v>3400</v>
      </c>
      <c r="O220" t="s">
        <v>218</v>
      </c>
      <c r="P220" s="7">
        <v>5596</v>
      </c>
      <c r="Q220">
        <v>0</v>
      </c>
      <c r="R220">
        <v>279</v>
      </c>
      <c r="S220" s="7">
        <v>5875</v>
      </c>
      <c r="T220">
        <v>452</v>
      </c>
      <c r="U220">
        <v>66</v>
      </c>
      <c r="V220">
        <v>29</v>
      </c>
      <c r="W220">
        <v>114</v>
      </c>
      <c r="X220">
        <v>0</v>
      </c>
      <c r="Y220">
        <v>661</v>
      </c>
      <c r="AA220">
        <v>10309</v>
      </c>
      <c r="AB220" t="s">
        <v>217</v>
      </c>
      <c r="AC220">
        <v>271</v>
      </c>
      <c r="AD220">
        <v>0</v>
      </c>
      <c r="AE220">
        <v>0</v>
      </c>
      <c r="AF220">
        <v>271</v>
      </c>
      <c r="AG220">
        <v>2</v>
      </c>
      <c r="AH220">
        <v>0</v>
      </c>
      <c r="AI220">
        <v>0</v>
      </c>
      <c r="AJ220">
        <v>0</v>
      </c>
      <c r="AK220">
        <v>0</v>
      </c>
      <c r="AL220">
        <v>2</v>
      </c>
    </row>
    <row r="221" spans="1:38" x14ac:dyDescent="0.25">
      <c r="A221">
        <v>32416</v>
      </c>
      <c r="B221" t="s">
        <v>220</v>
      </c>
      <c r="C221" s="7">
        <v>1197</v>
      </c>
      <c r="D221">
        <v>0</v>
      </c>
      <c r="E221">
        <v>0</v>
      </c>
      <c r="F221" s="7">
        <v>1197</v>
      </c>
      <c r="G221">
        <v>38</v>
      </c>
      <c r="H221">
        <v>0</v>
      </c>
      <c r="I221">
        <v>0</v>
      </c>
      <c r="J221">
        <v>3</v>
      </c>
      <c r="K221">
        <v>0</v>
      </c>
      <c r="L221">
        <v>41</v>
      </c>
      <c r="N221">
        <v>32416</v>
      </c>
      <c r="O221" t="s">
        <v>220</v>
      </c>
      <c r="P221" s="7">
        <v>1221</v>
      </c>
      <c r="Q221">
        <v>0</v>
      </c>
      <c r="R221">
        <v>0</v>
      </c>
      <c r="S221" s="7">
        <v>1221</v>
      </c>
      <c r="T221">
        <v>50</v>
      </c>
      <c r="U221">
        <v>0</v>
      </c>
      <c r="V221">
        <v>0</v>
      </c>
      <c r="W221">
        <v>8</v>
      </c>
      <c r="X221">
        <v>0</v>
      </c>
      <c r="Y221">
        <v>58</v>
      </c>
      <c r="AA221">
        <v>3400</v>
      </c>
      <c r="AB221" t="s">
        <v>218</v>
      </c>
      <c r="AC221" s="7">
        <v>5512</v>
      </c>
      <c r="AD221">
        <v>0</v>
      </c>
      <c r="AE221">
        <v>349</v>
      </c>
      <c r="AF221" s="7">
        <v>5861</v>
      </c>
      <c r="AG221">
        <v>408</v>
      </c>
      <c r="AH221">
        <v>0</v>
      </c>
      <c r="AI221">
        <v>74</v>
      </c>
      <c r="AJ221">
        <v>27</v>
      </c>
      <c r="AK221">
        <v>94</v>
      </c>
      <c r="AL221">
        <v>603</v>
      </c>
    </row>
    <row r="222" spans="1:38" x14ac:dyDescent="0.25">
      <c r="A222">
        <v>17407</v>
      </c>
      <c r="B222" t="s">
        <v>221</v>
      </c>
      <c r="C222" s="7">
        <v>2566</v>
      </c>
      <c r="D222">
        <v>0</v>
      </c>
      <c r="E222">
        <v>0</v>
      </c>
      <c r="F222" s="7">
        <v>2566</v>
      </c>
      <c r="G222">
        <v>44</v>
      </c>
      <c r="H222">
        <v>0</v>
      </c>
      <c r="I222">
        <v>31</v>
      </c>
      <c r="J222">
        <v>1</v>
      </c>
      <c r="K222">
        <v>0</v>
      </c>
      <c r="L222">
        <v>76</v>
      </c>
      <c r="N222">
        <v>17407</v>
      </c>
      <c r="O222" t="s">
        <v>221</v>
      </c>
      <c r="P222" s="7">
        <v>2597</v>
      </c>
      <c r="Q222">
        <v>0</v>
      </c>
      <c r="R222">
        <v>0</v>
      </c>
      <c r="S222" s="7">
        <v>2597</v>
      </c>
      <c r="T222">
        <v>41</v>
      </c>
      <c r="U222">
        <v>0</v>
      </c>
      <c r="V222">
        <v>30</v>
      </c>
      <c r="W222">
        <v>0</v>
      </c>
      <c r="X222">
        <v>0</v>
      </c>
      <c r="Y222">
        <v>71</v>
      </c>
      <c r="AA222">
        <v>32416</v>
      </c>
      <c r="AB222" t="s">
        <v>220</v>
      </c>
      <c r="AC222" s="7">
        <v>1178</v>
      </c>
      <c r="AD222">
        <v>0</v>
      </c>
      <c r="AE222">
        <v>0</v>
      </c>
      <c r="AF222" s="7">
        <v>1178</v>
      </c>
      <c r="AG222">
        <v>34</v>
      </c>
      <c r="AH222">
        <v>0</v>
      </c>
      <c r="AI222">
        <v>0</v>
      </c>
      <c r="AJ222">
        <v>4</v>
      </c>
      <c r="AK222">
        <v>0</v>
      </c>
      <c r="AL222">
        <v>38</v>
      </c>
    </row>
    <row r="223" spans="1:38" x14ac:dyDescent="0.25">
      <c r="A223">
        <v>34401</v>
      </c>
      <c r="B223" t="s">
        <v>222</v>
      </c>
      <c r="C223" s="7">
        <v>2054</v>
      </c>
      <c r="D223">
        <v>0</v>
      </c>
      <c r="E223">
        <v>0</v>
      </c>
      <c r="F223" s="7">
        <v>2054</v>
      </c>
      <c r="G223">
        <v>88</v>
      </c>
      <c r="H223">
        <v>0</v>
      </c>
      <c r="I223">
        <v>6</v>
      </c>
      <c r="J223">
        <v>0</v>
      </c>
      <c r="K223">
        <v>16</v>
      </c>
      <c r="L223">
        <v>110</v>
      </c>
      <c r="N223">
        <v>34401</v>
      </c>
      <c r="O223" t="s">
        <v>222</v>
      </c>
      <c r="P223" s="7">
        <v>1932</v>
      </c>
      <c r="Q223">
        <v>0</v>
      </c>
      <c r="R223">
        <v>0</v>
      </c>
      <c r="S223" s="7">
        <v>1932</v>
      </c>
      <c r="T223">
        <v>83</v>
      </c>
      <c r="U223">
        <v>0</v>
      </c>
      <c r="V223">
        <v>6</v>
      </c>
      <c r="W223">
        <v>1</v>
      </c>
      <c r="X223">
        <v>23</v>
      </c>
      <c r="Y223">
        <v>113</v>
      </c>
      <c r="AA223">
        <v>17407</v>
      </c>
      <c r="AB223" t="s">
        <v>221</v>
      </c>
      <c r="AC223" s="7">
        <v>2557</v>
      </c>
      <c r="AD223">
        <v>0</v>
      </c>
      <c r="AE223">
        <v>0</v>
      </c>
      <c r="AF223" s="7">
        <v>2557</v>
      </c>
      <c r="AG223">
        <v>49</v>
      </c>
      <c r="AH223">
        <v>0</v>
      </c>
      <c r="AI223">
        <v>35</v>
      </c>
      <c r="AJ223">
        <v>1</v>
      </c>
      <c r="AK223">
        <v>0</v>
      </c>
      <c r="AL223">
        <v>85</v>
      </c>
    </row>
    <row r="224" spans="1:38" x14ac:dyDescent="0.25">
      <c r="A224">
        <v>20403</v>
      </c>
      <c r="B224" t="s">
        <v>223</v>
      </c>
      <c r="C224">
        <v>32</v>
      </c>
      <c r="D224">
        <v>0</v>
      </c>
      <c r="E224">
        <v>0</v>
      </c>
      <c r="F224">
        <v>32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N224">
        <v>20403</v>
      </c>
      <c r="O224" t="s">
        <v>223</v>
      </c>
      <c r="P224">
        <v>30</v>
      </c>
      <c r="Q224">
        <v>0</v>
      </c>
      <c r="R224">
        <v>0</v>
      </c>
      <c r="S224">
        <v>30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AA224">
        <v>34401</v>
      </c>
      <c r="AB224" t="s">
        <v>222</v>
      </c>
      <c r="AC224" s="7">
        <v>1806</v>
      </c>
      <c r="AD224">
        <v>0</v>
      </c>
      <c r="AE224">
        <v>0</v>
      </c>
      <c r="AF224" s="7">
        <v>1806</v>
      </c>
      <c r="AG224">
        <v>79</v>
      </c>
      <c r="AH224">
        <v>0</v>
      </c>
      <c r="AI224">
        <v>4</v>
      </c>
      <c r="AJ224">
        <v>5</v>
      </c>
      <c r="AK224">
        <v>44</v>
      </c>
      <c r="AL224">
        <v>132</v>
      </c>
    </row>
    <row r="225" spans="1:38" x14ac:dyDescent="0.25">
      <c r="A225">
        <v>38320</v>
      </c>
      <c r="B225" t="s">
        <v>224</v>
      </c>
      <c r="C225">
        <v>151</v>
      </c>
      <c r="D225">
        <v>0</v>
      </c>
      <c r="E225">
        <v>0</v>
      </c>
      <c r="F225">
        <v>151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N225">
        <v>38320</v>
      </c>
      <c r="O225" t="s">
        <v>224</v>
      </c>
      <c r="P225">
        <v>158</v>
      </c>
      <c r="Q225">
        <v>0</v>
      </c>
      <c r="R225">
        <v>0</v>
      </c>
      <c r="S225">
        <v>158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AA225">
        <v>20403</v>
      </c>
      <c r="AB225" t="s">
        <v>223</v>
      </c>
      <c r="AC225">
        <v>30</v>
      </c>
      <c r="AD225">
        <v>0</v>
      </c>
      <c r="AE225">
        <v>0</v>
      </c>
      <c r="AF225">
        <v>30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</row>
    <row r="226" spans="1:38" x14ac:dyDescent="0.25">
      <c r="A226">
        <v>13160</v>
      </c>
      <c r="B226" t="s">
        <v>225</v>
      </c>
      <c r="C226" s="7">
        <v>1385</v>
      </c>
      <c r="D226">
        <v>308</v>
      </c>
      <c r="E226">
        <v>0</v>
      </c>
      <c r="F226" s="7">
        <v>1077</v>
      </c>
      <c r="G226">
        <v>25</v>
      </c>
      <c r="H226">
        <v>0</v>
      </c>
      <c r="I226">
        <v>0</v>
      </c>
      <c r="J226">
        <v>0</v>
      </c>
      <c r="K226">
        <v>15</v>
      </c>
      <c r="L226">
        <v>40</v>
      </c>
      <c r="N226">
        <v>13160</v>
      </c>
      <c r="O226" t="s">
        <v>225</v>
      </c>
      <c r="P226" s="7">
        <v>1300</v>
      </c>
      <c r="Q226">
        <v>269</v>
      </c>
      <c r="R226">
        <v>0</v>
      </c>
      <c r="S226" s="7">
        <v>1031</v>
      </c>
      <c r="T226">
        <v>19</v>
      </c>
      <c r="U226">
        <v>0</v>
      </c>
      <c r="V226">
        <v>0</v>
      </c>
      <c r="W226">
        <v>0</v>
      </c>
      <c r="X226">
        <v>14</v>
      </c>
      <c r="Y226">
        <v>33</v>
      </c>
      <c r="AA226">
        <v>38320</v>
      </c>
      <c r="AB226" t="s">
        <v>224</v>
      </c>
      <c r="AC226">
        <v>171</v>
      </c>
      <c r="AD226">
        <v>0</v>
      </c>
      <c r="AE226">
        <v>0</v>
      </c>
      <c r="AF226">
        <v>171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</row>
    <row r="227" spans="1:38" x14ac:dyDescent="0.25">
      <c r="A227">
        <v>28149</v>
      </c>
      <c r="B227" t="s">
        <v>226</v>
      </c>
      <c r="C227">
        <v>339</v>
      </c>
      <c r="D227">
        <v>0</v>
      </c>
      <c r="E227">
        <v>0</v>
      </c>
      <c r="F227">
        <v>339</v>
      </c>
      <c r="G227">
        <v>3</v>
      </c>
      <c r="H227">
        <v>0</v>
      </c>
      <c r="I227">
        <v>0</v>
      </c>
      <c r="J227">
        <v>0</v>
      </c>
      <c r="K227">
        <v>0</v>
      </c>
      <c r="L227">
        <v>3</v>
      </c>
      <c r="N227">
        <v>28149</v>
      </c>
      <c r="O227" t="s">
        <v>226</v>
      </c>
      <c r="P227">
        <v>349</v>
      </c>
      <c r="Q227">
        <v>0</v>
      </c>
      <c r="R227">
        <v>0</v>
      </c>
      <c r="S227">
        <v>349</v>
      </c>
      <c r="T227">
        <v>5</v>
      </c>
      <c r="U227">
        <v>0</v>
      </c>
      <c r="V227">
        <v>0</v>
      </c>
      <c r="W227">
        <v>0</v>
      </c>
      <c r="X227">
        <v>4</v>
      </c>
      <c r="Y227">
        <v>9</v>
      </c>
      <c r="AA227">
        <v>13160</v>
      </c>
      <c r="AB227" t="s">
        <v>225</v>
      </c>
      <c r="AC227" s="7">
        <v>1390</v>
      </c>
      <c r="AD227">
        <v>334</v>
      </c>
      <c r="AE227">
        <v>0</v>
      </c>
      <c r="AF227" s="7">
        <v>1056</v>
      </c>
      <c r="AG227">
        <v>18</v>
      </c>
      <c r="AH227">
        <v>0</v>
      </c>
      <c r="AI227">
        <v>0</v>
      </c>
      <c r="AJ227">
        <v>0</v>
      </c>
      <c r="AK227">
        <v>23</v>
      </c>
      <c r="AL227">
        <v>41</v>
      </c>
    </row>
    <row r="228" spans="1:38" x14ac:dyDescent="0.25">
      <c r="A228">
        <v>17001</v>
      </c>
      <c r="B228" t="s">
        <v>347</v>
      </c>
      <c r="C228" s="7">
        <v>8085</v>
      </c>
      <c r="D228">
        <v>269</v>
      </c>
      <c r="E228" s="7">
        <v>6568</v>
      </c>
      <c r="F228" s="7">
        <v>14384</v>
      </c>
      <c r="G228" s="7">
        <v>1881</v>
      </c>
      <c r="H228">
        <v>4</v>
      </c>
      <c r="I228" s="7">
        <v>1253</v>
      </c>
      <c r="J228">
        <v>0</v>
      </c>
      <c r="K228">
        <v>195</v>
      </c>
      <c r="L228" s="7">
        <v>3333</v>
      </c>
      <c r="N228">
        <v>17001</v>
      </c>
      <c r="O228" t="s">
        <v>347</v>
      </c>
      <c r="P228" s="7">
        <v>7611</v>
      </c>
      <c r="Q228">
        <v>258</v>
      </c>
      <c r="R228" s="7">
        <v>6479</v>
      </c>
      <c r="S228" s="7">
        <v>13832</v>
      </c>
      <c r="T228" s="7">
        <v>1900</v>
      </c>
      <c r="U228">
        <v>20</v>
      </c>
      <c r="V228">
        <v>659</v>
      </c>
      <c r="W228">
        <v>5</v>
      </c>
      <c r="X228">
        <v>282</v>
      </c>
      <c r="Y228" s="7">
        <v>2866</v>
      </c>
      <c r="AA228">
        <v>28149</v>
      </c>
      <c r="AB228" t="s">
        <v>226</v>
      </c>
      <c r="AC228">
        <v>360</v>
      </c>
      <c r="AD228">
        <v>0</v>
      </c>
      <c r="AE228">
        <v>0</v>
      </c>
      <c r="AF228">
        <v>360</v>
      </c>
      <c r="AG228">
        <v>8</v>
      </c>
      <c r="AH228">
        <v>0</v>
      </c>
      <c r="AI228">
        <v>0</v>
      </c>
      <c r="AJ228">
        <v>0</v>
      </c>
      <c r="AK228">
        <v>0</v>
      </c>
      <c r="AL228">
        <v>8</v>
      </c>
    </row>
    <row r="229" spans="1:38" x14ac:dyDescent="0.25">
      <c r="A229">
        <v>29101</v>
      </c>
      <c r="B229" t="s">
        <v>228</v>
      </c>
      <c r="C229" s="7">
        <v>2760</v>
      </c>
      <c r="D229">
        <v>0</v>
      </c>
      <c r="E229">
        <v>0</v>
      </c>
      <c r="F229" s="7">
        <v>2760</v>
      </c>
      <c r="G229">
        <v>104</v>
      </c>
      <c r="H229">
        <v>0</v>
      </c>
      <c r="I229">
        <v>0</v>
      </c>
      <c r="J229">
        <v>22</v>
      </c>
      <c r="K229">
        <v>0</v>
      </c>
      <c r="L229">
        <v>126</v>
      </c>
      <c r="N229">
        <v>29101</v>
      </c>
      <c r="O229" t="s">
        <v>228</v>
      </c>
      <c r="P229" s="7">
        <v>2702</v>
      </c>
      <c r="Q229">
        <v>0</v>
      </c>
      <c r="R229">
        <v>0</v>
      </c>
      <c r="S229" s="7">
        <v>2702</v>
      </c>
      <c r="T229">
        <v>137</v>
      </c>
      <c r="U229">
        <v>36</v>
      </c>
      <c r="V229">
        <v>0</v>
      </c>
      <c r="W229">
        <v>37</v>
      </c>
      <c r="X229">
        <v>21</v>
      </c>
      <c r="Y229">
        <v>231</v>
      </c>
      <c r="AA229">
        <v>17001</v>
      </c>
      <c r="AB229" t="s">
        <v>347</v>
      </c>
      <c r="AC229" s="7">
        <v>8223</v>
      </c>
      <c r="AD229">
        <v>380</v>
      </c>
      <c r="AE229" s="7">
        <v>6575</v>
      </c>
      <c r="AF229" s="7">
        <v>14418</v>
      </c>
      <c r="AG229" s="7">
        <v>1851</v>
      </c>
      <c r="AH229">
        <v>2</v>
      </c>
      <c r="AI229">
        <v>848</v>
      </c>
      <c r="AJ229">
        <v>5</v>
      </c>
      <c r="AK229">
        <v>232</v>
      </c>
      <c r="AL229" s="7">
        <v>2938</v>
      </c>
    </row>
    <row r="230" spans="1:38" x14ac:dyDescent="0.25">
      <c r="A230">
        <v>39119</v>
      </c>
      <c r="B230" t="s">
        <v>229</v>
      </c>
      <c r="C230" s="7">
        <v>2434</v>
      </c>
      <c r="D230">
        <v>0</v>
      </c>
      <c r="E230">
        <v>0</v>
      </c>
      <c r="F230" s="7">
        <v>2434</v>
      </c>
      <c r="G230">
        <v>42</v>
      </c>
      <c r="H230">
        <v>0</v>
      </c>
      <c r="I230">
        <v>0</v>
      </c>
      <c r="J230">
        <v>2</v>
      </c>
      <c r="K230">
        <v>29</v>
      </c>
      <c r="L230">
        <v>73</v>
      </c>
      <c r="N230">
        <v>39119</v>
      </c>
      <c r="O230" t="s">
        <v>229</v>
      </c>
      <c r="P230" s="7">
        <v>2501</v>
      </c>
      <c r="Q230">
        <v>0</v>
      </c>
      <c r="R230">
        <v>0</v>
      </c>
      <c r="S230" s="7">
        <v>2501</v>
      </c>
      <c r="T230">
        <v>42</v>
      </c>
      <c r="U230">
        <v>0</v>
      </c>
      <c r="V230">
        <v>0</v>
      </c>
      <c r="W230">
        <v>2</v>
      </c>
      <c r="X230">
        <v>48</v>
      </c>
      <c r="Y230">
        <v>92</v>
      </c>
      <c r="AA230">
        <v>29101</v>
      </c>
      <c r="AB230" t="s">
        <v>228</v>
      </c>
      <c r="AC230" s="7">
        <v>2745</v>
      </c>
      <c r="AD230">
        <v>10</v>
      </c>
      <c r="AE230">
        <v>0</v>
      </c>
      <c r="AF230" s="7">
        <v>2735</v>
      </c>
      <c r="AG230">
        <v>138</v>
      </c>
      <c r="AH230">
        <v>43</v>
      </c>
      <c r="AI230">
        <v>0</v>
      </c>
      <c r="AJ230">
        <v>67</v>
      </c>
      <c r="AK230">
        <v>29</v>
      </c>
      <c r="AL230">
        <v>277</v>
      </c>
    </row>
    <row r="231" spans="1:38" x14ac:dyDescent="0.25">
      <c r="A231">
        <v>26070</v>
      </c>
      <c r="B231" t="s">
        <v>230</v>
      </c>
      <c r="C231">
        <v>243</v>
      </c>
      <c r="D231">
        <v>0</v>
      </c>
      <c r="E231">
        <v>0</v>
      </c>
      <c r="F231">
        <v>243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N231">
        <v>26070</v>
      </c>
      <c r="O231" t="s">
        <v>230</v>
      </c>
      <c r="P231">
        <v>244</v>
      </c>
      <c r="Q231">
        <v>0</v>
      </c>
      <c r="R231">
        <v>0</v>
      </c>
      <c r="S231">
        <v>244</v>
      </c>
      <c r="T231">
        <v>0</v>
      </c>
      <c r="U231">
        <v>0</v>
      </c>
      <c r="V231">
        <v>0</v>
      </c>
      <c r="W231">
        <v>0</v>
      </c>
      <c r="X231">
        <v>5</v>
      </c>
      <c r="Y231">
        <v>5</v>
      </c>
      <c r="AA231">
        <v>39119</v>
      </c>
      <c r="AB231" t="s">
        <v>229</v>
      </c>
      <c r="AC231" s="7">
        <v>2469</v>
      </c>
      <c r="AD231">
        <v>0</v>
      </c>
      <c r="AE231">
        <v>0</v>
      </c>
      <c r="AF231" s="7">
        <v>2469</v>
      </c>
      <c r="AG231">
        <v>46</v>
      </c>
      <c r="AH231">
        <v>0</v>
      </c>
      <c r="AI231">
        <v>0</v>
      </c>
      <c r="AJ231">
        <v>14</v>
      </c>
      <c r="AK231">
        <v>42</v>
      </c>
      <c r="AL231">
        <v>102</v>
      </c>
    </row>
    <row r="232" spans="1:38" x14ac:dyDescent="0.25">
      <c r="A232">
        <v>5323</v>
      </c>
      <c r="B232" t="s">
        <v>231</v>
      </c>
      <c r="C232" s="7">
        <v>1460</v>
      </c>
      <c r="D232">
        <v>0</v>
      </c>
      <c r="E232">
        <v>0</v>
      </c>
      <c r="F232" s="7">
        <v>1460</v>
      </c>
      <c r="G232">
        <v>67</v>
      </c>
      <c r="H232">
        <v>0</v>
      </c>
      <c r="I232">
        <v>0</v>
      </c>
      <c r="J232">
        <v>11</v>
      </c>
      <c r="K232">
        <v>0</v>
      </c>
      <c r="L232">
        <v>78</v>
      </c>
      <c r="N232">
        <v>5323</v>
      </c>
      <c r="O232" t="s">
        <v>231</v>
      </c>
      <c r="P232" s="7">
        <v>1445</v>
      </c>
      <c r="Q232">
        <v>0</v>
      </c>
      <c r="R232">
        <v>0</v>
      </c>
      <c r="S232" s="7">
        <v>1445</v>
      </c>
      <c r="T232">
        <v>77</v>
      </c>
      <c r="U232">
        <v>0</v>
      </c>
      <c r="V232">
        <v>0</v>
      </c>
      <c r="W232">
        <v>16</v>
      </c>
      <c r="X232">
        <v>0</v>
      </c>
      <c r="Y232">
        <v>93</v>
      </c>
      <c r="AA232">
        <v>26070</v>
      </c>
      <c r="AB232" t="s">
        <v>230</v>
      </c>
      <c r="AC232">
        <v>236</v>
      </c>
      <c r="AD232">
        <v>0</v>
      </c>
      <c r="AE232">
        <v>0</v>
      </c>
      <c r="AF232">
        <v>236</v>
      </c>
      <c r="AG232">
        <v>0</v>
      </c>
      <c r="AH232">
        <v>0</v>
      </c>
      <c r="AI232">
        <v>0</v>
      </c>
      <c r="AJ232">
        <v>0</v>
      </c>
      <c r="AK232">
        <v>5</v>
      </c>
      <c r="AL232">
        <v>5</v>
      </c>
    </row>
    <row r="233" spans="1:38" x14ac:dyDescent="0.25">
      <c r="A233">
        <v>23309</v>
      </c>
      <c r="B233" t="s">
        <v>232</v>
      </c>
      <c r="C233" s="7">
        <v>3398</v>
      </c>
      <c r="D233">
        <v>0</v>
      </c>
      <c r="E233">
        <v>0</v>
      </c>
      <c r="F233" s="7">
        <v>3398</v>
      </c>
      <c r="G233">
        <v>114</v>
      </c>
      <c r="H233">
        <v>0</v>
      </c>
      <c r="I233">
        <v>0</v>
      </c>
      <c r="J233">
        <v>1</v>
      </c>
      <c r="K233">
        <v>0</v>
      </c>
      <c r="L233">
        <v>115</v>
      </c>
      <c r="N233">
        <v>23309</v>
      </c>
      <c r="O233" t="s">
        <v>232</v>
      </c>
      <c r="P233" s="7">
        <v>3408</v>
      </c>
      <c r="Q233">
        <v>0</v>
      </c>
      <c r="R233">
        <v>0</v>
      </c>
      <c r="S233" s="7">
        <v>3408</v>
      </c>
      <c r="T233">
        <v>119</v>
      </c>
      <c r="U233">
        <v>0</v>
      </c>
      <c r="V233">
        <v>0</v>
      </c>
      <c r="W233">
        <v>6</v>
      </c>
      <c r="X233">
        <v>63</v>
      </c>
      <c r="Y233">
        <v>188</v>
      </c>
      <c r="AA233">
        <v>5323</v>
      </c>
      <c r="AB233" t="s">
        <v>231</v>
      </c>
      <c r="AC233" s="7">
        <v>1367</v>
      </c>
      <c r="AD233">
        <v>0</v>
      </c>
      <c r="AE233">
        <v>0</v>
      </c>
      <c r="AF233" s="7">
        <v>1367</v>
      </c>
      <c r="AG233">
        <v>83</v>
      </c>
      <c r="AH233">
        <v>0</v>
      </c>
      <c r="AI233">
        <v>0</v>
      </c>
      <c r="AJ233">
        <v>14</v>
      </c>
      <c r="AK233">
        <v>0</v>
      </c>
      <c r="AL233">
        <v>97</v>
      </c>
    </row>
    <row r="234" spans="1:38" x14ac:dyDescent="0.25">
      <c r="A234">
        <v>17412</v>
      </c>
      <c r="B234" t="s">
        <v>233</v>
      </c>
      <c r="C234" s="7">
        <v>5007</v>
      </c>
      <c r="D234">
        <v>0</v>
      </c>
      <c r="E234">
        <v>4</v>
      </c>
      <c r="F234" s="7">
        <v>5011</v>
      </c>
      <c r="G234">
        <v>220</v>
      </c>
      <c r="H234">
        <v>0</v>
      </c>
      <c r="I234">
        <v>97</v>
      </c>
      <c r="J234">
        <v>2</v>
      </c>
      <c r="K234">
        <v>31</v>
      </c>
      <c r="L234">
        <v>350</v>
      </c>
      <c r="N234">
        <v>17412</v>
      </c>
      <c r="O234" t="s">
        <v>233</v>
      </c>
      <c r="P234" s="7">
        <v>5177</v>
      </c>
      <c r="Q234">
        <v>0</v>
      </c>
      <c r="R234">
        <v>10</v>
      </c>
      <c r="S234" s="7">
        <v>5187</v>
      </c>
      <c r="T234">
        <v>241</v>
      </c>
      <c r="U234">
        <v>0</v>
      </c>
      <c r="V234">
        <v>89</v>
      </c>
      <c r="W234">
        <v>3</v>
      </c>
      <c r="X234">
        <v>21</v>
      </c>
      <c r="Y234">
        <v>354</v>
      </c>
      <c r="AA234">
        <v>23309</v>
      </c>
      <c r="AB234" t="s">
        <v>232</v>
      </c>
      <c r="AC234" s="7">
        <v>2901</v>
      </c>
      <c r="AD234">
        <v>0</v>
      </c>
      <c r="AE234">
        <v>0</v>
      </c>
      <c r="AF234" s="7">
        <v>2901</v>
      </c>
      <c r="AG234">
        <v>237</v>
      </c>
      <c r="AH234">
        <v>0</v>
      </c>
      <c r="AI234">
        <v>0</v>
      </c>
      <c r="AJ234">
        <v>0</v>
      </c>
      <c r="AK234">
        <v>0</v>
      </c>
      <c r="AL234">
        <v>237</v>
      </c>
    </row>
    <row r="235" spans="1:38" x14ac:dyDescent="0.25">
      <c r="A235">
        <v>30002</v>
      </c>
      <c r="B235" t="s">
        <v>234</v>
      </c>
      <c r="C235">
        <v>65</v>
      </c>
      <c r="D235">
        <v>0</v>
      </c>
      <c r="E235">
        <v>0</v>
      </c>
      <c r="F235">
        <v>65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N235">
        <v>30002</v>
      </c>
      <c r="O235" t="s">
        <v>234</v>
      </c>
      <c r="P235">
        <v>56</v>
      </c>
      <c r="Q235">
        <v>0</v>
      </c>
      <c r="R235">
        <v>0</v>
      </c>
      <c r="S235">
        <v>56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AA235">
        <v>17412</v>
      </c>
      <c r="AB235" t="s">
        <v>233</v>
      </c>
      <c r="AC235" s="7">
        <v>4860</v>
      </c>
      <c r="AD235">
        <v>0</v>
      </c>
      <c r="AE235">
        <v>18</v>
      </c>
      <c r="AF235" s="7">
        <v>4878</v>
      </c>
      <c r="AG235">
        <v>238</v>
      </c>
      <c r="AH235">
        <v>0</v>
      </c>
      <c r="AI235">
        <v>91</v>
      </c>
      <c r="AJ235">
        <v>1</v>
      </c>
      <c r="AK235">
        <v>28</v>
      </c>
      <c r="AL235">
        <v>358</v>
      </c>
    </row>
    <row r="236" spans="1:38" x14ac:dyDescent="0.25">
      <c r="A236">
        <v>17404</v>
      </c>
      <c r="B236" t="s">
        <v>235</v>
      </c>
      <c r="C236">
        <v>63</v>
      </c>
      <c r="D236">
        <v>0</v>
      </c>
      <c r="E236">
        <v>0</v>
      </c>
      <c r="F236">
        <v>63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N236">
        <v>17404</v>
      </c>
      <c r="O236" t="s">
        <v>235</v>
      </c>
      <c r="P236">
        <v>24</v>
      </c>
      <c r="Q236">
        <v>0</v>
      </c>
      <c r="R236">
        <v>0</v>
      </c>
      <c r="S236">
        <v>24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AA236">
        <v>30002</v>
      </c>
      <c r="AB236" t="s">
        <v>234</v>
      </c>
      <c r="AC236">
        <v>52</v>
      </c>
      <c r="AD236">
        <v>0</v>
      </c>
      <c r="AE236">
        <v>0</v>
      </c>
      <c r="AF236">
        <v>52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</row>
    <row r="237" spans="1:38" x14ac:dyDescent="0.25">
      <c r="A237">
        <v>31201</v>
      </c>
      <c r="B237" t="s">
        <v>236</v>
      </c>
      <c r="C237" s="7">
        <v>6352</v>
      </c>
      <c r="D237">
        <v>0</v>
      </c>
      <c r="E237">
        <v>0</v>
      </c>
      <c r="F237" s="7">
        <v>6352</v>
      </c>
      <c r="G237">
        <v>289</v>
      </c>
      <c r="H237">
        <v>0</v>
      </c>
      <c r="I237">
        <v>0</v>
      </c>
      <c r="J237">
        <v>8</v>
      </c>
      <c r="K237">
        <v>53</v>
      </c>
      <c r="L237">
        <v>350</v>
      </c>
      <c r="N237">
        <v>31201</v>
      </c>
      <c r="O237" t="s">
        <v>236</v>
      </c>
      <c r="P237" s="7">
        <v>6516</v>
      </c>
      <c r="Q237">
        <v>0</v>
      </c>
      <c r="R237">
        <v>0</v>
      </c>
      <c r="S237" s="7">
        <v>6516</v>
      </c>
      <c r="T237">
        <v>289</v>
      </c>
      <c r="U237">
        <v>0</v>
      </c>
      <c r="V237">
        <v>0</v>
      </c>
      <c r="W237">
        <v>2</v>
      </c>
      <c r="X237">
        <v>53</v>
      </c>
      <c r="Y237">
        <v>344</v>
      </c>
      <c r="AA237">
        <v>17404</v>
      </c>
      <c r="AB237" t="s">
        <v>235</v>
      </c>
      <c r="AC237">
        <v>19</v>
      </c>
      <c r="AD237">
        <v>0</v>
      </c>
      <c r="AE237">
        <v>0</v>
      </c>
      <c r="AF237">
        <v>19</v>
      </c>
      <c r="AG237">
        <v>0</v>
      </c>
      <c r="AH237">
        <v>0</v>
      </c>
      <c r="AI237">
        <v>0</v>
      </c>
      <c r="AJ237">
        <v>0</v>
      </c>
      <c r="AK237">
        <v>3</v>
      </c>
      <c r="AL237">
        <v>3</v>
      </c>
    </row>
    <row r="238" spans="1:38" x14ac:dyDescent="0.25">
      <c r="A238">
        <v>17410</v>
      </c>
      <c r="B238" t="s">
        <v>237</v>
      </c>
      <c r="C238" s="7">
        <v>4023</v>
      </c>
      <c r="D238">
        <v>0</v>
      </c>
      <c r="E238">
        <v>0</v>
      </c>
      <c r="F238" s="7">
        <v>4023</v>
      </c>
      <c r="G238">
        <v>97</v>
      </c>
      <c r="H238">
        <v>0</v>
      </c>
      <c r="I238">
        <v>0</v>
      </c>
      <c r="J238">
        <v>0</v>
      </c>
      <c r="K238">
        <v>19</v>
      </c>
      <c r="L238">
        <v>116</v>
      </c>
      <c r="N238">
        <v>17410</v>
      </c>
      <c r="O238" t="s">
        <v>237</v>
      </c>
      <c r="P238" s="7">
        <v>4201</v>
      </c>
      <c r="Q238">
        <v>0</v>
      </c>
      <c r="R238">
        <v>0</v>
      </c>
      <c r="S238" s="7">
        <v>4201</v>
      </c>
      <c r="T238">
        <v>96</v>
      </c>
      <c r="U238">
        <v>0</v>
      </c>
      <c r="V238">
        <v>0</v>
      </c>
      <c r="W238">
        <v>0</v>
      </c>
      <c r="X238">
        <v>29</v>
      </c>
      <c r="Y238">
        <v>125</v>
      </c>
      <c r="AA238">
        <v>31201</v>
      </c>
      <c r="AB238" t="s">
        <v>236</v>
      </c>
      <c r="AC238" s="7">
        <v>6352</v>
      </c>
      <c r="AD238">
        <v>0</v>
      </c>
      <c r="AE238">
        <v>0</v>
      </c>
      <c r="AF238" s="7">
        <v>6352</v>
      </c>
      <c r="AG238">
        <v>312</v>
      </c>
      <c r="AH238">
        <v>0</v>
      </c>
      <c r="AI238">
        <v>0</v>
      </c>
      <c r="AJ238">
        <v>4</v>
      </c>
      <c r="AK238">
        <v>53</v>
      </c>
      <c r="AL238">
        <v>369</v>
      </c>
    </row>
    <row r="239" spans="1:38" x14ac:dyDescent="0.25">
      <c r="A239">
        <v>13156</v>
      </c>
      <c r="B239" t="s">
        <v>238</v>
      </c>
      <c r="C239">
        <v>362</v>
      </c>
      <c r="D239">
        <v>0</v>
      </c>
      <c r="E239">
        <v>0</v>
      </c>
      <c r="F239">
        <v>362</v>
      </c>
      <c r="G239">
        <v>15</v>
      </c>
      <c r="H239">
        <v>0</v>
      </c>
      <c r="I239">
        <v>0</v>
      </c>
      <c r="J239">
        <v>0</v>
      </c>
      <c r="K239">
        <v>0</v>
      </c>
      <c r="L239">
        <v>15</v>
      </c>
      <c r="N239">
        <v>13156</v>
      </c>
      <c r="O239" t="s">
        <v>238</v>
      </c>
      <c r="P239">
        <v>369</v>
      </c>
      <c r="Q239">
        <v>0</v>
      </c>
      <c r="R239">
        <v>0</v>
      </c>
      <c r="S239">
        <v>369</v>
      </c>
      <c r="T239">
        <v>10</v>
      </c>
      <c r="U239">
        <v>0</v>
      </c>
      <c r="V239">
        <v>0</v>
      </c>
      <c r="W239">
        <v>0</v>
      </c>
      <c r="X239">
        <v>0</v>
      </c>
      <c r="Y239">
        <v>10</v>
      </c>
      <c r="AA239">
        <v>17410</v>
      </c>
      <c r="AB239" t="s">
        <v>237</v>
      </c>
      <c r="AC239" s="7">
        <v>3974</v>
      </c>
      <c r="AD239">
        <v>0</v>
      </c>
      <c r="AE239">
        <v>0</v>
      </c>
      <c r="AF239" s="7">
        <v>3974</v>
      </c>
      <c r="AG239">
        <v>101</v>
      </c>
      <c r="AH239">
        <v>0</v>
      </c>
      <c r="AI239">
        <v>0</v>
      </c>
      <c r="AJ239">
        <v>0</v>
      </c>
      <c r="AK239">
        <v>38</v>
      </c>
      <c r="AL239">
        <v>139</v>
      </c>
    </row>
    <row r="240" spans="1:38" x14ac:dyDescent="0.25">
      <c r="A240">
        <v>25118</v>
      </c>
      <c r="B240" t="s">
        <v>239</v>
      </c>
      <c r="C240">
        <v>429</v>
      </c>
      <c r="D240">
        <v>0</v>
      </c>
      <c r="E240">
        <v>0</v>
      </c>
      <c r="F240">
        <v>429</v>
      </c>
      <c r="G240">
        <v>6</v>
      </c>
      <c r="H240">
        <v>0</v>
      </c>
      <c r="I240">
        <v>0</v>
      </c>
      <c r="J240">
        <v>0</v>
      </c>
      <c r="K240">
        <v>33</v>
      </c>
      <c r="L240">
        <v>39</v>
      </c>
      <c r="N240">
        <v>25118</v>
      </c>
      <c r="O240" t="s">
        <v>239</v>
      </c>
      <c r="P240">
        <v>468</v>
      </c>
      <c r="Q240">
        <v>0</v>
      </c>
      <c r="R240">
        <v>0</v>
      </c>
      <c r="S240">
        <v>468</v>
      </c>
      <c r="T240">
        <v>6</v>
      </c>
      <c r="U240">
        <v>0</v>
      </c>
      <c r="V240">
        <v>0</v>
      </c>
      <c r="W240">
        <v>0</v>
      </c>
      <c r="X240">
        <v>22</v>
      </c>
      <c r="Y240">
        <v>28</v>
      </c>
      <c r="AA240">
        <v>13156</v>
      </c>
      <c r="AB240" t="s">
        <v>238</v>
      </c>
      <c r="AC240">
        <v>346</v>
      </c>
      <c r="AD240">
        <v>0</v>
      </c>
      <c r="AE240">
        <v>0</v>
      </c>
      <c r="AF240">
        <v>346</v>
      </c>
      <c r="AG240">
        <v>10</v>
      </c>
      <c r="AH240">
        <v>0</v>
      </c>
      <c r="AI240">
        <v>0</v>
      </c>
      <c r="AJ240">
        <v>0</v>
      </c>
      <c r="AK240">
        <v>0</v>
      </c>
      <c r="AL240">
        <v>10</v>
      </c>
    </row>
    <row r="241" spans="1:38" x14ac:dyDescent="0.25">
      <c r="A241">
        <v>18402</v>
      </c>
      <c r="B241" t="s">
        <v>240</v>
      </c>
      <c r="C241" s="7">
        <v>6423</v>
      </c>
      <c r="D241">
        <v>0</v>
      </c>
      <c r="E241">
        <v>0</v>
      </c>
      <c r="F241" s="7">
        <v>6423</v>
      </c>
      <c r="G241">
        <v>339</v>
      </c>
      <c r="H241">
        <v>0</v>
      </c>
      <c r="I241">
        <v>53</v>
      </c>
      <c r="J241">
        <v>4</v>
      </c>
      <c r="K241">
        <v>16</v>
      </c>
      <c r="L241">
        <v>412</v>
      </c>
      <c r="N241">
        <v>18402</v>
      </c>
      <c r="O241" t="s">
        <v>240</v>
      </c>
      <c r="P241" s="7">
        <v>5709</v>
      </c>
      <c r="Q241">
        <v>0</v>
      </c>
      <c r="R241">
        <v>0</v>
      </c>
      <c r="S241" s="7">
        <v>5709</v>
      </c>
      <c r="T241">
        <v>378</v>
      </c>
      <c r="U241">
        <v>0</v>
      </c>
      <c r="V241">
        <v>0</v>
      </c>
      <c r="W241">
        <v>7</v>
      </c>
      <c r="X241">
        <v>39</v>
      </c>
      <c r="Y241">
        <v>424</v>
      </c>
      <c r="AA241">
        <v>25118</v>
      </c>
      <c r="AB241" t="s">
        <v>239</v>
      </c>
      <c r="AC241">
        <v>452</v>
      </c>
      <c r="AD241">
        <v>0</v>
      </c>
      <c r="AE241">
        <v>0</v>
      </c>
      <c r="AF241">
        <v>452</v>
      </c>
      <c r="AG241">
        <v>6</v>
      </c>
      <c r="AH241">
        <v>0</v>
      </c>
      <c r="AI241">
        <v>0</v>
      </c>
      <c r="AJ241">
        <v>0</v>
      </c>
      <c r="AK241">
        <v>24</v>
      </c>
      <c r="AL241">
        <v>30</v>
      </c>
    </row>
    <row r="242" spans="1:38" x14ac:dyDescent="0.25">
      <c r="A242">
        <v>15206</v>
      </c>
      <c r="B242" t="s">
        <v>241</v>
      </c>
      <c r="C242">
        <v>885</v>
      </c>
      <c r="D242">
        <v>0</v>
      </c>
      <c r="E242">
        <v>0</v>
      </c>
      <c r="F242">
        <v>885</v>
      </c>
      <c r="G242">
        <v>18</v>
      </c>
      <c r="H242">
        <v>0</v>
      </c>
      <c r="I242">
        <v>0</v>
      </c>
      <c r="J242">
        <v>0</v>
      </c>
      <c r="K242">
        <v>0</v>
      </c>
      <c r="L242">
        <v>18</v>
      </c>
      <c r="N242">
        <v>15206</v>
      </c>
      <c r="O242" t="s">
        <v>241</v>
      </c>
      <c r="P242">
        <v>860</v>
      </c>
      <c r="Q242">
        <v>0</v>
      </c>
      <c r="R242">
        <v>0</v>
      </c>
      <c r="S242">
        <v>860</v>
      </c>
      <c r="T242">
        <v>18</v>
      </c>
      <c r="U242">
        <v>0</v>
      </c>
      <c r="V242">
        <v>0</v>
      </c>
      <c r="W242">
        <v>0</v>
      </c>
      <c r="X242">
        <v>0</v>
      </c>
      <c r="Y242">
        <v>18</v>
      </c>
      <c r="AA242">
        <v>18402</v>
      </c>
      <c r="AB242" t="s">
        <v>240</v>
      </c>
      <c r="AC242" s="7">
        <v>6381</v>
      </c>
      <c r="AD242">
        <v>0</v>
      </c>
      <c r="AE242">
        <v>0</v>
      </c>
      <c r="AF242" s="7">
        <v>6381</v>
      </c>
      <c r="AG242">
        <v>443</v>
      </c>
      <c r="AH242">
        <v>0</v>
      </c>
      <c r="AI242">
        <v>3</v>
      </c>
      <c r="AJ242">
        <v>11</v>
      </c>
      <c r="AK242">
        <v>39</v>
      </c>
      <c r="AL242">
        <v>496</v>
      </c>
    </row>
    <row r="243" spans="1:38" x14ac:dyDescent="0.25">
      <c r="A243">
        <v>23042</v>
      </c>
      <c r="B243" t="s">
        <v>242</v>
      </c>
      <c r="C243">
        <v>135</v>
      </c>
      <c r="D243">
        <v>0</v>
      </c>
      <c r="E243">
        <v>0</v>
      </c>
      <c r="F243">
        <v>135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N243">
        <v>23042</v>
      </c>
      <c r="O243" t="s">
        <v>242</v>
      </c>
      <c r="P243">
        <v>141</v>
      </c>
      <c r="Q243">
        <v>0</v>
      </c>
      <c r="R243">
        <v>0</v>
      </c>
      <c r="S243">
        <v>141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AA243">
        <v>15206</v>
      </c>
      <c r="AB243" t="s">
        <v>241</v>
      </c>
      <c r="AC243">
        <v>883</v>
      </c>
      <c r="AD243">
        <v>0</v>
      </c>
      <c r="AE243">
        <v>0</v>
      </c>
      <c r="AF243">
        <v>883</v>
      </c>
      <c r="AG243">
        <v>23</v>
      </c>
      <c r="AH243">
        <v>0</v>
      </c>
      <c r="AI243">
        <v>0</v>
      </c>
      <c r="AJ243">
        <v>0</v>
      </c>
      <c r="AK243">
        <v>0</v>
      </c>
      <c r="AL243">
        <v>23</v>
      </c>
    </row>
    <row r="244" spans="1:38" x14ac:dyDescent="0.25">
      <c r="A244">
        <v>32081</v>
      </c>
      <c r="B244" t="s">
        <v>243</v>
      </c>
      <c r="C244" s="7">
        <v>9016</v>
      </c>
      <c r="D244">
        <v>0</v>
      </c>
      <c r="E244">
        <v>605</v>
      </c>
      <c r="F244" s="7">
        <v>9621</v>
      </c>
      <c r="G244">
        <v>609</v>
      </c>
      <c r="H244">
        <v>0</v>
      </c>
      <c r="I244">
        <v>0</v>
      </c>
      <c r="J244">
        <v>35</v>
      </c>
      <c r="K244">
        <v>0</v>
      </c>
      <c r="L244">
        <v>644</v>
      </c>
      <c r="N244">
        <v>32081</v>
      </c>
      <c r="O244" t="s">
        <v>243</v>
      </c>
      <c r="P244" s="7">
        <v>7129</v>
      </c>
      <c r="Q244">
        <v>0</v>
      </c>
      <c r="R244">
        <v>521</v>
      </c>
      <c r="S244" s="7">
        <v>7650</v>
      </c>
      <c r="T244">
        <v>758</v>
      </c>
      <c r="U244">
        <v>0</v>
      </c>
      <c r="V244">
        <v>0</v>
      </c>
      <c r="W244">
        <v>166</v>
      </c>
      <c r="X244">
        <v>0</v>
      </c>
      <c r="Y244">
        <v>924</v>
      </c>
      <c r="AA244">
        <v>23042</v>
      </c>
      <c r="AB244" t="s">
        <v>242</v>
      </c>
      <c r="AC244">
        <v>138</v>
      </c>
      <c r="AD244">
        <v>0</v>
      </c>
      <c r="AE244">
        <v>0</v>
      </c>
      <c r="AF244">
        <v>138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</row>
    <row r="245" spans="1:38" x14ac:dyDescent="0.25">
      <c r="A245">
        <v>32901</v>
      </c>
      <c r="B245" t="s">
        <v>348</v>
      </c>
      <c r="C245">
        <v>428</v>
      </c>
      <c r="D245">
        <v>0</v>
      </c>
      <c r="E245">
        <v>6</v>
      </c>
      <c r="F245">
        <v>434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N245">
        <v>32901</v>
      </c>
      <c r="O245" t="s">
        <v>348</v>
      </c>
      <c r="P245">
        <v>424</v>
      </c>
      <c r="Q245">
        <v>0</v>
      </c>
      <c r="R245">
        <v>6</v>
      </c>
      <c r="S245">
        <v>430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AA245">
        <v>32081</v>
      </c>
      <c r="AB245" t="s">
        <v>243</v>
      </c>
      <c r="AC245" s="7">
        <v>6431</v>
      </c>
      <c r="AD245">
        <v>0</v>
      </c>
      <c r="AE245">
        <v>729</v>
      </c>
      <c r="AF245" s="7">
        <v>7160</v>
      </c>
      <c r="AG245">
        <v>818</v>
      </c>
      <c r="AH245">
        <v>0</v>
      </c>
      <c r="AI245">
        <v>0</v>
      </c>
      <c r="AJ245">
        <v>269</v>
      </c>
      <c r="AK245">
        <v>0</v>
      </c>
      <c r="AL245" s="7">
        <v>1087</v>
      </c>
    </row>
    <row r="246" spans="1:38" x14ac:dyDescent="0.25">
      <c r="A246">
        <v>22008</v>
      </c>
      <c r="B246" t="s">
        <v>244</v>
      </c>
      <c r="C246">
        <v>27</v>
      </c>
      <c r="D246">
        <v>0</v>
      </c>
      <c r="E246">
        <v>0</v>
      </c>
      <c r="F246">
        <v>27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N246">
        <v>22008</v>
      </c>
      <c r="O246" t="s">
        <v>244</v>
      </c>
      <c r="P246">
        <v>23</v>
      </c>
      <c r="Q246">
        <v>0</v>
      </c>
      <c r="R246">
        <v>0</v>
      </c>
      <c r="S246">
        <v>23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AA246">
        <v>32901</v>
      </c>
      <c r="AB246" t="s">
        <v>348</v>
      </c>
      <c r="AC246">
        <v>424</v>
      </c>
      <c r="AD246">
        <v>0</v>
      </c>
      <c r="AE246">
        <v>6</v>
      </c>
      <c r="AF246">
        <v>430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</row>
    <row r="247" spans="1:38" x14ac:dyDescent="0.25">
      <c r="A247">
        <v>38322</v>
      </c>
      <c r="B247" t="s">
        <v>245</v>
      </c>
      <c r="C247">
        <v>104</v>
      </c>
      <c r="D247">
        <v>0</v>
      </c>
      <c r="E247">
        <v>0</v>
      </c>
      <c r="F247">
        <v>104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N247">
        <v>38322</v>
      </c>
      <c r="O247" t="s">
        <v>245</v>
      </c>
      <c r="P247">
        <v>95</v>
      </c>
      <c r="Q247">
        <v>0</v>
      </c>
      <c r="R247">
        <v>0</v>
      </c>
      <c r="S247">
        <v>95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AA247">
        <v>22008</v>
      </c>
      <c r="AB247" t="s">
        <v>244</v>
      </c>
      <c r="AC247">
        <v>25</v>
      </c>
      <c r="AD247">
        <v>0</v>
      </c>
      <c r="AE247">
        <v>0</v>
      </c>
      <c r="AF247">
        <v>25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</row>
    <row r="248" spans="1:38" x14ac:dyDescent="0.25">
      <c r="A248">
        <v>31401</v>
      </c>
      <c r="B248" t="s">
        <v>246</v>
      </c>
      <c r="C248" s="7">
        <v>2645</v>
      </c>
      <c r="D248">
        <v>0</v>
      </c>
      <c r="E248">
        <v>0</v>
      </c>
      <c r="F248" s="7">
        <v>2645</v>
      </c>
      <c r="G248">
        <v>124</v>
      </c>
      <c r="H248">
        <v>4</v>
      </c>
      <c r="I248">
        <v>8</v>
      </c>
      <c r="J248">
        <v>20</v>
      </c>
      <c r="K248">
        <v>11</v>
      </c>
      <c r="L248">
        <v>167</v>
      </c>
      <c r="N248">
        <v>31401</v>
      </c>
      <c r="O248" t="s">
        <v>246</v>
      </c>
      <c r="P248" s="7">
        <v>2757</v>
      </c>
      <c r="Q248">
        <v>0</v>
      </c>
      <c r="R248">
        <v>0</v>
      </c>
      <c r="S248" s="7">
        <v>2757</v>
      </c>
      <c r="T248">
        <v>120</v>
      </c>
      <c r="U248">
        <v>2</v>
      </c>
      <c r="V248">
        <v>10</v>
      </c>
      <c r="W248">
        <v>17</v>
      </c>
      <c r="X248">
        <v>19</v>
      </c>
      <c r="Y248">
        <v>168</v>
      </c>
      <c r="AA248">
        <v>38322</v>
      </c>
      <c r="AB248" t="s">
        <v>245</v>
      </c>
      <c r="AC248">
        <v>107</v>
      </c>
      <c r="AD248">
        <v>0</v>
      </c>
      <c r="AE248">
        <v>0</v>
      </c>
      <c r="AF248">
        <v>107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</row>
    <row r="249" spans="1:38" x14ac:dyDescent="0.25">
      <c r="A249">
        <v>11054</v>
      </c>
      <c r="B249" t="s">
        <v>247</v>
      </c>
      <c r="C249">
        <v>34</v>
      </c>
      <c r="D249">
        <v>0</v>
      </c>
      <c r="E249">
        <v>0</v>
      </c>
      <c r="F249">
        <v>34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N249">
        <v>11054</v>
      </c>
      <c r="O249" t="s">
        <v>247</v>
      </c>
      <c r="P249">
        <v>32</v>
      </c>
      <c r="Q249">
        <v>0</v>
      </c>
      <c r="R249">
        <v>0</v>
      </c>
      <c r="S249">
        <v>32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AA249">
        <v>31401</v>
      </c>
      <c r="AB249" t="s">
        <v>246</v>
      </c>
      <c r="AC249" s="7">
        <v>2718</v>
      </c>
      <c r="AD249">
        <v>0</v>
      </c>
      <c r="AE249">
        <v>0</v>
      </c>
      <c r="AF249" s="7">
        <v>2718</v>
      </c>
      <c r="AG249">
        <v>132</v>
      </c>
      <c r="AH249">
        <v>6</v>
      </c>
      <c r="AI249">
        <v>12</v>
      </c>
      <c r="AJ249">
        <v>29</v>
      </c>
      <c r="AK249">
        <v>21</v>
      </c>
      <c r="AL249">
        <v>200</v>
      </c>
    </row>
    <row r="250" spans="1:38" x14ac:dyDescent="0.25">
      <c r="A250">
        <v>7035</v>
      </c>
      <c r="B250" t="s">
        <v>248</v>
      </c>
      <c r="C250">
        <v>32</v>
      </c>
      <c r="D250">
        <v>0</v>
      </c>
      <c r="E250">
        <v>0</v>
      </c>
      <c r="F250">
        <v>32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N250">
        <v>7035</v>
      </c>
      <c r="O250" t="s">
        <v>248</v>
      </c>
      <c r="P250">
        <v>32</v>
      </c>
      <c r="Q250">
        <v>0</v>
      </c>
      <c r="R250">
        <v>0</v>
      </c>
      <c r="S250">
        <v>32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AA250">
        <v>11054</v>
      </c>
      <c r="AB250" t="s">
        <v>247</v>
      </c>
      <c r="AC250">
        <v>30</v>
      </c>
      <c r="AD250">
        <v>0</v>
      </c>
      <c r="AE250">
        <v>0</v>
      </c>
      <c r="AF250">
        <v>30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</row>
    <row r="251" spans="1:38" x14ac:dyDescent="0.25">
      <c r="A251">
        <v>27001</v>
      </c>
      <c r="B251" t="s">
        <v>249</v>
      </c>
      <c r="C251" s="7">
        <v>2522</v>
      </c>
      <c r="D251">
        <v>0</v>
      </c>
      <c r="E251">
        <v>0</v>
      </c>
      <c r="F251" s="7">
        <v>2522</v>
      </c>
      <c r="G251">
        <v>100</v>
      </c>
      <c r="H251">
        <v>0</v>
      </c>
      <c r="I251">
        <v>0</v>
      </c>
      <c r="J251">
        <v>0</v>
      </c>
      <c r="K251">
        <v>2</v>
      </c>
      <c r="L251">
        <v>102</v>
      </c>
      <c r="N251">
        <v>27001</v>
      </c>
      <c r="O251" t="s">
        <v>249</v>
      </c>
      <c r="P251" s="7">
        <v>2621</v>
      </c>
      <c r="Q251">
        <v>0</v>
      </c>
      <c r="R251">
        <v>0</v>
      </c>
      <c r="S251" s="7">
        <v>2621</v>
      </c>
      <c r="T251">
        <v>102</v>
      </c>
      <c r="U251">
        <v>0</v>
      </c>
      <c r="V251">
        <v>0</v>
      </c>
      <c r="W251">
        <v>7</v>
      </c>
      <c r="X251">
        <v>2</v>
      </c>
      <c r="Y251">
        <v>111</v>
      </c>
      <c r="AA251">
        <v>7035</v>
      </c>
      <c r="AB251" t="s">
        <v>248</v>
      </c>
      <c r="AC251">
        <v>30</v>
      </c>
      <c r="AD251">
        <v>0</v>
      </c>
      <c r="AE251">
        <v>0</v>
      </c>
      <c r="AF251">
        <v>30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1:38" x14ac:dyDescent="0.25">
      <c r="A252">
        <v>38304</v>
      </c>
      <c r="B252" t="s">
        <v>250</v>
      </c>
      <c r="C252">
        <v>67</v>
      </c>
      <c r="D252">
        <v>0</v>
      </c>
      <c r="E252">
        <v>0</v>
      </c>
      <c r="F252">
        <v>67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N252">
        <v>38304</v>
      </c>
      <c r="O252" t="s">
        <v>250</v>
      </c>
      <c r="P252">
        <v>70</v>
      </c>
      <c r="Q252">
        <v>0</v>
      </c>
      <c r="R252">
        <v>0</v>
      </c>
      <c r="S252">
        <v>70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AA252">
        <v>27001</v>
      </c>
      <c r="AB252" t="s">
        <v>249</v>
      </c>
      <c r="AC252" s="7">
        <v>2624</v>
      </c>
      <c r="AD252">
        <v>0</v>
      </c>
      <c r="AE252">
        <v>0</v>
      </c>
      <c r="AF252" s="7">
        <v>2624</v>
      </c>
      <c r="AG252">
        <v>98</v>
      </c>
      <c r="AH252">
        <v>0</v>
      </c>
      <c r="AI252">
        <v>0</v>
      </c>
      <c r="AJ252">
        <v>0</v>
      </c>
      <c r="AK252">
        <v>22</v>
      </c>
      <c r="AL252">
        <v>120</v>
      </c>
    </row>
    <row r="253" spans="1:38" x14ac:dyDescent="0.25">
      <c r="A253">
        <v>30303</v>
      </c>
      <c r="B253" t="s">
        <v>251</v>
      </c>
      <c r="C253">
        <v>465</v>
      </c>
      <c r="D253">
        <v>0</v>
      </c>
      <c r="E253">
        <v>0</v>
      </c>
      <c r="F253">
        <v>465</v>
      </c>
      <c r="G253">
        <v>25</v>
      </c>
      <c r="H253">
        <v>0</v>
      </c>
      <c r="I253">
        <v>0</v>
      </c>
      <c r="J253">
        <v>0</v>
      </c>
      <c r="K253">
        <v>15</v>
      </c>
      <c r="L253">
        <v>40</v>
      </c>
      <c r="N253">
        <v>30303</v>
      </c>
      <c r="O253" t="s">
        <v>251</v>
      </c>
      <c r="P253">
        <v>593</v>
      </c>
      <c r="Q253">
        <v>0</v>
      </c>
      <c r="R253">
        <v>0</v>
      </c>
      <c r="S253">
        <v>593</v>
      </c>
      <c r="T253">
        <v>52</v>
      </c>
      <c r="U253">
        <v>0</v>
      </c>
      <c r="V253">
        <v>0</v>
      </c>
      <c r="W253">
        <v>0</v>
      </c>
      <c r="X253">
        <v>16</v>
      </c>
      <c r="Y253">
        <v>68</v>
      </c>
      <c r="AA253">
        <v>38304</v>
      </c>
      <c r="AB253" t="s">
        <v>250</v>
      </c>
      <c r="AC253">
        <v>75</v>
      </c>
      <c r="AD253">
        <v>0</v>
      </c>
      <c r="AE253">
        <v>0</v>
      </c>
      <c r="AF253">
        <v>75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</row>
    <row r="254" spans="1:38" x14ac:dyDescent="0.25">
      <c r="A254">
        <v>31311</v>
      </c>
      <c r="B254" t="s">
        <v>252</v>
      </c>
      <c r="C254" s="7">
        <v>1529</v>
      </c>
      <c r="D254">
        <v>0</v>
      </c>
      <c r="E254">
        <v>0</v>
      </c>
      <c r="F254" s="7">
        <v>1529</v>
      </c>
      <c r="G254">
        <v>96</v>
      </c>
      <c r="H254">
        <v>0</v>
      </c>
      <c r="I254">
        <v>0</v>
      </c>
      <c r="J254">
        <v>0</v>
      </c>
      <c r="K254">
        <v>0</v>
      </c>
      <c r="L254">
        <v>96</v>
      </c>
      <c r="N254">
        <v>31311</v>
      </c>
      <c r="O254" t="s">
        <v>252</v>
      </c>
      <c r="P254" s="7">
        <v>1553</v>
      </c>
      <c r="Q254">
        <v>0</v>
      </c>
      <c r="R254">
        <v>0</v>
      </c>
      <c r="S254" s="7">
        <v>1553</v>
      </c>
      <c r="T254">
        <v>61</v>
      </c>
      <c r="U254">
        <v>0</v>
      </c>
      <c r="V254">
        <v>0</v>
      </c>
      <c r="W254">
        <v>0</v>
      </c>
      <c r="X254">
        <v>0</v>
      </c>
      <c r="Y254">
        <v>61</v>
      </c>
      <c r="AA254">
        <v>30303</v>
      </c>
      <c r="AB254" t="s">
        <v>251</v>
      </c>
      <c r="AC254">
        <v>615</v>
      </c>
      <c r="AD254">
        <v>0</v>
      </c>
      <c r="AE254">
        <v>0</v>
      </c>
      <c r="AF254">
        <v>615</v>
      </c>
      <c r="AG254">
        <v>40</v>
      </c>
      <c r="AH254">
        <v>0</v>
      </c>
      <c r="AI254">
        <v>0</v>
      </c>
      <c r="AJ254">
        <v>0</v>
      </c>
      <c r="AK254">
        <v>13</v>
      </c>
      <c r="AL254">
        <v>53</v>
      </c>
    </row>
    <row r="255" spans="1:38" x14ac:dyDescent="0.25">
      <c r="A255">
        <v>17905</v>
      </c>
      <c r="B255" t="s">
        <v>349</v>
      </c>
      <c r="C255">
        <v>177</v>
      </c>
      <c r="D255">
        <v>0</v>
      </c>
      <c r="E255">
        <v>68</v>
      </c>
      <c r="F255">
        <v>245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N255">
        <v>17905</v>
      </c>
      <c r="O255" t="s">
        <v>349</v>
      </c>
      <c r="P255">
        <v>176</v>
      </c>
      <c r="Q255">
        <v>0</v>
      </c>
      <c r="R255">
        <v>70</v>
      </c>
      <c r="S255">
        <v>246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AA255">
        <v>31311</v>
      </c>
      <c r="AB255" t="s">
        <v>252</v>
      </c>
      <c r="AC255" s="7">
        <v>1521</v>
      </c>
      <c r="AD255">
        <v>0</v>
      </c>
      <c r="AE255">
        <v>0</v>
      </c>
      <c r="AF255" s="7">
        <v>1521</v>
      </c>
      <c r="AG255">
        <v>104</v>
      </c>
      <c r="AH255">
        <v>0</v>
      </c>
      <c r="AI255">
        <v>0</v>
      </c>
      <c r="AJ255">
        <v>5</v>
      </c>
      <c r="AK255">
        <v>0</v>
      </c>
      <c r="AL255">
        <v>109</v>
      </c>
    </row>
    <row r="256" spans="1:38" x14ac:dyDescent="0.25">
      <c r="A256">
        <v>27905</v>
      </c>
      <c r="B256" t="s">
        <v>350</v>
      </c>
      <c r="C256">
        <v>0</v>
      </c>
      <c r="D256">
        <v>0</v>
      </c>
      <c r="E256">
        <v>181</v>
      </c>
      <c r="F256">
        <v>181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N256">
        <v>27905</v>
      </c>
      <c r="O256" t="s">
        <v>350</v>
      </c>
      <c r="P256">
        <v>183</v>
      </c>
      <c r="Q256">
        <v>0</v>
      </c>
      <c r="R256">
        <v>0</v>
      </c>
      <c r="S256">
        <v>183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AA256">
        <v>17905</v>
      </c>
      <c r="AB256" t="s">
        <v>349</v>
      </c>
      <c r="AC256">
        <v>187</v>
      </c>
      <c r="AD256">
        <v>0</v>
      </c>
      <c r="AE256">
        <v>75</v>
      </c>
      <c r="AF256">
        <v>262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</row>
    <row r="257" spans="1:38" x14ac:dyDescent="0.25">
      <c r="A257">
        <v>17902</v>
      </c>
      <c r="B257" t="s">
        <v>351</v>
      </c>
      <c r="C257">
        <v>298</v>
      </c>
      <c r="D257">
        <v>0</v>
      </c>
      <c r="E257">
        <v>0</v>
      </c>
      <c r="F257">
        <v>298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N257">
        <v>17902</v>
      </c>
      <c r="O257" t="s">
        <v>351</v>
      </c>
      <c r="P257">
        <v>0</v>
      </c>
      <c r="Q257">
        <v>16</v>
      </c>
      <c r="R257">
        <v>313</v>
      </c>
      <c r="S257">
        <v>297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AA257">
        <v>27905</v>
      </c>
      <c r="AB257" t="s">
        <v>350</v>
      </c>
      <c r="AC257">
        <v>170</v>
      </c>
      <c r="AD257">
        <v>0</v>
      </c>
      <c r="AE257">
        <v>0</v>
      </c>
      <c r="AF257">
        <v>170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</row>
    <row r="258" spans="1:38" x14ac:dyDescent="0.25">
      <c r="A258">
        <v>27320</v>
      </c>
      <c r="B258" t="s">
        <v>254</v>
      </c>
      <c r="C258" s="7">
        <v>5798</v>
      </c>
      <c r="D258">
        <v>0</v>
      </c>
      <c r="E258">
        <v>0</v>
      </c>
      <c r="F258" s="7">
        <v>5798</v>
      </c>
      <c r="G258">
        <v>257</v>
      </c>
      <c r="H258">
        <v>0</v>
      </c>
      <c r="I258">
        <v>9</v>
      </c>
      <c r="J258">
        <v>0</v>
      </c>
      <c r="K258">
        <v>27</v>
      </c>
      <c r="L258">
        <v>293</v>
      </c>
      <c r="N258">
        <v>27320</v>
      </c>
      <c r="O258" t="s">
        <v>254</v>
      </c>
      <c r="P258" s="7">
        <v>5265</v>
      </c>
      <c r="Q258">
        <v>0</v>
      </c>
      <c r="R258">
        <v>0</v>
      </c>
      <c r="S258" s="7">
        <v>5265</v>
      </c>
      <c r="T258">
        <v>193</v>
      </c>
      <c r="U258">
        <v>0</v>
      </c>
      <c r="V258">
        <v>12</v>
      </c>
      <c r="W258">
        <v>3</v>
      </c>
      <c r="X258">
        <v>16</v>
      </c>
      <c r="Y258">
        <v>224</v>
      </c>
      <c r="AA258">
        <v>17902</v>
      </c>
      <c r="AB258" t="s">
        <v>351</v>
      </c>
      <c r="AC258">
        <v>0</v>
      </c>
      <c r="AD258">
        <v>0</v>
      </c>
      <c r="AE258">
        <v>280</v>
      </c>
      <c r="AF258">
        <v>280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</row>
    <row r="259" spans="1:38" x14ac:dyDescent="0.25">
      <c r="A259">
        <v>39201</v>
      </c>
      <c r="B259" t="s">
        <v>255</v>
      </c>
      <c r="C259" s="7">
        <v>3874</v>
      </c>
      <c r="D259">
        <v>0</v>
      </c>
      <c r="E259">
        <v>0</v>
      </c>
      <c r="F259" s="7">
        <v>3874</v>
      </c>
      <c r="G259">
        <v>197</v>
      </c>
      <c r="H259">
        <v>0</v>
      </c>
      <c r="I259">
        <v>0</v>
      </c>
      <c r="J259">
        <v>0</v>
      </c>
      <c r="K259">
        <v>0</v>
      </c>
      <c r="L259">
        <v>197</v>
      </c>
      <c r="N259">
        <v>39201</v>
      </c>
      <c r="O259" t="s">
        <v>255</v>
      </c>
      <c r="P259" s="7">
        <v>4055</v>
      </c>
      <c r="Q259">
        <v>0</v>
      </c>
      <c r="R259">
        <v>0</v>
      </c>
      <c r="S259" s="7">
        <v>4055</v>
      </c>
      <c r="T259">
        <v>221</v>
      </c>
      <c r="U259">
        <v>0</v>
      </c>
      <c r="V259">
        <v>0</v>
      </c>
      <c r="W259">
        <v>0</v>
      </c>
      <c r="X259">
        <v>0</v>
      </c>
      <c r="Y259">
        <v>221</v>
      </c>
      <c r="AA259">
        <v>27320</v>
      </c>
      <c r="AB259" t="s">
        <v>254</v>
      </c>
      <c r="AC259" s="7">
        <v>5603</v>
      </c>
      <c r="AD259">
        <v>0</v>
      </c>
      <c r="AE259">
        <v>0</v>
      </c>
      <c r="AF259" s="7">
        <v>5603</v>
      </c>
      <c r="AG259">
        <v>239</v>
      </c>
      <c r="AH259">
        <v>0</v>
      </c>
      <c r="AI259">
        <v>24</v>
      </c>
      <c r="AJ259">
        <v>0</v>
      </c>
      <c r="AK259">
        <v>37</v>
      </c>
      <c r="AL259">
        <v>300</v>
      </c>
    </row>
    <row r="260" spans="1:38" x14ac:dyDescent="0.25">
      <c r="A260">
        <v>18902</v>
      </c>
      <c r="B260" t="s">
        <v>352</v>
      </c>
      <c r="C260">
        <v>50</v>
      </c>
      <c r="D260">
        <v>0</v>
      </c>
      <c r="E260">
        <v>0</v>
      </c>
      <c r="F260">
        <v>50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N260">
        <v>18902</v>
      </c>
      <c r="O260" t="s">
        <v>352</v>
      </c>
      <c r="P260">
        <v>50</v>
      </c>
      <c r="Q260">
        <v>0</v>
      </c>
      <c r="R260">
        <v>0</v>
      </c>
      <c r="S260">
        <v>50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AA260">
        <v>39201</v>
      </c>
      <c r="AB260" t="s">
        <v>255</v>
      </c>
      <c r="AC260" s="7">
        <v>4042</v>
      </c>
      <c r="AD260">
        <v>0</v>
      </c>
      <c r="AE260">
        <v>0</v>
      </c>
      <c r="AF260" s="7">
        <v>4042</v>
      </c>
      <c r="AG260">
        <v>213</v>
      </c>
      <c r="AH260">
        <v>0</v>
      </c>
      <c r="AI260">
        <v>0</v>
      </c>
      <c r="AJ260">
        <v>0</v>
      </c>
      <c r="AK260">
        <v>0</v>
      </c>
      <c r="AL260">
        <v>213</v>
      </c>
    </row>
    <row r="261" spans="1:38" x14ac:dyDescent="0.25">
      <c r="A261">
        <v>27010</v>
      </c>
      <c r="B261" t="s">
        <v>256</v>
      </c>
      <c r="C261" s="7">
        <v>8251</v>
      </c>
      <c r="D261">
        <v>0</v>
      </c>
      <c r="E261">
        <v>0</v>
      </c>
      <c r="F261" s="7">
        <v>8251</v>
      </c>
      <c r="G261">
        <v>753</v>
      </c>
      <c r="H261">
        <v>8</v>
      </c>
      <c r="I261">
        <v>129</v>
      </c>
      <c r="J261">
        <v>117</v>
      </c>
      <c r="K261">
        <v>68</v>
      </c>
      <c r="L261" s="7">
        <v>1075</v>
      </c>
      <c r="N261">
        <v>27010</v>
      </c>
      <c r="O261" t="s">
        <v>256</v>
      </c>
      <c r="P261" s="7">
        <v>7258</v>
      </c>
      <c r="Q261">
        <v>0</v>
      </c>
      <c r="R261">
        <v>0</v>
      </c>
      <c r="S261" s="7">
        <v>7258</v>
      </c>
      <c r="T261">
        <v>563</v>
      </c>
      <c r="U261">
        <v>23</v>
      </c>
      <c r="V261">
        <v>80</v>
      </c>
      <c r="W261">
        <v>197</v>
      </c>
      <c r="X261">
        <v>81</v>
      </c>
      <c r="Y261">
        <v>944</v>
      </c>
      <c r="AA261">
        <v>18902</v>
      </c>
      <c r="AB261" t="s">
        <v>352</v>
      </c>
      <c r="AC261">
        <v>53</v>
      </c>
      <c r="AD261">
        <v>0</v>
      </c>
      <c r="AE261">
        <v>0</v>
      </c>
      <c r="AF261">
        <v>53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</row>
    <row r="262" spans="1:38" x14ac:dyDescent="0.25">
      <c r="A262">
        <v>14077</v>
      </c>
      <c r="B262" t="s">
        <v>257</v>
      </c>
      <c r="C262">
        <v>80</v>
      </c>
      <c r="D262">
        <v>0</v>
      </c>
      <c r="E262">
        <v>0</v>
      </c>
      <c r="F262">
        <v>80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N262">
        <v>14077</v>
      </c>
      <c r="O262" t="s">
        <v>257</v>
      </c>
      <c r="P262">
        <v>77</v>
      </c>
      <c r="Q262">
        <v>0</v>
      </c>
      <c r="R262">
        <v>0</v>
      </c>
      <c r="S262">
        <v>77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AA262">
        <v>27010</v>
      </c>
      <c r="AB262" t="s">
        <v>256</v>
      </c>
      <c r="AC262" s="7">
        <v>8176</v>
      </c>
      <c r="AD262">
        <v>0</v>
      </c>
      <c r="AE262">
        <v>0</v>
      </c>
      <c r="AF262" s="7">
        <v>8176</v>
      </c>
      <c r="AG262">
        <v>835</v>
      </c>
      <c r="AH262">
        <v>17</v>
      </c>
      <c r="AI262">
        <v>82</v>
      </c>
      <c r="AJ262">
        <v>219</v>
      </c>
      <c r="AK262">
        <v>120</v>
      </c>
      <c r="AL262" s="7">
        <v>1273</v>
      </c>
    </row>
    <row r="263" spans="1:38" x14ac:dyDescent="0.25">
      <c r="A263">
        <v>17409</v>
      </c>
      <c r="B263" t="s">
        <v>258</v>
      </c>
      <c r="C263" s="7">
        <v>7502</v>
      </c>
      <c r="D263">
        <v>0</v>
      </c>
      <c r="E263">
        <v>0</v>
      </c>
      <c r="F263" s="7">
        <v>7502</v>
      </c>
      <c r="G263">
        <v>177</v>
      </c>
      <c r="H263">
        <v>0</v>
      </c>
      <c r="I263">
        <v>19</v>
      </c>
      <c r="J263">
        <v>0</v>
      </c>
      <c r="K263">
        <v>5</v>
      </c>
      <c r="L263">
        <v>201</v>
      </c>
      <c r="N263">
        <v>17409</v>
      </c>
      <c r="O263" t="s">
        <v>258</v>
      </c>
      <c r="P263" s="7">
        <v>7476</v>
      </c>
      <c r="Q263">
        <v>0</v>
      </c>
      <c r="R263">
        <v>0</v>
      </c>
      <c r="S263" s="7">
        <v>7476</v>
      </c>
      <c r="T263">
        <v>172</v>
      </c>
      <c r="U263">
        <v>0</v>
      </c>
      <c r="V263">
        <v>16</v>
      </c>
      <c r="W263">
        <v>4</v>
      </c>
      <c r="X263">
        <v>12</v>
      </c>
      <c r="Y263">
        <v>204</v>
      </c>
      <c r="AA263">
        <v>14077</v>
      </c>
      <c r="AB263" t="s">
        <v>257</v>
      </c>
      <c r="AC263">
        <v>83</v>
      </c>
      <c r="AD263">
        <v>0</v>
      </c>
      <c r="AE263">
        <v>0</v>
      </c>
      <c r="AF263">
        <v>83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</row>
    <row r="264" spans="1:38" x14ac:dyDescent="0.25">
      <c r="A264">
        <v>38265</v>
      </c>
      <c r="B264" t="s">
        <v>259</v>
      </c>
      <c r="C264">
        <v>125</v>
      </c>
      <c r="D264">
        <v>0</v>
      </c>
      <c r="E264">
        <v>0</v>
      </c>
      <c r="F264">
        <v>125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N264">
        <v>38265</v>
      </c>
      <c r="O264" t="s">
        <v>259</v>
      </c>
      <c r="P264">
        <v>138</v>
      </c>
      <c r="Q264">
        <v>0</v>
      </c>
      <c r="R264">
        <v>0</v>
      </c>
      <c r="S264">
        <v>138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AA264">
        <v>17409</v>
      </c>
      <c r="AB264" t="s">
        <v>258</v>
      </c>
      <c r="AC264" s="7">
        <v>7304</v>
      </c>
      <c r="AD264">
        <v>0</v>
      </c>
      <c r="AE264">
        <v>0</v>
      </c>
      <c r="AF264" s="7">
        <v>7304</v>
      </c>
      <c r="AG264">
        <v>224</v>
      </c>
      <c r="AH264">
        <v>0</v>
      </c>
      <c r="AI264">
        <v>11</v>
      </c>
      <c r="AJ264">
        <v>4</v>
      </c>
      <c r="AK264">
        <v>12</v>
      </c>
      <c r="AL264">
        <v>251</v>
      </c>
    </row>
    <row r="265" spans="1:38" x14ac:dyDescent="0.25">
      <c r="A265">
        <v>34402</v>
      </c>
      <c r="B265" t="s">
        <v>260</v>
      </c>
      <c r="C265">
        <v>786</v>
      </c>
      <c r="D265">
        <v>0</v>
      </c>
      <c r="E265">
        <v>0</v>
      </c>
      <c r="F265">
        <v>786</v>
      </c>
      <c r="G265">
        <v>20</v>
      </c>
      <c r="H265">
        <v>0</v>
      </c>
      <c r="I265">
        <v>2</v>
      </c>
      <c r="J265">
        <v>22</v>
      </c>
      <c r="K265">
        <v>4</v>
      </c>
      <c r="L265">
        <v>48</v>
      </c>
      <c r="N265">
        <v>34402</v>
      </c>
      <c r="O265" t="s">
        <v>260</v>
      </c>
      <c r="P265">
        <v>789</v>
      </c>
      <c r="Q265">
        <v>0</v>
      </c>
      <c r="R265">
        <v>0</v>
      </c>
      <c r="S265">
        <v>789</v>
      </c>
      <c r="T265">
        <v>26</v>
      </c>
      <c r="U265">
        <v>0</v>
      </c>
      <c r="V265">
        <v>2</v>
      </c>
      <c r="W265">
        <v>24</v>
      </c>
      <c r="X265">
        <v>4</v>
      </c>
      <c r="Y265">
        <v>56</v>
      </c>
      <c r="AA265">
        <v>38265</v>
      </c>
      <c r="AB265" t="s">
        <v>259</v>
      </c>
      <c r="AC265">
        <v>132</v>
      </c>
      <c r="AD265">
        <v>0</v>
      </c>
      <c r="AE265">
        <v>0</v>
      </c>
      <c r="AF265">
        <v>132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</row>
    <row r="266" spans="1:38" x14ac:dyDescent="0.25">
      <c r="A266">
        <v>19400</v>
      </c>
      <c r="B266" t="s">
        <v>261</v>
      </c>
      <c r="C266">
        <v>221</v>
      </c>
      <c r="D266">
        <v>0</v>
      </c>
      <c r="E266">
        <v>0</v>
      </c>
      <c r="F266">
        <v>221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N266">
        <v>19400</v>
      </c>
      <c r="O266" t="s">
        <v>261</v>
      </c>
      <c r="P266">
        <v>218</v>
      </c>
      <c r="Q266">
        <v>0</v>
      </c>
      <c r="R266">
        <v>0</v>
      </c>
      <c r="S266">
        <v>218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AA266">
        <v>34402</v>
      </c>
      <c r="AB266" t="s">
        <v>260</v>
      </c>
      <c r="AC266">
        <v>780</v>
      </c>
      <c r="AD266">
        <v>0</v>
      </c>
      <c r="AE266">
        <v>0</v>
      </c>
      <c r="AF266">
        <v>780</v>
      </c>
      <c r="AG266">
        <v>25</v>
      </c>
      <c r="AH266">
        <v>0</v>
      </c>
      <c r="AI266">
        <v>1</v>
      </c>
      <c r="AJ266">
        <v>24</v>
      </c>
      <c r="AK266">
        <v>5</v>
      </c>
      <c r="AL266">
        <v>55</v>
      </c>
    </row>
    <row r="267" spans="1:38" x14ac:dyDescent="0.25">
      <c r="A267">
        <v>21237</v>
      </c>
      <c r="B267" t="s">
        <v>262</v>
      </c>
      <c r="C267">
        <v>612</v>
      </c>
      <c r="D267">
        <v>0</v>
      </c>
      <c r="E267">
        <v>0</v>
      </c>
      <c r="F267">
        <v>612</v>
      </c>
      <c r="G267">
        <v>8</v>
      </c>
      <c r="H267">
        <v>0</v>
      </c>
      <c r="I267">
        <v>0</v>
      </c>
      <c r="J267">
        <v>0</v>
      </c>
      <c r="K267">
        <v>0</v>
      </c>
      <c r="L267">
        <v>8</v>
      </c>
      <c r="N267">
        <v>21237</v>
      </c>
      <c r="O267" t="s">
        <v>262</v>
      </c>
      <c r="P267">
        <v>599</v>
      </c>
      <c r="Q267">
        <v>9</v>
      </c>
      <c r="R267">
        <v>0</v>
      </c>
      <c r="S267">
        <v>590</v>
      </c>
      <c r="T267">
        <v>6</v>
      </c>
      <c r="U267">
        <v>0</v>
      </c>
      <c r="V267">
        <v>0</v>
      </c>
      <c r="W267">
        <v>2</v>
      </c>
      <c r="X267">
        <v>2</v>
      </c>
      <c r="Y267">
        <v>10</v>
      </c>
      <c r="AA267">
        <v>19400</v>
      </c>
      <c r="AB267" t="s">
        <v>261</v>
      </c>
      <c r="AC267">
        <v>202</v>
      </c>
      <c r="AD267">
        <v>0</v>
      </c>
      <c r="AE267">
        <v>0</v>
      </c>
      <c r="AF267">
        <v>202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</row>
    <row r="268" spans="1:38" x14ac:dyDescent="0.25">
      <c r="A268">
        <v>24404</v>
      </c>
      <c r="B268" t="s">
        <v>263</v>
      </c>
      <c r="C268">
        <v>931</v>
      </c>
      <c r="D268">
        <v>0</v>
      </c>
      <c r="E268">
        <v>0</v>
      </c>
      <c r="F268">
        <v>931</v>
      </c>
      <c r="G268">
        <v>2</v>
      </c>
      <c r="H268">
        <v>0</v>
      </c>
      <c r="I268">
        <v>0</v>
      </c>
      <c r="J268">
        <v>0</v>
      </c>
      <c r="K268">
        <v>0</v>
      </c>
      <c r="L268">
        <v>2</v>
      </c>
      <c r="N268">
        <v>24404</v>
      </c>
      <c r="O268" t="s">
        <v>263</v>
      </c>
      <c r="P268">
        <v>866</v>
      </c>
      <c r="Q268">
        <v>0</v>
      </c>
      <c r="R268">
        <v>0</v>
      </c>
      <c r="S268">
        <v>866</v>
      </c>
      <c r="T268">
        <v>11</v>
      </c>
      <c r="U268">
        <v>0</v>
      </c>
      <c r="V268">
        <v>0</v>
      </c>
      <c r="W268">
        <v>0</v>
      </c>
      <c r="X268">
        <v>0</v>
      </c>
      <c r="Y268">
        <v>11</v>
      </c>
      <c r="AA268">
        <v>21237</v>
      </c>
      <c r="AB268" t="s">
        <v>262</v>
      </c>
      <c r="AC268">
        <v>648</v>
      </c>
      <c r="AD268">
        <v>6</v>
      </c>
      <c r="AE268">
        <v>0</v>
      </c>
      <c r="AF268">
        <v>642</v>
      </c>
      <c r="AG268">
        <v>19</v>
      </c>
      <c r="AH268">
        <v>0</v>
      </c>
      <c r="AI268">
        <v>0</v>
      </c>
      <c r="AJ268">
        <v>0</v>
      </c>
      <c r="AK268">
        <v>4</v>
      </c>
      <c r="AL268">
        <v>23</v>
      </c>
    </row>
    <row r="269" spans="1:38" x14ac:dyDescent="0.25">
      <c r="A269">
        <v>39202</v>
      </c>
      <c r="B269" t="s">
        <v>264</v>
      </c>
      <c r="C269" s="7">
        <v>2018</v>
      </c>
      <c r="D269">
        <v>0</v>
      </c>
      <c r="E269">
        <v>0</v>
      </c>
      <c r="F269" s="7">
        <v>2018</v>
      </c>
      <c r="G269">
        <v>112</v>
      </c>
      <c r="H269">
        <v>0</v>
      </c>
      <c r="I269">
        <v>0</v>
      </c>
      <c r="J269">
        <v>0</v>
      </c>
      <c r="K269">
        <v>0</v>
      </c>
      <c r="L269">
        <v>112</v>
      </c>
      <c r="N269">
        <v>39202</v>
      </c>
      <c r="O269" t="s">
        <v>264</v>
      </c>
      <c r="P269" s="7">
        <v>1901</v>
      </c>
      <c r="Q269">
        <v>0</v>
      </c>
      <c r="R269">
        <v>0</v>
      </c>
      <c r="S269" s="7">
        <v>1901</v>
      </c>
      <c r="T269">
        <v>114</v>
      </c>
      <c r="U269">
        <v>0</v>
      </c>
      <c r="V269">
        <v>0</v>
      </c>
      <c r="W269">
        <v>0</v>
      </c>
      <c r="X269">
        <v>0</v>
      </c>
      <c r="Y269">
        <v>114</v>
      </c>
      <c r="AA269">
        <v>24404</v>
      </c>
      <c r="AB269" t="s">
        <v>263</v>
      </c>
      <c r="AC269">
        <v>892</v>
      </c>
      <c r="AD269">
        <v>0</v>
      </c>
      <c r="AE269">
        <v>0</v>
      </c>
      <c r="AF269">
        <v>892</v>
      </c>
      <c r="AG269">
        <v>2</v>
      </c>
      <c r="AH269">
        <v>0</v>
      </c>
      <c r="AI269">
        <v>0</v>
      </c>
      <c r="AJ269">
        <v>0</v>
      </c>
      <c r="AK269">
        <v>0</v>
      </c>
      <c r="AL269">
        <v>2</v>
      </c>
    </row>
    <row r="270" spans="1:38" x14ac:dyDescent="0.25">
      <c r="A270">
        <v>36300</v>
      </c>
      <c r="B270" t="s">
        <v>265</v>
      </c>
      <c r="C270">
        <v>151</v>
      </c>
      <c r="D270">
        <v>0</v>
      </c>
      <c r="E270">
        <v>0</v>
      </c>
      <c r="F270">
        <v>151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N270">
        <v>36300</v>
      </c>
      <c r="O270" t="s">
        <v>265</v>
      </c>
      <c r="P270">
        <v>152</v>
      </c>
      <c r="Q270">
        <v>0</v>
      </c>
      <c r="R270">
        <v>0</v>
      </c>
      <c r="S270">
        <v>152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AA270">
        <v>39202</v>
      </c>
      <c r="AB270" t="s">
        <v>264</v>
      </c>
      <c r="AC270" s="7">
        <v>1875</v>
      </c>
      <c r="AD270">
        <v>0</v>
      </c>
      <c r="AE270">
        <v>0</v>
      </c>
      <c r="AF270" s="7">
        <v>1875</v>
      </c>
      <c r="AG270">
        <v>111</v>
      </c>
      <c r="AH270">
        <v>0</v>
      </c>
      <c r="AI270">
        <v>0</v>
      </c>
      <c r="AJ270">
        <v>0</v>
      </c>
      <c r="AK270">
        <v>0</v>
      </c>
      <c r="AL270">
        <v>111</v>
      </c>
    </row>
    <row r="271" spans="1:38" x14ac:dyDescent="0.25">
      <c r="A271">
        <v>8130</v>
      </c>
      <c r="B271" t="s">
        <v>266</v>
      </c>
      <c r="C271">
        <v>659</v>
      </c>
      <c r="D271">
        <v>0</v>
      </c>
      <c r="E271">
        <v>0</v>
      </c>
      <c r="F271">
        <v>659</v>
      </c>
      <c r="G271">
        <v>13</v>
      </c>
      <c r="H271">
        <v>0</v>
      </c>
      <c r="I271">
        <v>0</v>
      </c>
      <c r="J271">
        <v>0</v>
      </c>
      <c r="K271">
        <v>0</v>
      </c>
      <c r="L271">
        <v>13</v>
      </c>
      <c r="N271">
        <v>8130</v>
      </c>
      <c r="O271" t="s">
        <v>266</v>
      </c>
      <c r="P271">
        <v>672</v>
      </c>
      <c r="Q271">
        <v>0</v>
      </c>
      <c r="R271">
        <v>0</v>
      </c>
      <c r="S271">
        <v>672</v>
      </c>
      <c r="T271">
        <v>10</v>
      </c>
      <c r="U271">
        <v>0</v>
      </c>
      <c r="V271">
        <v>0</v>
      </c>
      <c r="W271">
        <v>0</v>
      </c>
      <c r="X271">
        <v>0</v>
      </c>
      <c r="Y271">
        <v>10</v>
      </c>
      <c r="AA271">
        <v>36300</v>
      </c>
      <c r="AB271" t="s">
        <v>265</v>
      </c>
      <c r="AC271">
        <v>119</v>
      </c>
      <c r="AD271">
        <v>0</v>
      </c>
      <c r="AE271">
        <v>0</v>
      </c>
      <c r="AF271">
        <v>119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</row>
    <row r="272" spans="1:38" x14ac:dyDescent="0.25">
      <c r="A272">
        <v>20400</v>
      </c>
      <c r="B272" t="s">
        <v>267</v>
      </c>
      <c r="C272">
        <v>53</v>
      </c>
      <c r="D272">
        <v>0</v>
      </c>
      <c r="E272">
        <v>0</v>
      </c>
      <c r="F272">
        <v>53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N272">
        <v>20400</v>
      </c>
      <c r="O272" t="s">
        <v>267</v>
      </c>
      <c r="P272">
        <v>137</v>
      </c>
      <c r="Q272">
        <v>0</v>
      </c>
      <c r="R272">
        <v>0</v>
      </c>
      <c r="S272">
        <v>137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AA272">
        <v>8130</v>
      </c>
      <c r="AB272" t="s">
        <v>266</v>
      </c>
      <c r="AC272">
        <v>619</v>
      </c>
      <c r="AD272">
        <v>0</v>
      </c>
      <c r="AE272">
        <v>0</v>
      </c>
      <c r="AF272">
        <v>619</v>
      </c>
      <c r="AG272">
        <v>11</v>
      </c>
      <c r="AH272">
        <v>0</v>
      </c>
      <c r="AI272">
        <v>0</v>
      </c>
      <c r="AJ272">
        <v>0</v>
      </c>
      <c r="AK272">
        <v>0</v>
      </c>
      <c r="AL272">
        <v>11</v>
      </c>
    </row>
    <row r="273" spans="1:38" x14ac:dyDescent="0.25">
      <c r="A273">
        <v>17406</v>
      </c>
      <c r="B273" t="s">
        <v>268</v>
      </c>
      <c r="C273">
        <v>985</v>
      </c>
      <c r="D273">
        <v>0</v>
      </c>
      <c r="E273">
        <v>0</v>
      </c>
      <c r="F273">
        <v>985</v>
      </c>
      <c r="G273">
        <v>24</v>
      </c>
      <c r="H273">
        <v>0</v>
      </c>
      <c r="I273">
        <v>0</v>
      </c>
      <c r="J273">
        <v>0</v>
      </c>
      <c r="K273">
        <v>5</v>
      </c>
      <c r="L273">
        <v>29</v>
      </c>
      <c r="N273">
        <v>17406</v>
      </c>
      <c r="O273" t="s">
        <v>268</v>
      </c>
      <c r="P273">
        <v>927</v>
      </c>
      <c r="Q273">
        <v>0</v>
      </c>
      <c r="R273">
        <v>0</v>
      </c>
      <c r="S273">
        <v>927</v>
      </c>
      <c r="T273">
        <v>29</v>
      </c>
      <c r="U273">
        <v>0</v>
      </c>
      <c r="V273">
        <v>0</v>
      </c>
      <c r="W273">
        <v>0</v>
      </c>
      <c r="X273">
        <v>4</v>
      </c>
      <c r="Y273">
        <v>33</v>
      </c>
      <c r="AA273">
        <v>20400</v>
      </c>
      <c r="AB273" t="s">
        <v>267</v>
      </c>
      <c r="AC273">
        <v>135</v>
      </c>
      <c r="AD273">
        <v>0</v>
      </c>
      <c r="AE273">
        <v>0</v>
      </c>
      <c r="AF273">
        <v>135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</row>
    <row r="274" spans="1:38" x14ac:dyDescent="0.25">
      <c r="A274">
        <v>34033</v>
      </c>
      <c r="B274" t="s">
        <v>269</v>
      </c>
      <c r="C274" s="7">
        <v>4712</v>
      </c>
      <c r="D274">
        <v>0</v>
      </c>
      <c r="E274">
        <v>0</v>
      </c>
      <c r="F274" s="7">
        <v>4712</v>
      </c>
      <c r="G274">
        <v>109</v>
      </c>
      <c r="H274">
        <v>0</v>
      </c>
      <c r="I274">
        <v>0</v>
      </c>
      <c r="J274">
        <v>1</v>
      </c>
      <c r="K274">
        <v>19</v>
      </c>
      <c r="L274">
        <v>129</v>
      </c>
      <c r="N274">
        <v>34033</v>
      </c>
      <c r="O274" t="s">
        <v>269</v>
      </c>
      <c r="P274" s="7">
        <v>4481</v>
      </c>
      <c r="Q274">
        <v>0</v>
      </c>
      <c r="R274">
        <v>0</v>
      </c>
      <c r="S274" s="7">
        <v>4481</v>
      </c>
      <c r="T274">
        <v>136</v>
      </c>
      <c r="U274">
        <v>0</v>
      </c>
      <c r="V274">
        <v>0</v>
      </c>
      <c r="W274">
        <v>17</v>
      </c>
      <c r="X274">
        <v>30</v>
      </c>
      <c r="Y274">
        <v>183</v>
      </c>
      <c r="AA274">
        <v>17406</v>
      </c>
      <c r="AB274" t="s">
        <v>268</v>
      </c>
      <c r="AC274">
        <v>911</v>
      </c>
      <c r="AD274">
        <v>0</v>
      </c>
      <c r="AE274">
        <v>9</v>
      </c>
      <c r="AF274">
        <v>920</v>
      </c>
      <c r="AG274">
        <v>29</v>
      </c>
      <c r="AH274">
        <v>0</v>
      </c>
      <c r="AI274">
        <v>0</v>
      </c>
      <c r="AJ274">
        <v>3</v>
      </c>
      <c r="AK274">
        <v>4</v>
      </c>
      <c r="AL274">
        <v>36</v>
      </c>
    </row>
    <row r="275" spans="1:38" x14ac:dyDescent="0.25">
      <c r="A275">
        <v>39002</v>
      </c>
      <c r="B275" t="s">
        <v>270</v>
      </c>
      <c r="C275">
        <v>223</v>
      </c>
      <c r="D275">
        <v>0</v>
      </c>
      <c r="E275">
        <v>0</v>
      </c>
      <c r="F275">
        <v>223</v>
      </c>
      <c r="G275">
        <v>5</v>
      </c>
      <c r="H275">
        <v>0</v>
      </c>
      <c r="I275">
        <v>0</v>
      </c>
      <c r="J275">
        <v>0</v>
      </c>
      <c r="K275">
        <v>0</v>
      </c>
      <c r="L275">
        <v>5</v>
      </c>
      <c r="N275">
        <v>39002</v>
      </c>
      <c r="O275" t="s">
        <v>270</v>
      </c>
      <c r="P275">
        <v>234</v>
      </c>
      <c r="Q275">
        <v>0</v>
      </c>
      <c r="R275">
        <v>0</v>
      </c>
      <c r="S275">
        <v>234</v>
      </c>
      <c r="T275">
        <v>4</v>
      </c>
      <c r="U275">
        <v>0</v>
      </c>
      <c r="V275">
        <v>0</v>
      </c>
      <c r="W275">
        <v>0</v>
      </c>
      <c r="X275">
        <v>0</v>
      </c>
      <c r="Y275">
        <v>4</v>
      </c>
      <c r="AA275">
        <v>34033</v>
      </c>
      <c r="AB275" t="s">
        <v>269</v>
      </c>
      <c r="AC275" s="7">
        <v>4344</v>
      </c>
      <c r="AD275">
        <v>0</v>
      </c>
      <c r="AE275">
        <v>0</v>
      </c>
      <c r="AF275" s="7">
        <v>4344</v>
      </c>
      <c r="AG275">
        <v>134</v>
      </c>
      <c r="AH275">
        <v>0</v>
      </c>
      <c r="AI275">
        <v>0</v>
      </c>
      <c r="AJ275">
        <v>9</v>
      </c>
      <c r="AK275">
        <v>31</v>
      </c>
      <c r="AL275">
        <v>174</v>
      </c>
    </row>
    <row r="276" spans="1:38" x14ac:dyDescent="0.25">
      <c r="A276">
        <v>27083</v>
      </c>
      <c r="B276" t="s">
        <v>271</v>
      </c>
      <c r="C276" s="7">
        <v>3345</v>
      </c>
      <c r="D276">
        <v>0</v>
      </c>
      <c r="E276">
        <v>0</v>
      </c>
      <c r="F276" s="7">
        <v>3345</v>
      </c>
      <c r="G276">
        <v>195</v>
      </c>
      <c r="H276">
        <v>0</v>
      </c>
      <c r="I276">
        <v>3</v>
      </c>
      <c r="J276">
        <v>25</v>
      </c>
      <c r="K276">
        <v>21</v>
      </c>
      <c r="L276">
        <v>244</v>
      </c>
      <c r="N276">
        <v>27083</v>
      </c>
      <c r="O276" t="s">
        <v>271</v>
      </c>
      <c r="P276" s="7">
        <v>3251</v>
      </c>
      <c r="Q276">
        <v>0</v>
      </c>
      <c r="R276">
        <v>0</v>
      </c>
      <c r="S276" s="7">
        <v>3251</v>
      </c>
      <c r="T276">
        <v>347</v>
      </c>
      <c r="U276">
        <v>0</v>
      </c>
      <c r="V276">
        <v>4</v>
      </c>
      <c r="W276">
        <v>32</v>
      </c>
      <c r="X276">
        <v>34</v>
      </c>
      <c r="Y276">
        <v>417</v>
      </c>
      <c r="AA276">
        <v>39002</v>
      </c>
      <c r="AB276" t="s">
        <v>270</v>
      </c>
      <c r="AC276">
        <v>246</v>
      </c>
      <c r="AD276">
        <v>0</v>
      </c>
      <c r="AE276">
        <v>0</v>
      </c>
      <c r="AF276">
        <v>246</v>
      </c>
      <c r="AG276">
        <v>8</v>
      </c>
      <c r="AH276">
        <v>0</v>
      </c>
      <c r="AI276">
        <v>0</v>
      </c>
      <c r="AJ276">
        <v>0</v>
      </c>
      <c r="AK276">
        <v>0</v>
      </c>
      <c r="AL276">
        <v>8</v>
      </c>
    </row>
    <row r="277" spans="1:38" x14ac:dyDescent="0.25">
      <c r="A277">
        <v>33070</v>
      </c>
      <c r="B277" t="s">
        <v>272</v>
      </c>
      <c r="C277">
        <v>687</v>
      </c>
      <c r="D277">
        <v>0</v>
      </c>
      <c r="E277">
        <v>0</v>
      </c>
      <c r="F277">
        <v>687</v>
      </c>
      <c r="G277">
        <v>4</v>
      </c>
      <c r="H277">
        <v>0</v>
      </c>
      <c r="I277">
        <v>0</v>
      </c>
      <c r="J277">
        <v>0</v>
      </c>
      <c r="K277">
        <v>0</v>
      </c>
      <c r="L277">
        <v>4</v>
      </c>
      <c r="N277">
        <v>33070</v>
      </c>
      <c r="O277" t="s">
        <v>272</v>
      </c>
      <c r="P277">
        <v>682</v>
      </c>
      <c r="Q277">
        <v>0</v>
      </c>
      <c r="R277">
        <v>0</v>
      </c>
      <c r="S277">
        <v>682</v>
      </c>
      <c r="T277">
        <v>8</v>
      </c>
      <c r="U277">
        <v>0</v>
      </c>
      <c r="V277">
        <v>0</v>
      </c>
      <c r="W277">
        <v>0</v>
      </c>
      <c r="X277">
        <v>0</v>
      </c>
      <c r="Y277">
        <v>8</v>
      </c>
      <c r="AA277">
        <v>27083</v>
      </c>
      <c r="AB277" t="s">
        <v>271</v>
      </c>
      <c r="AC277" s="7">
        <v>3275</v>
      </c>
      <c r="AD277">
        <v>0</v>
      </c>
      <c r="AE277">
        <v>0</v>
      </c>
      <c r="AF277" s="7">
        <v>3275</v>
      </c>
      <c r="AG277">
        <v>149</v>
      </c>
      <c r="AH277">
        <v>0</v>
      </c>
      <c r="AI277">
        <v>3</v>
      </c>
      <c r="AJ277">
        <v>28</v>
      </c>
      <c r="AK277">
        <v>0</v>
      </c>
      <c r="AL277">
        <v>180</v>
      </c>
    </row>
    <row r="278" spans="1:38" x14ac:dyDescent="0.25">
      <c r="A278">
        <v>6037</v>
      </c>
      <c r="B278" t="s">
        <v>273</v>
      </c>
      <c r="C278" s="7">
        <v>11946</v>
      </c>
      <c r="D278">
        <v>0</v>
      </c>
      <c r="E278">
        <v>0</v>
      </c>
      <c r="F278" s="7">
        <v>11946</v>
      </c>
      <c r="G278">
        <v>961</v>
      </c>
      <c r="H278">
        <v>78</v>
      </c>
      <c r="I278">
        <v>0</v>
      </c>
      <c r="J278">
        <v>49</v>
      </c>
      <c r="K278">
        <v>65</v>
      </c>
      <c r="L278" s="7">
        <v>1153</v>
      </c>
      <c r="N278">
        <v>6037</v>
      </c>
      <c r="O278" t="s">
        <v>273</v>
      </c>
      <c r="P278" s="7">
        <v>11379</v>
      </c>
      <c r="Q278">
        <v>0</v>
      </c>
      <c r="R278">
        <v>0</v>
      </c>
      <c r="S278" s="7">
        <v>11379</v>
      </c>
      <c r="T278">
        <v>939</v>
      </c>
      <c r="U278">
        <v>101</v>
      </c>
      <c r="V278">
        <v>0</v>
      </c>
      <c r="W278">
        <v>58</v>
      </c>
      <c r="X278">
        <v>69</v>
      </c>
      <c r="Y278" s="7">
        <v>1167</v>
      </c>
      <c r="AA278">
        <v>33070</v>
      </c>
      <c r="AB278" t="s">
        <v>272</v>
      </c>
      <c r="AC278">
        <v>703</v>
      </c>
      <c r="AD278">
        <v>0</v>
      </c>
      <c r="AE278">
        <v>0</v>
      </c>
      <c r="AF278">
        <v>703</v>
      </c>
      <c r="AG278">
        <v>8</v>
      </c>
      <c r="AH278">
        <v>0</v>
      </c>
      <c r="AI278">
        <v>0</v>
      </c>
      <c r="AJ278">
        <v>4</v>
      </c>
      <c r="AK278">
        <v>0</v>
      </c>
      <c r="AL278">
        <v>12</v>
      </c>
    </row>
    <row r="279" spans="1:38" x14ac:dyDescent="0.25">
      <c r="A279">
        <v>17402</v>
      </c>
      <c r="B279" t="s">
        <v>274</v>
      </c>
      <c r="C279" s="7">
        <v>1136</v>
      </c>
      <c r="D279">
        <v>0</v>
      </c>
      <c r="E279">
        <v>0</v>
      </c>
      <c r="F279" s="7">
        <v>1136</v>
      </c>
      <c r="G279">
        <v>18</v>
      </c>
      <c r="H279">
        <v>0</v>
      </c>
      <c r="I279">
        <v>0</v>
      </c>
      <c r="J279">
        <v>0</v>
      </c>
      <c r="K279">
        <v>15</v>
      </c>
      <c r="L279">
        <v>33</v>
      </c>
      <c r="N279">
        <v>17402</v>
      </c>
      <c r="O279" t="s">
        <v>274</v>
      </c>
      <c r="P279" s="7">
        <v>1088</v>
      </c>
      <c r="Q279">
        <v>0</v>
      </c>
      <c r="R279">
        <v>0</v>
      </c>
      <c r="S279" s="7">
        <v>1088</v>
      </c>
      <c r="T279">
        <v>21</v>
      </c>
      <c r="U279">
        <v>0</v>
      </c>
      <c r="V279">
        <v>0</v>
      </c>
      <c r="W279">
        <v>0</v>
      </c>
      <c r="X279">
        <v>14</v>
      </c>
      <c r="Y279">
        <v>35</v>
      </c>
      <c r="AA279">
        <v>6037</v>
      </c>
      <c r="AB279" t="s">
        <v>273</v>
      </c>
      <c r="AC279" s="7">
        <v>11000</v>
      </c>
      <c r="AD279">
        <v>0</v>
      </c>
      <c r="AE279">
        <v>0</v>
      </c>
      <c r="AF279" s="7">
        <v>11000</v>
      </c>
      <c r="AG279">
        <v>946</v>
      </c>
      <c r="AH279">
        <v>114</v>
      </c>
      <c r="AI279">
        <v>0</v>
      </c>
      <c r="AJ279">
        <v>81</v>
      </c>
      <c r="AK279">
        <v>0</v>
      </c>
      <c r="AL279" s="7">
        <v>1141</v>
      </c>
    </row>
    <row r="280" spans="1:38" x14ac:dyDescent="0.25">
      <c r="A280">
        <v>34901</v>
      </c>
      <c r="B280" t="s">
        <v>333</v>
      </c>
      <c r="C280">
        <v>102</v>
      </c>
      <c r="D280">
        <v>0</v>
      </c>
      <c r="E280">
        <v>0</v>
      </c>
      <c r="F280">
        <v>102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N280">
        <v>34901</v>
      </c>
      <c r="O280" t="s">
        <v>333</v>
      </c>
      <c r="P280">
        <v>208</v>
      </c>
      <c r="Q280">
        <v>0</v>
      </c>
      <c r="R280">
        <v>0</v>
      </c>
      <c r="S280">
        <v>208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AA280">
        <v>17402</v>
      </c>
      <c r="AB280" t="s">
        <v>274</v>
      </c>
      <c r="AC280" s="7">
        <v>1105</v>
      </c>
      <c r="AD280">
        <v>0</v>
      </c>
      <c r="AE280">
        <v>0</v>
      </c>
      <c r="AF280" s="7">
        <v>1105</v>
      </c>
      <c r="AG280">
        <v>24</v>
      </c>
      <c r="AH280">
        <v>0</v>
      </c>
      <c r="AI280">
        <v>0</v>
      </c>
      <c r="AJ280">
        <v>0</v>
      </c>
      <c r="AK280">
        <v>24</v>
      </c>
      <c r="AL280">
        <v>48</v>
      </c>
    </row>
    <row r="281" spans="1:38" x14ac:dyDescent="0.25">
      <c r="A281">
        <v>35200</v>
      </c>
      <c r="B281" t="s">
        <v>275</v>
      </c>
      <c r="C281">
        <v>333</v>
      </c>
      <c r="D281">
        <v>0</v>
      </c>
      <c r="E281">
        <v>0</v>
      </c>
      <c r="F281">
        <v>333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N281">
        <v>35200</v>
      </c>
      <c r="O281" t="s">
        <v>275</v>
      </c>
      <c r="P281">
        <v>329</v>
      </c>
      <c r="Q281">
        <v>0</v>
      </c>
      <c r="R281">
        <v>0</v>
      </c>
      <c r="S281">
        <v>329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AA281">
        <v>34901</v>
      </c>
      <c r="AB281" t="s">
        <v>333</v>
      </c>
      <c r="AC281">
        <v>204</v>
      </c>
      <c r="AD281">
        <v>0</v>
      </c>
      <c r="AE281">
        <v>0</v>
      </c>
      <c r="AF281">
        <v>204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</row>
    <row r="282" spans="1:38" x14ac:dyDescent="0.25">
      <c r="A282">
        <v>13073</v>
      </c>
      <c r="B282" t="s">
        <v>276</v>
      </c>
      <c r="C282" s="7">
        <v>1674</v>
      </c>
      <c r="D282">
        <v>0</v>
      </c>
      <c r="E282">
        <v>0</v>
      </c>
      <c r="F282" s="7">
        <v>1674</v>
      </c>
      <c r="G282">
        <v>31</v>
      </c>
      <c r="H282">
        <v>0</v>
      </c>
      <c r="I282">
        <v>0</v>
      </c>
      <c r="J282">
        <v>0</v>
      </c>
      <c r="K282">
        <v>0</v>
      </c>
      <c r="L282">
        <v>31</v>
      </c>
      <c r="N282">
        <v>13073</v>
      </c>
      <c r="O282" t="s">
        <v>276</v>
      </c>
      <c r="P282" s="7">
        <v>1543</v>
      </c>
      <c r="Q282">
        <v>0</v>
      </c>
      <c r="R282">
        <v>0</v>
      </c>
      <c r="S282" s="7">
        <v>1543</v>
      </c>
      <c r="T282">
        <v>43</v>
      </c>
      <c r="U282">
        <v>0</v>
      </c>
      <c r="V282">
        <v>0</v>
      </c>
      <c r="W282">
        <v>0</v>
      </c>
      <c r="X282">
        <v>0</v>
      </c>
      <c r="Y282">
        <v>43</v>
      </c>
      <c r="AA282">
        <v>35200</v>
      </c>
      <c r="AB282" t="s">
        <v>275</v>
      </c>
      <c r="AC282">
        <v>365</v>
      </c>
      <c r="AD282">
        <v>0</v>
      </c>
      <c r="AE282">
        <v>0</v>
      </c>
      <c r="AF282">
        <v>365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</row>
    <row r="283" spans="1:38" x14ac:dyDescent="0.25">
      <c r="A283">
        <v>36401</v>
      </c>
      <c r="B283" t="s">
        <v>277</v>
      </c>
      <c r="C283">
        <v>58</v>
      </c>
      <c r="D283">
        <v>0</v>
      </c>
      <c r="E283">
        <v>0</v>
      </c>
      <c r="F283">
        <v>58</v>
      </c>
      <c r="G283">
        <v>0</v>
      </c>
      <c r="H283">
        <v>0</v>
      </c>
      <c r="I283">
        <v>0</v>
      </c>
      <c r="J283">
        <v>0</v>
      </c>
      <c r="K283">
        <v>11</v>
      </c>
      <c r="L283">
        <v>11</v>
      </c>
      <c r="N283">
        <v>36401</v>
      </c>
      <c r="O283" t="s">
        <v>277</v>
      </c>
      <c r="P283">
        <v>49</v>
      </c>
      <c r="Q283">
        <v>0</v>
      </c>
      <c r="R283">
        <v>0</v>
      </c>
      <c r="S283">
        <v>49</v>
      </c>
      <c r="T283">
        <v>0</v>
      </c>
      <c r="U283">
        <v>0</v>
      </c>
      <c r="V283">
        <v>0</v>
      </c>
      <c r="W283">
        <v>0</v>
      </c>
      <c r="X283">
        <v>9</v>
      </c>
      <c r="Y283">
        <v>9</v>
      </c>
      <c r="AA283">
        <v>13073</v>
      </c>
      <c r="AB283" t="s">
        <v>276</v>
      </c>
      <c r="AC283" s="7">
        <v>1579</v>
      </c>
      <c r="AD283">
        <v>0</v>
      </c>
      <c r="AE283">
        <v>0</v>
      </c>
      <c r="AF283" s="7">
        <v>1579</v>
      </c>
      <c r="AG283">
        <v>45</v>
      </c>
      <c r="AH283">
        <v>0</v>
      </c>
      <c r="AI283">
        <v>0</v>
      </c>
      <c r="AJ283">
        <v>0</v>
      </c>
      <c r="AK283">
        <v>0</v>
      </c>
      <c r="AL283">
        <v>45</v>
      </c>
    </row>
    <row r="284" spans="1:38" x14ac:dyDescent="0.25">
      <c r="A284">
        <v>36140</v>
      </c>
      <c r="B284" t="s">
        <v>278</v>
      </c>
      <c r="C284" s="7">
        <v>1836</v>
      </c>
      <c r="D284">
        <v>50</v>
      </c>
      <c r="E284">
        <v>38</v>
      </c>
      <c r="F284" s="7">
        <v>1824</v>
      </c>
      <c r="G284">
        <v>204</v>
      </c>
      <c r="H284">
        <v>0</v>
      </c>
      <c r="I284">
        <v>0</v>
      </c>
      <c r="J284">
        <v>0</v>
      </c>
      <c r="K284">
        <v>109</v>
      </c>
      <c r="L284">
        <v>313</v>
      </c>
      <c r="N284">
        <v>36140</v>
      </c>
      <c r="O284" t="s">
        <v>278</v>
      </c>
      <c r="P284" s="7">
        <v>1880</v>
      </c>
      <c r="Q284">
        <v>50</v>
      </c>
      <c r="R284">
        <v>57</v>
      </c>
      <c r="S284" s="7">
        <v>1887</v>
      </c>
      <c r="T284">
        <v>195</v>
      </c>
      <c r="U284">
        <v>0</v>
      </c>
      <c r="V284">
        <v>0</v>
      </c>
      <c r="W284">
        <v>0</v>
      </c>
      <c r="X284">
        <v>168</v>
      </c>
      <c r="Y284">
        <v>363</v>
      </c>
      <c r="AA284">
        <v>36401</v>
      </c>
      <c r="AB284" t="s">
        <v>277</v>
      </c>
      <c r="AC284">
        <v>59</v>
      </c>
      <c r="AD284">
        <v>0</v>
      </c>
      <c r="AE284">
        <v>0</v>
      </c>
      <c r="AF284">
        <v>59</v>
      </c>
      <c r="AG284">
        <v>0</v>
      </c>
      <c r="AH284">
        <v>0</v>
      </c>
      <c r="AI284">
        <v>0</v>
      </c>
      <c r="AJ284">
        <v>0</v>
      </c>
      <c r="AK284">
        <v>12</v>
      </c>
      <c r="AL284">
        <v>12</v>
      </c>
    </row>
    <row r="285" spans="1:38" x14ac:dyDescent="0.25">
      <c r="A285">
        <v>39207</v>
      </c>
      <c r="B285" t="s">
        <v>279</v>
      </c>
      <c r="C285" s="7">
        <v>1915</v>
      </c>
      <c r="D285">
        <v>0</v>
      </c>
      <c r="E285">
        <v>0</v>
      </c>
      <c r="F285" s="7">
        <v>1915</v>
      </c>
      <c r="G285">
        <v>65</v>
      </c>
      <c r="H285">
        <v>0</v>
      </c>
      <c r="I285">
        <v>0</v>
      </c>
      <c r="J285">
        <v>0</v>
      </c>
      <c r="K285">
        <v>0</v>
      </c>
      <c r="L285">
        <v>65</v>
      </c>
      <c r="N285">
        <v>39207</v>
      </c>
      <c r="O285" t="s">
        <v>279</v>
      </c>
      <c r="P285" s="7">
        <v>2053</v>
      </c>
      <c r="Q285">
        <v>0</v>
      </c>
      <c r="R285">
        <v>0</v>
      </c>
      <c r="S285" s="7">
        <v>2053</v>
      </c>
      <c r="T285">
        <v>86</v>
      </c>
      <c r="U285">
        <v>0</v>
      </c>
      <c r="V285">
        <v>0</v>
      </c>
      <c r="W285">
        <v>0</v>
      </c>
      <c r="X285">
        <v>0</v>
      </c>
      <c r="Y285">
        <v>86</v>
      </c>
      <c r="AA285">
        <v>36140</v>
      </c>
      <c r="AB285" t="s">
        <v>278</v>
      </c>
      <c r="AC285" s="7">
        <v>1839</v>
      </c>
      <c r="AD285">
        <v>50</v>
      </c>
      <c r="AE285">
        <v>60</v>
      </c>
      <c r="AF285" s="7">
        <v>1849</v>
      </c>
      <c r="AG285">
        <v>192</v>
      </c>
      <c r="AH285">
        <v>0</v>
      </c>
      <c r="AI285">
        <v>0</v>
      </c>
      <c r="AJ285">
        <v>0</v>
      </c>
      <c r="AK285">
        <v>169</v>
      </c>
      <c r="AL285">
        <v>361</v>
      </c>
    </row>
    <row r="286" spans="1:38" x14ac:dyDescent="0.25">
      <c r="A286">
        <v>13146</v>
      </c>
      <c r="B286" t="s">
        <v>280</v>
      </c>
      <c r="C286">
        <v>313</v>
      </c>
      <c r="D286">
        <v>0</v>
      </c>
      <c r="E286">
        <v>0</v>
      </c>
      <c r="F286">
        <v>313</v>
      </c>
      <c r="G286">
        <v>19</v>
      </c>
      <c r="H286">
        <v>0</v>
      </c>
      <c r="I286">
        <v>0</v>
      </c>
      <c r="J286">
        <v>0</v>
      </c>
      <c r="K286">
        <v>15</v>
      </c>
      <c r="L286">
        <v>34</v>
      </c>
      <c r="N286">
        <v>13146</v>
      </c>
      <c r="O286" t="s">
        <v>280</v>
      </c>
      <c r="P286">
        <v>259</v>
      </c>
      <c r="Q286">
        <v>0</v>
      </c>
      <c r="R286">
        <v>0</v>
      </c>
      <c r="S286">
        <v>259</v>
      </c>
      <c r="T286">
        <v>16</v>
      </c>
      <c r="U286">
        <v>0</v>
      </c>
      <c r="V286">
        <v>0</v>
      </c>
      <c r="W286">
        <v>0</v>
      </c>
      <c r="X286">
        <v>26</v>
      </c>
      <c r="Y286">
        <v>42</v>
      </c>
      <c r="AA286">
        <v>39207</v>
      </c>
      <c r="AB286" t="s">
        <v>279</v>
      </c>
      <c r="AC286" s="7">
        <v>2170</v>
      </c>
      <c r="AD286">
        <v>0</v>
      </c>
      <c r="AE286">
        <v>0</v>
      </c>
      <c r="AF286" s="7">
        <v>2170</v>
      </c>
      <c r="AG286">
        <v>101</v>
      </c>
      <c r="AH286">
        <v>0</v>
      </c>
      <c r="AI286">
        <v>0</v>
      </c>
      <c r="AJ286">
        <v>0</v>
      </c>
      <c r="AK286">
        <v>0</v>
      </c>
      <c r="AL286">
        <v>101</v>
      </c>
    </row>
    <row r="287" spans="1:38" x14ac:dyDescent="0.25">
      <c r="A287">
        <v>6112</v>
      </c>
      <c r="B287" t="s">
        <v>281</v>
      </c>
      <c r="C287" s="7">
        <v>2662</v>
      </c>
      <c r="D287">
        <v>0</v>
      </c>
      <c r="E287">
        <v>0</v>
      </c>
      <c r="F287" s="7">
        <v>2662</v>
      </c>
      <c r="G287">
        <v>89</v>
      </c>
      <c r="H287">
        <v>0</v>
      </c>
      <c r="I287">
        <v>0</v>
      </c>
      <c r="J287">
        <v>0</v>
      </c>
      <c r="K287">
        <v>0</v>
      </c>
      <c r="L287">
        <v>89</v>
      </c>
      <c r="N287">
        <v>6112</v>
      </c>
      <c r="O287" t="s">
        <v>281</v>
      </c>
      <c r="P287" s="7">
        <v>2415</v>
      </c>
      <c r="Q287">
        <v>0</v>
      </c>
      <c r="R287">
        <v>0</v>
      </c>
      <c r="S287" s="7">
        <v>2415</v>
      </c>
      <c r="T287">
        <v>128</v>
      </c>
      <c r="U287">
        <v>0</v>
      </c>
      <c r="V287">
        <v>0</v>
      </c>
      <c r="W287">
        <v>0</v>
      </c>
      <c r="X287">
        <v>0</v>
      </c>
      <c r="Y287">
        <v>128</v>
      </c>
      <c r="AA287">
        <v>13146</v>
      </c>
      <c r="AB287" t="s">
        <v>280</v>
      </c>
      <c r="AC287">
        <v>239</v>
      </c>
      <c r="AD287">
        <v>0</v>
      </c>
      <c r="AE287">
        <v>0</v>
      </c>
      <c r="AF287">
        <v>239</v>
      </c>
      <c r="AG287">
        <v>17</v>
      </c>
      <c r="AH287">
        <v>0</v>
      </c>
      <c r="AI287">
        <v>0</v>
      </c>
      <c r="AJ287">
        <v>0</v>
      </c>
      <c r="AK287">
        <v>41</v>
      </c>
      <c r="AL287">
        <v>58</v>
      </c>
    </row>
    <row r="288" spans="1:38" x14ac:dyDescent="0.25">
      <c r="A288">
        <v>1109</v>
      </c>
      <c r="B288" t="s">
        <v>282</v>
      </c>
      <c r="C288">
        <v>57</v>
      </c>
      <c r="D288">
        <v>0</v>
      </c>
      <c r="E288">
        <v>0</v>
      </c>
      <c r="F288">
        <v>57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N288">
        <v>1109</v>
      </c>
      <c r="O288" t="s">
        <v>282</v>
      </c>
      <c r="P288">
        <v>67</v>
      </c>
      <c r="Q288">
        <v>0</v>
      </c>
      <c r="R288">
        <v>0</v>
      </c>
      <c r="S288">
        <v>67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AA288">
        <v>6112</v>
      </c>
      <c r="AB288" t="s">
        <v>281</v>
      </c>
      <c r="AC288" s="7">
        <v>2422</v>
      </c>
      <c r="AD288">
        <v>0</v>
      </c>
      <c r="AE288">
        <v>0</v>
      </c>
      <c r="AF288" s="7">
        <v>2422</v>
      </c>
      <c r="AG288">
        <v>83</v>
      </c>
      <c r="AH288">
        <v>0</v>
      </c>
      <c r="AI288">
        <v>0</v>
      </c>
      <c r="AJ288">
        <v>0</v>
      </c>
      <c r="AK288">
        <v>0</v>
      </c>
      <c r="AL288">
        <v>83</v>
      </c>
    </row>
    <row r="289" spans="1:38" x14ac:dyDescent="0.25">
      <c r="A289">
        <v>9209</v>
      </c>
      <c r="B289" t="s">
        <v>283</v>
      </c>
      <c r="C289">
        <v>102</v>
      </c>
      <c r="D289">
        <v>0</v>
      </c>
      <c r="E289">
        <v>0</v>
      </c>
      <c r="F289">
        <v>102</v>
      </c>
      <c r="G289">
        <v>2</v>
      </c>
      <c r="H289">
        <v>0</v>
      </c>
      <c r="I289">
        <v>0</v>
      </c>
      <c r="J289">
        <v>0</v>
      </c>
      <c r="K289">
        <v>0</v>
      </c>
      <c r="L289">
        <v>2</v>
      </c>
      <c r="N289">
        <v>9209</v>
      </c>
      <c r="O289" t="s">
        <v>283</v>
      </c>
      <c r="P289">
        <v>109</v>
      </c>
      <c r="Q289">
        <v>0</v>
      </c>
      <c r="R289">
        <v>0</v>
      </c>
      <c r="S289">
        <v>109</v>
      </c>
      <c r="T289">
        <v>2</v>
      </c>
      <c r="U289">
        <v>0</v>
      </c>
      <c r="V289">
        <v>0</v>
      </c>
      <c r="W289">
        <v>0</v>
      </c>
      <c r="X289">
        <v>0</v>
      </c>
      <c r="Y289">
        <v>2</v>
      </c>
      <c r="AA289">
        <v>1109</v>
      </c>
      <c r="AB289" t="s">
        <v>282</v>
      </c>
      <c r="AC289">
        <v>68</v>
      </c>
      <c r="AD289">
        <v>0</v>
      </c>
      <c r="AE289">
        <v>0</v>
      </c>
      <c r="AF289">
        <v>68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</row>
    <row r="290" spans="1:38" x14ac:dyDescent="0.25">
      <c r="A290">
        <v>33049</v>
      </c>
      <c r="B290" t="s">
        <v>284</v>
      </c>
      <c r="C290">
        <v>322</v>
      </c>
      <c r="D290">
        <v>0</v>
      </c>
      <c r="E290">
        <v>0</v>
      </c>
      <c r="F290">
        <v>322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N290">
        <v>33049</v>
      </c>
      <c r="O290" t="s">
        <v>284</v>
      </c>
      <c r="P290">
        <v>313</v>
      </c>
      <c r="Q290">
        <v>0</v>
      </c>
      <c r="R290">
        <v>0</v>
      </c>
      <c r="S290">
        <v>313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AA290">
        <v>9209</v>
      </c>
      <c r="AB290" t="s">
        <v>283</v>
      </c>
      <c r="AC290">
        <v>108</v>
      </c>
      <c r="AD290">
        <v>0</v>
      </c>
      <c r="AE290">
        <v>0</v>
      </c>
      <c r="AF290">
        <v>108</v>
      </c>
      <c r="AG290">
        <v>1</v>
      </c>
      <c r="AH290">
        <v>0</v>
      </c>
      <c r="AI290">
        <v>0</v>
      </c>
      <c r="AJ290">
        <v>0</v>
      </c>
      <c r="AK290">
        <v>0</v>
      </c>
      <c r="AL290">
        <v>1</v>
      </c>
    </row>
    <row r="291" spans="1:38" x14ac:dyDescent="0.25">
      <c r="A291">
        <v>4246</v>
      </c>
      <c r="B291" t="s">
        <v>285</v>
      </c>
      <c r="C291" s="7">
        <v>2273</v>
      </c>
      <c r="D291">
        <v>0</v>
      </c>
      <c r="E291">
        <v>0</v>
      </c>
      <c r="F291" s="7">
        <v>2273</v>
      </c>
      <c r="G291">
        <v>195</v>
      </c>
      <c r="H291">
        <v>0</v>
      </c>
      <c r="I291">
        <v>0</v>
      </c>
      <c r="J291">
        <v>19</v>
      </c>
      <c r="K291">
        <v>17</v>
      </c>
      <c r="L291">
        <v>231</v>
      </c>
      <c r="N291">
        <v>4246</v>
      </c>
      <c r="O291" t="s">
        <v>285</v>
      </c>
      <c r="P291" s="7">
        <v>2184</v>
      </c>
      <c r="Q291">
        <v>0</v>
      </c>
      <c r="R291">
        <v>0</v>
      </c>
      <c r="S291" s="7">
        <v>2184</v>
      </c>
      <c r="T291">
        <v>233</v>
      </c>
      <c r="U291">
        <v>0</v>
      </c>
      <c r="V291">
        <v>0</v>
      </c>
      <c r="W291">
        <v>21</v>
      </c>
      <c r="X291">
        <v>7</v>
      </c>
      <c r="Y291">
        <v>261</v>
      </c>
      <c r="AA291">
        <v>33049</v>
      </c>
      <c r="AB291" t="s">
        <v>284</v>
      </c>
      <c r="AC291">
        <v>308</v>
      </c>
      <c r="AD291">
        <v>0</v>
      </c>
      <c r="AE291">
        <v>0</v>
      </c>
      <c r="AF291">
        <v>308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</row>
    <row r="292" spans="1:38" x14ac:dyDescent="0.25">
      <c r="A292">
        <v>32363</v>
      </c>
      <c r="B292" t="s">
        <v>353</v>
      </c>
      <c r="C292" s="7">
        <v>2166</v>
      </c>
      <c r="D292">
        <v>0</v>
      </c>
      <c r="E292">
        <v>24</v>
      </c>
      <c r="F292" s="7">
        <v>2190</v>
      </c>
      <c r="G292">
        <v>85</v>
      </c>
      <c r="H292">
        <v>0</v>
      </c>
      <c r="I292">
        <v>0</v>
      </c>
      <c r="J292">
        <v>12</v>
      </c>
      <c r="K292">
        <v>0</v>
      </c>
      <c r="L292">
        <v>97</v>
      </c>
      <c r="N292">
        <v>32363</v>
      </c>
      <c r="O292" t="s">
        <v>353</v>
      </c>
      <c r="P292" s="7">
        <v>2177</v>
      </c>
      <c r="Q292">
        <v>0</v>
      </c>
      <c r="R292">
        <v>26</v>
      </c>
      <c r="S292" s="7">
        <v>2203</v>
      </c>
      <c r="T292">
        <v>106</v>
      </c>
      <c r="U292">
        <v>0</v>
      </c>
      <c r="V292">
        <v>0</v>
      </c>
      <c r="W292">
        <v>22</v>
      </c>
      <c r="X292">
        <v>0</v>
      </c>
      <c r="Y292">
        <v>128</v>
      </c>
      <c r="AA292">
        <v>4246</v>
      </c>
      <c r="AB292" t="s">
        <v>285</v>
      </c>
      <c r="AC292" s="7">
        <v>2238</v>
      </c>
      <c r="AD292">
        <v>0</v>
      </c>
      <c r="AE292">
        <v>0</v>
      </c>
      <c r="AF292" s="7">
        <v>2238</v>
      </c>
      <c r="AG292">
        <v>156</v>
      </c>
      <c r="AH292">
        <v>0</v>
      </c>
      <c r="AI292">
        <v>0</v>
      </c>
      <c r="AJ292">
        <v>26</v>
      </c>
      <c r="AK292">
        <v>0</v>
      </c>
      <c r="AL292">
        <v>182</v>
      </c>
    </row>
    <row r="293" spans="1:38" x14ac:dyDescent="0.25">
      <c r="A293">
        <v>39208</v>
      </c>
      <c r="B293" t="s">
        <v>354</v>
      </c>
      <c r="C293" s="7">
        <v>3048</v>
      </c>
      <c r="D293">
        <v>0</v>
      </c>
      <c r="E293">
        <v>12</v>
      </c>
      <c r="F293" s="7">
        <v>3060</v>
      </c>
      <c r="G293">
        <v>116</v>
      </c>
      <c r="H293">
        <v>0</v>
      </c>
      <c r="I293">
        <v>0</v>
      </c>
      <c r="J293">
        <v>4</v>
      </c>
      <c r="K293">
        <v>11</v>
      </c>
      <c r="L293">
        <v>131</v>
      </c>
      <c r="N293">
        <v>39208</v>
      </c>
      <c r="O293" t="s">
        <v>354</v>
      </c>
      <c r="P293" s="7">
        <v>3059</v>
      </c>
      <c r="Q293">
        <v>0</v>
      </c>
      <c r="R293">
        <v>12</v>
      </c>
      <c r="S293" s="7">
        <v>3071</v>
      </c>
      <c r="T293">
        <v>125</v>
      </c>
      <c r="U293">
        <v>0</v>
      </c>
      <c r="V293">
        <v>0</v>
      </c>
      <c r="W293">
        <v>7</v>
      </c>
      <c r="X293">
        <v>11</v>
      </c>
      <c r="Y293">
        <v>143</v>
      </c>
      <c r="AA293">
        <v>32363</v>
      </c>
      <c r="AB293" t="s">
        <v>353</v>
      </c>
      <c r="AC293" s="7">
        <v>2046</v>
      </c>
      <c r="AD293">
        <v>0</v>
      </c>
      <c r="AE293">
        <v>32</v>
      </c>
      <c r="AF293" s="7">
        <v>2078</v>
      </c>
      <c r="AG293">
        <v>98</v>
      </c>
      <c r="AH293">
        <v>0</v>
      </c>
      <c r="AI293">
        <v>0</v>
      </c>
      <c r="AJ293">
        <v>27</v>
      </c>
      <c r="AK293">
        <v>0</v>
      </c>
      <c r="AL293">
        <v>125</v>
      </c>
    </row>
    <row r="294" spans="1:38" x14ac:dyDescent="0.25">
      <c r="A294">
        <v>21303</v>
      </c>
      <c r="B294" t="s">
        <v>288</v>
      </c>
      <c r="C294">
        <v>356</v>
      </c>
      <c r="D294">
        <v>0</v>
      </c>
      <c r="E294">
        <v>0</v>
      </c>
      <c r="F294">
        <v>356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N294">
        <v>21303</v>
      </c>
      <c r="O294" t="s">
        <v>288</v>
      </c>
      <c r="P294">
        <v>363</v>
      </c>
      <c r="Q294">
        <v>0</v>
      </c>
      <c r="R294">
        <v>0</v>
      </c>
      <c r="S294">
        <v>363</v>
      </c>
      <c r="T294">
        <v>1</v>
      </c>
      <c r="U294">
        <v>0</v>
      </c>
      <c r="V294">
        <v>0</v>
      </c>
      <c r="W294">
        <v>0</v>
      </c>
      <c r="X294">
        <v>0</v>
      </c>
      <c r="Y294">
        <v>1</v>
      </c>
      <c r="AA294">
        <v>39208</v>
      </c>
      <c r="AB294" t="s">
        <v>354</v>
      </c>
      <c r="AC294" s="7">
        <v>2997</v>
      </c>
      <c r="AD294">
        <v>0</v>
      </c>
      <c r="AE294">
        <v>0</v>
      </c>
      <c r="AF294" s="7">
        <v>2997</v>
      </c>
      <c r="AG294">
        <v>129</v>
      </c>
      <c r="AH294">
        <v>0</v>
      </c>
      <c r="AI294">
        <v>0</v>
      </c>
      <c r="AJ294">
        <v>11</v>
      </c>
      <c r="AK294">
        <v>10</v>
      </c>
      <c r="AL294">
        <v>150</v>
      </c>
    </row>
    <row r="295" spans="1:38" x14ac:dyDescent="0.25">
      <c r="A295">
        <v>27416</v>
      </c>
      <c r="B295" t="s">
        <v>289</v>
      </c>
      <c r="C295" s="7">
        <v>3694</v>
      </c>
      <c r="D295">
        <v>0</v>
      </c>
      <c r="E295">
        <v>0</v>
      </c>
      <c r="F295" s="7">
        <v>3694</v>
      </c>
      <c r="G295">
        <v>121</v>
      </c>
      <c r="H295">
        <v>0</v>
      </c>
      <c r="I295">
        <v>0</v>
      </c>
      <c r="J295">
        <v>0</v>
      </c>
      <c r="K295">
        <v>0</v>
      </c>
      <c r="L295">
        <v>121</v>
      </c>
      <c r="N295">
        <v>27416</v>
      </c>
      <c r="O295" t="s">
        <v>289</v>
      </c>
      <c r="P295" s="7">
        <v>3370</v>
      </c>
      <c r="Q295">
        <v>0</v>
      </c>
      <c r="R295">
        <v>0</v>
      </c>
      <c r="S295" s="7">
        <v>3370</v>
      </c>
      <c r="T295">
        <v>111</v>
      </c>
      <c r="U295">
        <v>0</v>
      </c>
      <c r="V295">
        <v>0</v>
      </c>
      <c r="W295">
        <v>0</v>
      </c>
      <c r="X295">
        <v>0</v>
      </c>
      <c r="Y295">
        <v>111</v>
      </c>
      <c r="AA295">
        <v>21303</v>
      </c>
      <c r="AB295" t="s">
        <v>288</v>
      </c>
      <c r="AC295">
        <v>359</v>
      </c>
      <c r="AD295">
        <v>0</v>
      </c>
      <c r="AE295">
        <v>0</v>
      </c>
      <c r="AF295">
        <v>359</v>
      </c>
      <c r="AG295">
        <v>1</v>
      </c>
      <c r="AH295">
        <v>0</v>
      </c>
      <c r="AI295">
        <v>0</v>
      </c>
      <c r="AJ295">
        <v>0</v>
      </c>
      <c r="AK295">
        <v>0</v>
      </c>
      <c r="AL295">
        <v>1</v>
      </c>
    </row>
    <row r="296" spans="1:38" x14ac:dyDescent="0.25">
      <c r="A296">
        <v>20405</v>
      </c>
      <c r="B296" t="s">
        <v>290</v>
      </c>
      <c r="C296">
        <v>614</v>
      </c>
      <c r="D296">
        <v>12</v>
      </c>
      <c r="E296">
        <v>0</v>
      </c>
      <c r="F296">
        <v>602</v>
      </c>
      <c r="G296">
        <v>5</v>
      </c>
      <c r="H296">
        <v>0</v>
      </c>
      <c r="I296">
        <v>0</v>
      </c>
      <c r="J296">
        <v>0</v>
      </c>
      <c r="K296">
        <v>0</v>
      </c>
      <c r="L296">
        <v>5</v>
      </c>
      <c r="N296">
        <v>20405</v>
      </c>
      <c r="O296" t="s">
        <v>290</v>
      </c>
      <c r="P296">
        <v>617</v>
      </c>
      <c r="Q296">
        <v>8</v>
      </c>
      <c r="R296">
        <v>0</v>
      </c>
      <c r="S296">
        <v>609</v>
      </c>
      <c r="T296">
        <v>9</v>
      </c>
      <c r="U296">
        <v>0</v>
      </c>
      <c r="V296">
        <v>0</v>
      </c>
      <c r="W296">
        <v>0</v>
      </c>
      <c r="X296">
        <v>0</v>
      </c>
      <c r="Y296">
        <v>9</v>
      </c>
      <c r="AA296">
        <v>27416</v>
      </c>
      <c r="AB296" t="s">
        <v>289</v>
      </c>
      <c r="AC296" s="7">
        <v>3603</v>
      </c>
      <c r="AD296">
        <v>0</v>
      </c>
      <c r="AE296">
        <v>0</v>
      </c>
      <c r="AF296" s="7">
        <v>3603</v>
      </c>
      <c r="AG296">
        <v>154</v>
      </c>
      <c r="AH296">
        <v>0</v>
      </c>
      <c r="AI296">
        <v>0</v>
      </c>
      <c r="AJ296">
        <v>0</v>
      </c>
      <c r="AK296">
        <v>0</v>
      </c>
      <c r="AL296">
        <v>154</v>
      </c>
    </row>
    <row r="297" spans="1:38" x14ac:dyDescent="0.25">
      <c r="A297">
        <v>17917</v>
      </c>
      <c r="B297" t="s">
        <v>355</v>
      </c>
      <c r="C297">
        <v>0</v>
      </c>
      <c r="D297">
        <v>0</v>
      </c>
      <c r="E297">
        <v>92</v>
      </c>
      <c r="F297">
        <v>92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N297">
        <v>17917</v>
      </c>
      <c r="O297" t="s">
        <v>355</v>
      </c>
      <c r="P297">
        <v>0</v>
      </c>
      <c r="Q297">
        <v>0</v>
      </c>
      <c r="R297">
        <v>88</v>
      </c>
      <c r="S297">
        <v>88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AA297">
        <v>20405</v>
      </c>
      <c r="AB297" t="s">
        <v>290</v>
      </c>
      <c r="AC297">
        <v>611</v>
      </c>
      <c r="AD297">
        <v>8</v>
      </c>
      <c r="AE297">
        <v>0</v>
      </c>
      <c r="AF297">
        <v>603</v>
      </c>
      <c r="AG297">
        <v>7</v>
      </c>
      <c r="AH297">
        <v>0</v>
      </c>
      <c r="AI297">
        <v>0</v>
      </c>
      <c r="AJ297">
        <v>0</v>
      </c>
      <c r="AK297">
        <v>0</v>
      </c>
      <c r="AL297">
        <v>7</v>
      </c>
    </row>
    <row r="298" spans="1:38" x14ac:dyDescent="0.25">
      <c r="A298">
        <v>25160</v>
      </c>
      <c r="B298" t="s">
        <v>292</v>
      </c>
      <c r="C298">
        <v>389</v>
      </c>
      <c r="D298">
        <v>0</v>
      </c>
      <c r="E298">
        <v>0</v>
      </c>
      <c r="F298">
        <v>389</v>
      </c>
      <c r="G298">
        <v>3</v>
      </c>
      <c r="H298">
        <v>0</v>
      </c>
      <c r="I298">
        <v>0</v>
      </c>
      <c r="J298">
        <v>0</v>
      </c>
      <c r="K298">
        <v>0</v>
      </c>
      <c r="L298">
        <v>3</v>
      </c>
      <c r="N298">
        <v>25160</v>
      </c>
      <c r="O298" t="s">
        <v>292</v>
      </c>
      <c r="P298">
        <v>464</v>
      </c>
      <c r="Q298">
        <v>0</v>
      </c>
      <c r="R298">
        <v>0</v>
      </c>
      <c r="S298">
        <v>464</v>
      </c>
      <c r="T298">
        <v>1</v>
      </c>
      <c r="U298">
        <v>0</v>
      </c>
      <c r="V298">
        <v>0</v>
      </c>
      <c r="W298">
        <v>0</v>
      </c>
      <c r="X298">
        <v>0</v>
      </c>
      <c r="Y298">
        <v>1</v>
      </c>
      <c r="AA298">
        <v>17917</v>
      </c>
      <c r="AB298" t="s">
        <v>355</v>
      </c>
      <c r="AC298">
        <v>0</v>
      </c>
      <c r="AD298">
        <v>0</v>
      </c>
      <c r="AE298">
        <v>86</v>
      </c>
      <c r="AF298">
        <v>86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</row>
    <row r="299" spans="1:38" x14ac:dyDescent="0.25">
      <c r="A299">
        <v>13167</v>
      </c>
      <c r="B299" t="s">
        <v>293</v>
      </c>
      <c r="C299">
        <v>96</v>
      </c>
      <c r="D299">
        <v>0</v>
      </c>
      <c r="E299">
        <v>0</v>
      </c>
      <c r="F299">
        <v>96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N299">
        <v>13167</v>
      </c>
      <c r="O299" t="s">
        <v>293</v>
      </c>
      <c r="P299">
        <v>107</v>
      </c>
      <c r="Q299">
        <v>0</v>
      </c>
      <c r="R299">
        <v>0</v>
      </c>
      <c r="S299">
        <v>107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AA299">
        <v>25160</v>
      </c>
      <c r="AB299" t="s">
        <v>292</v>
      </c>
      <c r="AC299">
        <v>440</v>
      </c>
      <c r="AD299">
        <v>0</v>
      </c>
      <c r="AE299">
        <v>0</v>
      </c>
      <c r="AF299">
        <v>440</v>
      </c>
      <c r="AG299">
        <v>3</v>
      </c>
      <c r="AH299">
        <v>0</v>
      </c>
      <c r="AI299">
        <v>0</v>
      </c>
      <c r="AJ299">
        <v>0</v>
      </c>
      <c r="AK299">
        <v>21</v>
      </c>
      <c r="AL299">
        <v>24</v>
      </c>
    </row>
    <row r="300" spans="1:38" x14ac:dyDescent="0.25">
      <c r="A300">
        <v>21232</v>
      </c>
      <c r="B300" t="s">
        <v>294</v>
      </c>
      <c r="C300">
        <v>596</v>
      </c>
      <c r="D300">
        <v>0</v>
      </c>
      <c r="E300">
        <v>0</v>
      </c>
      <c r="F300">
        <v>596</v>
      </c>
      <c r="G300">
        <v>8</v>
      </c>
      <c r="H300">
        <v>0</v>
      </c>
      <c r="I300">
        <v>0</v>
      </c>
      <c r="J300">
        <v>0</v>
      </c>
      <c r="K300">
        <v>0</v>
      </c>
      <c r="L300">
        <v>8</v>
      </c>
      <c r="N300">
        <v>21232</v>
      </c>
      <c r="O300" t="s">
        <v>294</v>
      </c>
      <c r="P300">
        <v>582</v>
      </c>
      <c r="Q300">
        <v>0</v>
      </c>
      <c r="R300">
        <v>0</v>
      </c>
      <c r="S300">
        <v>582</v>
      </c>
      <c r="T300">
        <v>15</v>
      </c>
      <c r="U300">
        <v>0</v>
      </c>
      <c r="V300">
        <v>0</v>
      </c>
      <c r="W300">
        <v>0</v>
      </c>
      <c r="X300">
        <v>0</v>
      </c>
      <c r="Y300">
        <v>15</v>
      </c>
      <c r="AA300">
        <v>13167</v>
      </c>
      <c r="AB300" t="s">
        <v>293</v>
      </c>
      <c r="AC300">
        <v>107</v>
      </c>
      <c r="AD300">
        <v>0</v>
      </c>
      <c r="AE300">
        <v>0</v>
      </c>
      <c r="AF300">
        <v>107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</row>
    <row r="301" spans="1:38" x14ac:dyDescent="0.25">
      <c r="A301">
        <v>14117</v>
      </c>
      <c r="B301" t="s">
        <v>295</v>
      </c>
      <c r="C301">
        <v>153</v>
      </c>
      <c r="D301">
        <v>0</v>
      </c>
      <c r="E301">
        <v>0</v>
      </c>
      <c r="F301">
        <v>153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N301">
        <v>14117</v>
      </c>
      <c r="O301" t="s">
        <v>295</v>
      </c>
      <c r="P301">
        <v>149</v>
      </c>
      <c r="Q301">
        <v>0</v>
      </c>
      <c r="R301">
        <v>0</v>
      </c>
      <c r="S301">
        <v>149</v>
      </c>
      <c r="T301">
        <v>0</v>
      </c>
      <c r="U301">
        <v>0</v>
      </c>
      <c r="V301">
        <v>0</v>
      </c>
      <c r="W301">
        <v>1</v>
      </c>
      <c r="X301">
        <v>0</v>
      </c>
      <c r="Y301">
        <v>1</v>
      </c>
      <c r="AA301">
        <v>21232</v>
      </c>
      <c r="AB301" t="s">
        <v>294</v>
      </c>
      <c r="AC301">
        <v>590</v>
      </c>
      <c r="AD301">
        <v>0</v>
      </c>
      <c r="AE301">
        <v>0</v>
      </c>
      <c r="AF301">
        <v>590</v>
      </c>
      <c r="AG301">
        <v>13</v>
      </c>
      <c r="AH301">
        <v>0</v>
      </c>
      <c r="AI301">
        <v>0</v>
      </c>
      <c r="AJ301">
        <v>0</v>
      </c>
      <c r="AK301">
        <v>0</v>
      </c>
      <c r="AL301">
        <v>13</v>
      </c>
    </row>
    <row r="302" spans="1:38" x14ac:dyDescent="0.25">
      <c r="A302">
        <v>20094</v>
      </c>
      <c r="B302" t="s">
        <v>296</v>
      </c>
      <c r="C302">
        <v>14</v>
      </c>
      <c r="D302">
        <v>0</v>
      </c>
      <c r="E302">
        <v>0</v>
      </c>
      <c r="F302">
        <v>14</v>
      </c>
      <c r="G302">
        <v>0</v>
      </c>
      <c r="H302">
        <v>0</v>
      </c>
      <c r="I302">
        <v>0</v>
      </c>
      <c r="J302">
        <v>2</v>
      </c>
      <c r="K302">
        <v>0</v>
      </c>
      <c r="L302">
        <v>2</v>
      </c>
      <c r="N302">
        <v>20094</v>
      </c>
      <c r="O302" t="s">
        <v>296</v>
      </c>
      <c r="P302">
        <v>12</v>
      </c>
      <c r="Q302">
        <v>0</v>
      </c>
      <c r="R302">
        <v>0</v>
      </c>
      <c r="S302">
        <v>12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AA302">
        <v>14117</v>
      </c>
      <c r="AB302" t="s">
        <v>295</v>
      </c>
      <c r="AC302">
        <v>147</v>
      </c>
      <c r="AD302">
        <v>0</v>
      </c>
      <c r="AE302">
        <v>0</v>
      </c>
      <c r="AF302">
        <v>147</v>
      </c>
      <c r="AG302">
        <v>0</v>
      </c>
      <c r="AH302">
        <v>0</v>
      </c>
      <c r="AI302">
        <v>0</v>
      </c>
      <c r="AJ302">
        <v>1</v>
      </c>
      <c r="AK302">
        <v>0</v>
      </c>
      <c r="AL302">
        <v>1</v>
      </c>
    </row>
    <row r="303" spans="1:38" x14ac:dyDescent="0.25">
      <c r="A303">
        <v>8404</v>
      </c>
      <c r="B303" t="s">
        <v>297</v>
      </c>
      <c r="C303" s="7">
        <v>6955</v>
      </c>
      <c r="D303">
        <v>0</v>
      </c>
      <c r="E303">
        <v>0</v>
      </c>
      <c r="F303" s="7">
        <v>6955</v>
      </c>
      <c r="G303">
        <v>248</v>
      </c>
      <c r="H303">
        <v>0</v>
      </c>
      <c r="I303">
        <v>0</v>
      </c>
      <c r="J303">
        <v>8</v>
      </c>
      <c r="K303">
        <v>26</v>
      </c>
      <c r="L303">
        <v>282</v>
      </c>
      <c r="N303">
        <v>8404</v>
      </c>
      <c r="O303" t="s">
        <v>297</v>
      </c>
      <c r="P303" s="7">
        <v>7210</v>
      </c>
      <c r="Q303">
        <v>0</v>
      </c>
      <c r="R303">
        <v>0</v>
      </c>
      <c r="S303" s="7">
        <v>7210</v>
      </c>
      <c r="T303">
        <v>242</v>
      </c>
      <c r="U303">
        <v>0</v>
      </c>
      <c r="V303">
        <v>0</v>
      </c>
      <c r="W303">
        <v>14</v>
      </c>
      <c r="X303">
        <v>25</v>
      </c>
      <c r="Y303">
        <v>281</v>
      </c>
      <c r="AA303">
        <v>20094</v>
      </c>
      <c r="AB303" t="s">
        <v>296</v>
      </c>
      <c r="AC303">
        <v>14</v>
      </c>
      <c r="AD303">
        <v>0</v>
      </c>
      <c r="AE303">
        <v>0</v>
      </c>
      <c r="AF303">
        <v>14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</row>
    <row r="304" spans="1:38" x14ac:dyDescent="0.25">
      <c r="A304">
        <v>39007</v>
      </c>
      <c r="B304" t="s">
        <v>298</v>
      </c>
      <c r="C304" s="7">
        <v>4043</v>
      </c>
      <c r="D304">
        <v>0</v>
      </c>
      <c r="E304">
        <v>379</v>
      </c>
      <c r="F304" s="7">
        <v>4422</v>
      </c>
      <c r="G304">
        <v>468</v>
      </c>
      <c r="H304">
        <v>0</v>
      </c>
      <c r="I304">
        <v>0</v>
      </c>
      <c r="J304">
        <v>0</v>
      </c>
      <c r="K304">
        <v>37</v>
      </c>
      <c r="L304">
        <v>505</v>
      </c>
      <c r="N304">
        <v>39007</v>
      </c>
      <c r="O304" t="s">
        <v>298</v>
      </c>
      <c r="P304" s="7">
        <v>3961</v>
      </c>
      <c r="Q304">
        <v>0</v>
      </c>
      <c r="R304">
        <v>342</v>
      </c>
      <c r="S304" s="7">
        <v>4303</v>
      </c>
      <c r="T304">
        <v>569</v>
      </c>
      <c r="U304">
        <v>0</v>
      </c>
      <c r="V304">
        <v>0</v>
      </c>
      <c r="W304">
        <v>0</v>
      </c>
      <c r="X304">
        <v>40</v>
      </c>
      <c r="Y304">
        <v>609</v>
      </c>
      <c r="AA304">
        <v>8404</v>
      </c>
      <c r="AB304" t="s">
        <v>297</v>
      </c>
      <c r="AC304" s="7">
        <v>7037</v>
      </c>
      <c r="AD304">
        <v>58</v>
      </c>
      <c r="AE304">
        <v>0</v>
      </c>
      <c r="AF304" s="7">
        <v>6979</v>
      </c>
      <c r="AG304">
        <v>162</v>
      </c>
      <c r="AH304">
        <v>0</v>
      </c>
      <c r="AI304">
        <v>0</v>
      </c>
      <c r="AJ304">
        <v>23</v>
      </c>
      <c r="AK304">
        <v>51</v>
      </c>
      <c r="AL304">
        <v>236</v>
      </c>
    </row>
    <row r="305" spans="1:38" x14ac:dyDescent="0.25">
      <c r="A305">
        <v>34002</v>
      </c>
      <c r="B305" t="s">
        <v>299</v>
      </c>
      <c r="C305" s="7">
        <v>4908</v>
      </c>
      <c r="D305">
        <v>0</v>
      </c>
      <c r="E305">
        <v>0</v>
      </c>
      <c r="F305" s="7">
        <v>4908</v>
      </c>
      <c r="G305">
        <v>184</v>
      </c>
      <c r="H305">
        <v>0</v>
      </c>
      <c r="I305">
        <v>0</v>
      </c>
      <c r="J305">
        <v>8</v>
      </c>
      <c r="K305">
        <v>0</v>
      </c>
      <c r="L305">
        <v>192</v>
      </c>
      <c r="N305">
        <v>34002</v>
      </c>
      <c r="O305" t="s">
        <v>299</v>
      </c>
      <c r="P305" s="7">
        <v>5010</v>
      </c>
      <c r="Q305">
        <v>0</v>
      </c>
      <c r="R305">
        <v>0</v>
      </c>
      <c r="S305" s="7">
        <v>5010</v>
      </c>
      <c r="T305">
        <v>221</v>
      </c>
      <c r="U305">
        <v>0</v>
      </c>
      <c r="V305">
        <v>0</v>
      </c>
      <c r="W305">
        <v>18</v>
      </c>
      <c r="X305">
        <v>0</v>
      </c>
      <c r="Y305">
        <v>239</v>
      </c>
      <c r="AA305">
        <v>39007</v>
      </c>
      <c r="AB305" t="s">
        <v>298</v>
      </c>
      <c r="AC305" s="7">
        <v>3925</v>
      </c>
      <c r="AD305">
        <v>0</v>
      </c>
      <c r="AE305">
        <v>237</v>
      </c>
      <c r="AF305" s="7">
        <v>4162</v>
      </c>
      <c r="AG305">
        <v>558</v>
      </c>
      <c r="AH305">
        <v>0</v>
      </c>
      <c r="AI305">
        <v>0</v>
      </c>
      <c r="AJ305">
        <v>0</v>
      </c>
      <c r="AK305">
        <v>73</v>
      </c>
      <c r="AL305">
        <v>631</v>
      </c>
    </row>
    <row r="306" spans="1:38" x14ac:dyDescent="0.25">
      <c r="A306">
        <v>39205</v>
      </c>
      <c r="B306" t="s">
        <v>300</v>
      </c>
      <c r="C306">
        <v>584</v>
      </c>
      <c r="D306">
        <v>30</v>
      </c>
      <c r="E306">
        <v>0</v>
      </c>
      <c r="F306">
        <v>554</v>
      </c>
      <c r="G306">
        <v>19</v>
      </c>
      <c r="H306">
        <v>0</v>
      </c>
      <c r="I306">
        <v>0</v>
      </c>
      <c r="J306">
        <v>0</v>
      </c>
      <c r="K306">
        <v>0</v>
      </c>
      <c r="L306">
        <v>19</v>
      </c>
      <c r="N306">
        <v>39205</v>
      </c>
      <c r="O306" t="s">
        <v>300</v>
      </c>
      <c r="P306">
        <v>618</v>
      </c>
      <c r="Q306">
        <v>29</v>
      </c>
      <c r="R306">
        <v>0</v>
      </c>
      <c r="S306">
        <v>589</v>
      </c>
      <c r="T306">
        <v>20</v>
      </c>
      <c r="U306">
        <v>0</v>
      </c>
      <c r="V306">
        <v>0</v>
      </c>
      <c r="W306">
        <v>0</v>
      </c>
      <c r="X306">
        <v>0</v>
      </c>
      <c r="Y306">
        <v>20</v>
      </c>
      <c r="AA306">
        <v>34002</v>
      </c>
      <c r="AB306" t="s">
        <v>299</v>
      </c>
      <c r="AC306" s="7">
        <v>5025</v>
      </c>
      <c r="AD306">
        <v>0</v>
      </c>
      <c r="AE306">
        <v>0</v>
      </c>
      <c r="AF306" s="7">
        <v>5025</v>
      </c>
      <c r="AG306">
        <v>260</v>
      </c>
      <c r="AH306">
        <v>0</v>
      </c>
      <c r="AI306">
        <v>0</v>
      </c>
      <c r="AJ306">
        <v>12</v>
      </c>
      <c r="AK306">
        <v>0</v>
      </c>
      <c r="AL306">
        <v>272</v>
      </c>
    </row>
    <row r="307" spans="1:38" x14ac:dyDescent="0.25">
      <c r="C307" s="7">
        <f>SUBTOTAL(109,Table17[OnBuses])</f>
        <v>604577</v>
      </c>
      <c r="D307">
        <f>SUBTOTAL(109,Table17[InWalkArea])</f>
        <v>2091</v>
      </c>
      <c r="E307">
        <f>SUBTOTAL(109,Table17[TransitBus])</f>
        <v>12873</v>
      </c>
      <c r="F307" s="7">
        <f>SUBTOTAL(109,Table17[Total1])</f>
        <v>615359</v>
      </c>
      <c r="G307">
        <f>SUBTOTAL(109,Table17[SpecialEd])</f>
        <v>31599</v>
      </c>
      <c r="H307">
        <f>SUBTOTAL(109,Table17[Bilingual])</f>
        <v>1587</v>
      </c>
      <c r="I307">
        <f>SUBTOTAL(109,Table17[Gifted])</f>
        <v>4743</v>
      </c>
      <c r="J307">
        <f>SUBTOTAL(109,Table17[Homeless])</f>
        <v>1913</v>
      </c>
      <c r="K307">
        <f>SUBTOTAL(109,Table17[EarlyEd])</f>
        <v>3743</v>
      </c>
      <c r="L307">
        <f>SUBTOTAL(109,Table17[Total2])</f>
        <v>43585</v>
      </c>
      <c r="P307" s="7">
        <f>SUBTOTAL(109,Table18[OnBuses])</f>
        <v>593180</v>
      </c>
      <c r="Q307">
        <f>SUBTOTAL(109,Table18[InWalkArea])</f>
        <v>2063</v>
      </c>
      <c r="R307">
        <f>SUBTOTAL(109,Table18[TransitBus])</f>
        <v>13679</v>
      </c>
      <c r="S307" s="7">
        <f>SUBTOTAL(109,Table18[Total1])</f>
        <v>604796</v>
      </c>
      <c r="T307">
        <f>SUBTOTAL(109,Table18[SpecialEd])</f>
        <v>31110</v>
      </c>
      <c r="U307">
        <f>SUBTOTAL(109,Table18[Bilingual])</f>
        <v>1729</v>
      </c>
      <c r="V307">
        <f>SUBTOTAL(109,Table18[Gifted])</f>
        <v>4665</v>
      </c>
      <c r="W307">
        <f>SUBTOTAL(109,Table18[Homeless])</f>
        <v>2752</v>
      </c>
      <c r="X307">
        <f>SUBTOTAL(109,Table18[EarlyEd])</f>
        <v>4507</v>
      </c>
      <c r="Y307">
        <f>SUBTOTAL(109,Table18[Total2])</f>
        <v>44763</v>
      </c>
      <c r="AA307">
        <v>39205</v>
      </c>
      <c r="AB307" t="s">
        <v>300</v>
      </c>
      <c r="AC307">
        <v>651</v>
      </c>
      <c r="AD307">
        <v>53</v>
      </c>
      <c r="AE307">
        <v>0</v>
      </c>
      <c r="AF307">
        <v>598</v>
      </c>
      <c r="AG307">
        <v>14</v>
      </c>
      <c r="AH307">
        <v>0</v>
      </c>
      <c r="AI307">
        <v>0</v>
      </c>
      <c r="AJ307">
        <v>0</v>
      </c>
      <c r="AK307">
        <v>0</v>
      </c>
      <c r="AL307">
        <v>14</v>
      </c>
    </row>
    <row r="308" spans="1:38" x14ac:dyDescent="0.25">
      <c r="AC308" s="7">
        <f>SUBTOTAL(109,Table19[OnBuses])</f>
        <v>590488</v>
      </c>
      <c r="AD308">
        <f>SUBTOTAL(109,Table19[InWalkArea])</f>
        <v>2258</v>
      </c>
      <c r="AE308">
        <f>SUBTOTAL(109,Table19[TransitBus])</f>
        <v>14207</v>
      </c>
      <c r="AF308" s="7">
        <f>SUBTOTAL(109,Table19[Total1])</f>
        <v>602437</v>
      </c>
      <c r="AG308">
        <f>SUBTOTAL(109,Table19[SpecialEd])</f>
        <v>33975</v>
      </c>
      <c r="AH308">
        <f>SUBTOTAL(109,Table19[Bilingual])</f>
        <v>1796</v>
      </c>
      <c r="AI308">
        <f>SUBTOTAL(109,Table19[Gifted])</f>
        <v>4594</v>
      </c>
      <c r="AJ308">
        <f>SUBTOTAL(109,Table19[Homeless])</f>
        <v>3700</v>
      </c>
      <c r="AK308">
        <f>SUBTOTAL(109,Table19[EarlyEd])</f>
        <v>5359</v>
      </c>
      <c r="AL308">
        <f>SUBTOTAL(109,Table19[Total2])</f>
        <v>49424</v>
      </c>
    </row>
  </sheetData>
  <mergeCells count="1">
    <mergeCell ref="D1:E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7933-6E0F-48AE-A087-2FF0C655D506}">
  <dimension ref="A1:AL305"/>
  <sheetViews>
    <sheetView topLeftCell="J273" workbookViewId="0">
      <selection activeCell="AD310" sqref="AD310"/>
    </sheetView>
  </sheetViews>
  <sheetFormatPr defaultRowHeight="15" x14ac:dyDescent="0.25"/>
  <cols>
    <col min="1" max="5" width="9.140625" customWidth="1"/>
    <col min="7" max="8" width="9.140625" customWidth="1"/>
    <col min="10" max="11" width="9.140625" customWidth="1"/>
    <col min="14" max="21" width="9.140625" customWidth="1"/>
    <col min="23" max="24" width="9.140625" customWidth="1"/>
  </cols>
  <sheetData>
    <row r="1" spans="1:38" ht="21" customHeight="1" x14ac:dyDescent="0.35">
      <c r="E1" s="9" t="s">
        <v>302</v>
      </c>
      <c r="F1" s="14"/>
      <c r="N1" s="15"/>
      <c r="O1" s="15"/>
      <c r="P1" s="15"/>
      <c r="Q1" s="15"/>
      <c r="R1" s="9" t="s">
        <v>301</v>
      </c>
      <c r="S1" s="9"/>
      <c r="T1" s="15"/>
      <c r="U1" s="15"/>
      <c r="V1" s="15"/>
      <c r="W1" s="15"/>
      <c r="X1" s="15"/>
      <c r="Y1" s="15"/>
      <c r="AC1" s="10"/>
      <c r="AD1" s="9" t="s">
        <v>362</v>
      </c>
      <c r="AE1" s="10"/>
    </row>
    <row r="2" spans="1:3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AA2" s="16" t="s">
        <v>0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</row>
    <row r="3" spans="1:38" x14ac:dyDescent="0.25">
      <c r="A3">
        <v>14005</v>
      </c>
      <c r="B3" t="s">
        <v>12</v>
      </c>
      <c r="C3" s="7">
        <v>1387</v>
      </c>
      <c r="D3">
        <v>0</v>
      </c>
      <c r="E3">
        <v>0</v>
      </c>
      <c r="F3" s="7">
        <v>1387</v>
      </c>
      <c r="G3">
        <v>116</v>
      </c>
      <c r="H3">
        <v>0</v>
      </c>
      <c r="I3">
        <v>0</v>
      </c>
      <c r="J3">
        <v>9</v>
      </c>
      <c r="K3">
        <v>77</v>
      </c>
      <c r="L3">
        <v>202</v>
      </c>
      <c r="N3">
        <v>14005</v>
      </c>
      <c r="O3" t="s">
        <v>12</v>
      </c>
      <c r="P3" s="7">
        <v>1323</v>
      </c>
      <c r="Q3">
        <v>0</v>
      </c>
      <c r="R3">
        <v>0</v>
      </c>
      <c r="S3" s="7">
        <v>1323</v>
      </c>
      <c r="T3">
        <v>103</v>
      </c>
      <c r="U3">
        <v>0</v>
      </c>
      <c r="V3">
        <v>0</v>
      </c>
      <c r="W3">
        <v>11</v>
      </c>
      <c r="X3">
        <v>92</v>
      </c>
      <c r="Y3">
        <v>206</v>
      </c>
      <c r="AA3" s="16">
        <v>14005</v>
      </c>
      <c r="AB3" t="s">
        <v>12</v>
      </c>
      <c r="AC3" s="7">
        <v>1199</v>
      </c>
      <c r="AD3">
        <v>0</v>
      </c>
      <c r="AE3">
        <v>0</v>
      </c>
      <c r="AF3" s="7">
        <v>1199</v>
      </c>
      <c r="AG3">
        <v>118</v>
      </c>
      <c r="AH3">
        <v>0</v>
      </c>
      <c r="AI3">
        <v>0</v>
      </c>
      <c r="AJ3">
        <v>12</v>
      </c>
      <c r="AK3">
        <v>89</v>
      </c>
      <c r="AL3">
        <v>219</v>
      </c>
    </row>
    <row r="4" spans="1:38" x14ac:dyDescent="0.25">
      <c r="A4">
        <v>21226</v>
      </c>
      <c r="B4" t="s">
        <v>13</v>
      </c>
      <c r="C4">
        <v>470</v>
      </c>
      <c r="D4">
        <v>0</v>
      </c>
      <c r="E4">
        <v>0</v>
      </c>
      <c r="F4">
        <v>470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N4">
        <v>21226</v>
      </c>
      <c r="O4" t="s">
        <v>13</v>
      </c>
      <c r="P4">
        <v>469</v>
      </c>
      <c r="Q4">
        <v>0</v>
      </c>
      <c r="R4">
        <v>0</v>
      </c>
      <c r="S4">
        <v>469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A4" s="16">
        <v>21226</v>
      </c>
      <c r="AB4" t="s">
        <v>13</v>
      </c>
      <c r="AC4">
        <v>449</v>
      </c>
      <c r="AD4">
        <v>0</v>
      </c>
      <c r="AE4">
        <v>0</v>
      </c>
      <c r="AF4">
        <v>449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>
        <v>22017</v>
      </c>
      <c r="B5" t="s">
        <v>14</v>
      </c>
      <c r="C5">
        <v>135</v>
      </c>
      <c r="D5">
        <v>0</v>
      </c>
      <c r="E5">
        <v>0</v>
      </c>
      <c r="F5">
        <v>135</v>
      </c>
      <c r="G5">
        <v>2</v>
      </c>
      <c r="H5">
        <v>0</v>
      </c>
      <c r="I5">
        <v>0</v>
      </c>
      <c r="J5">
        <v>0</v>
      </c>
      <c r="K5">
        <v>0</v>
      </c>
      <c r="L5">
        <v>2</v>
      </c>
      <c r="N5">
        <v>22017</v>
      </c>
      <c r="O5" t="s">
        <v>14</v>
      </c>
      <c r="P5">
        <v>118</v>
      </c>
      <c r="Q5">
        <v>0</v>
      </c>
      <c r="R5">
        <v>0</v>
      </c>
      <c r="S5">
        <v>118</v>
      </c>
      <c r="T5">
        <v>2</v>
      </c>
      <c r="U5">
        <v>0</v>
      </c>
      <c r="V5">
        <v>0</v>
      </c>
      <c r="W5">
        <v>0</v>
      </c>
      <c r="X5">
        <v>0</v>
      </c>
      <c r="Y5">
        <v>2</v>
      </c>
      <c r="AA5" s="16">
        <v>22017</v>
      </c>
      <c r="AB5" t="s">
        <v>14</v>
      </c>
      <c r="AC5">
        <v>130</v>
      </c>
      <c r="AD5">
        <v>0</v>
      </c>
      <c r="AE5">
        <v>0</v>
      </c>
      <c r="AF5">
        <v>130</v>
      </c>
      <c r="AG5">
        <v>2</v>
      </c>
      <c r="AH5">
        <v>0</v>
      </c>
      <c r="AI5">
        <v>0</v>
      </c>
      <c r="AJ5">
        <v>0</v>
      </c>
      <c r="AK5">
        <v>0</v>
      </c>
      <c r="AL5">
        <v>2</v>
      </c>
    </row>
    <row r="6" spans="1:38" x14ac:dyDescent="0.25">
      <c r="A6">
        <v>29103</v>
      </c>
      <c r="B6" t="s">
        <v>15</v>
      </c>
      <c r="C6" s="7">
        <v>1240</v>
      </c>
      <c r="D6">
        <v>0</v>
      </c>
      <c r="E6">
        <v>0</v>
      </c>
      <c r="F6" s="7">
        <v>1240</v>
      </c>
      <c r="G6">
        <v>65</v>
      </c>
      <c r="H6">
        <v>0</v>
      </c>
      <c r="I6">
        <v>0</v>
      </c>
      <c r="J6">
        <v>2</v>
      </c>
      <c r="K6">
        <v>0</v>
      </c>
      <c r="L6">
        <v>67</v>
      </c>
      <c r="N6">
        <v>29103</v>
      </c>
      <c r="O6" t="s">
        <v>15</v>
      </c>
      <c r="P6" s="7">
        <v>1232</v>
      </c>
      <c r="Q6">
        <v>0</v>
      </c>
      <c r="R6">
        <v>0</v>
      </c>
      <c r="S6" s="7">
        <v>1232</v>
      </c>
      <c r="T6">
        <v>79</v>
      </c>
      <c r="U6">
        <v>0</v>
      </c>
      <c r="V6">
        <v>0</v>
      </c>
      <c r="W6">
        <v>4</v>
      </c>
      <c r="X6">
        <v>7</v>
      </c>
      <c r="Y6">
        <v>90</v>
      </c>
      <c r="AA6" s="16">
        <v>29103</v>
      </c>
      <c r="AB6" t="s">
        <v>15</v>
      </c>
      <c r="AC6" s="7">
        <v>1188</v>
      </c>
      <c r="AD6">
        <v>0</v>
      </c>
      <c r="AE6">
        <v>0</v>
      </c>
      <c r="AF6" s="7">
        <v>1188</v>
      </c>
      <c r="AG6">
        <v>65</v>
      </c>
      <c r="AH6">
        <v>0</v>
      </c>
      <c r="AI6">
        <v>0</v>
      </c>
      <c r="AJ6">
        <v>5</v>
      </c>
      <c r="AK6">
        <v>7</v>
      </c>
      <c r="AL6">
        <v>77</v>
      </c>
    </row>
    <row r="7" spans="1:38" x14ac:dyDescent="0.25">
      <c r="A7">
        <v>31016</v>
      </c>
      <c r="B7" t="s">
        <v>16</v>
      </c>
      <c r="C7" s="7">
        <v>4057</v>
      </c>
      <c r="D7">
        <v>0</v>
      </c>
      <c r="E7">
        <v>0</v>
      </c>
      <c r="F7" s="7">
        <v>4057</v>
      </c>
      <c r="G7">
        <v>195</v>
      </c>
      <c r="H7">
        <v>0</v>
      </c>
      <c r="I7">
        <v>0</v>
      </c>
      <c r="J7">
        <v>5</v>
      </c>
      <c r="K7">
        <v>0</v>
      </c>
      <c r="L7">
        <v>200</v>
      </c>
      <c r="N7">
        <v>31016</v>
      </c>
      <c r="O7" t="s">
        <v>16</v>
      </c>
      <c r="P7" s="7">
        <v>3798</v>
      </c>
      <c r="Q7">
        <v>0</v>
      </c>
      <c r="R7">
        <v>0</v>
      </c>
      <c r="S7" s="7">
        <v>3798</v>
      </c>
      <c r="T7">
        <v>191</v>
      </c>
      <c r="U7">
        <v>0</v>
      </c>
      <c r="V7">
        <v>0</v>
      </c>
      <c r="W7">
        <v>8</v>
      </c>
      <c r="X7">
        <v>0</v>
      </c>
      <c r="Y7">
        <v>199</v>
      </c>
      <c r="AA7" s="16">
        <v>31016</v>
      </c>
      <c r="AB7" t="s">
        <v>16</v>
      </c>
      <c r="AC7" s="7">
        <v>3409</v>
      </c>
      <c r="AD7">
        <v>0</v>
      </c>
      <c r="AE7">
        <v>0</v>
      </c>
      <c r="AF7" s="7">
        <v>3409</v>
      </c>
      <c r="AG7">
        <v>196</v>
      </c>
      <c r="AH7">
        <v>0</v>
      </c>
      <c r="AI7">
        <v>0</v>
      </c>
      <c r="AJ7">
        <v>3</v>
      </c>
      <c r="AK7">
        <v>0</v>
      </c>
      <c r="AL7">
        <v>199</v>
      </c>
    </row>
    <row r="8" spans="1:38" x14ac:dyDescent="0.25">
      <c r="A8">
        <v>2420</v>
      </c>
      <c r="B8" t="s">
        <v>17</v>
      </c>
      <c r="C8">
        <v>290</v>
      </c>
      <c r="D8">
        <v>0</v>
      </c>
      <c r="E8">
        <v>0</v>
      </c>
      <c r="F8">
        <v>290</v>
      </c>
      <c r="G8">
        <v>4</v>
      </c>
      <c r="H8">
        <v>0</v>
      </c>
      <c r="I8">
        <v>0</v>
      </c>
      <c r="J8">
        <v>0</v>
      </c>
      <c r="K8">
        <v>0</v>
      </c>
      <c r="L8">
        <v>4</v>
      </c>
      <c r="N8">
        <v>2420</v>
      </c>
      <c r="O8" t="s">
        <v>17</v>
      </c>
      <c r="P8">
        <v>310</v>
      </c>
      <c r="Q8">
        <v>0</v>
      </c>
      <c r="R8">
        <v>0</v>
      </c>
      <c r="S8">
        <v>310</v>
      </c>
      <c r="T8">
        <v>4</v>
      </c>
      <c r="U8">
        <v>0</v>
      </c>
      <c r="V8">
        <v>0</v>
      </c>
      <c r="W8">
        <v>0</v>
      </c>
      <c r="X8">
        <v>0</v>
      </c>
      <c r="Y8">
        <v>4</v>
      </c>
      <c r="AA8" s="17" t="s">
        <v>363</v>
      </c>
      <c r="AB8" t="s">
        <v>17</v>
      </c>
      <c r="AC8">
        <v>332</v>
      </c>
      <c r="AD8">
        <v>0</v>
      </c>
      <c r="AE8">
        <v>0</v>
      </c>
      <c r="AF8">
        <v>332</v>
      </c>
      <c r="AG8">
        <v>6</v>
      </c>
      <c r="AH8">
        <v>0</v>
      </c>
      <c r="AI8">
        <v>0</v>
      </c>
      <c r="AJ8">
        <v>0</v>
      </c>
      <c r="AK8">
        <v>0</v>
      </c>
      <c r="AL8">
        <v>6</v>
      </c>
    </row>
    <row r="9" spans="1:38" x14ac:dyDescent="0.25">
      <c r="A9">
        <v>17408</v>
      </c>
      <c r="B9" t="s">
        <v>18</v>
      </c>
      <c r="C9" s="7">
        <v>13656</v>
      </c>
      <c r="D9">
        <v>0</v>
      </c>
      <c r="E9">
        <v>0</v>
      </c>
      <c r="F9" s="7">
        <v>13656</v>
      </c>
      <c r="G9">
        <v>643</v>
      </c>
      <c r="H9">
        <v>0</v>
      </c>
      <c r="I9">
        <v>71</v>
      </c>
      <c r="J9">
        <v>40</v>
      </c>
      <c r="K9">
        <v>0</v>
      </c>
      <c r="L9">
        <v>754</v>
      </c>
      <c r="N9">
        <v>17408</v>
      </c>
      <c r="O9" t="s">
        <v>18</v>
      </c>
      <c r="P9" s="7">
        <v>13112</v>
      </c>
      <c r="Q9">
        <v>0</v>
      </c>
      <c r="R9">
        <v>0</v>
      </c>
      <c r="S9" s="7">
        <v>13112</v>
      </c>
      <c r="T9">
        <v>632</v>
      </c>
      <c r="U9">
        <v>0</v>
      </c>
      <c r="V9">
        <v>34</v>
      </c>
      <c r="W9">
        <v>51</v>
      </c>
      <c r="X9">
        <v>0</v>
      </c>
      <c r="Y9">
        <v>717</v>
      </c>
      <c r="AA9" s="16">
        <v>17408</v>
      </c>
      <c r="AB9" t="s">
        <v>18</v>
      </c>
      <c r="AC9" s="7">
        <v>12763</v>
      </c>
      <c r="AD9">
        <v>0</v>
      </c>
      <c r="AE9">
        <v>0</v>
      </c>
      <c r="AF9" s="7">
        <v>12763</v>
      </c>
      <c r="AG9">
        <v>665</v>
      </c>
      <c r="AH9">
        <v>0</v>
      </c>
      <c r="AI9">
        <v>34</v>
      </c>
      <c r="AJ9">
        <v>59</v>
      </c>
      <c r="AK9">
        <v>0</v>
      </c>
      <c r="AL9">
        <v>758</v>
      </c>
    </row>
    <row r="10" spans="1:38" x14ac:dyDescent="0.25">
      <c r="A10">
        <v>18303</v>
      </c>
      <c r="B10" t="s">
        <v>19</v>
      </c>
      <c r="C10" s="7">
        <v>1949</v>
      </c>
      <c r="D10">
        <v>10</v>
      </c>
      <c r="E10">
        <v>0</v>
      </c>
      <c r="F10" s="7">
        <v>1939</v>
      </c>
      <c r="G10">
        <v>48</v>
      </c>
      <c r="H10">
        <v>0</v>
      </c>
      <c r="I10">
        <v>0</v>
      </c>
      <c r="J10">
        <v>0</v>
      </c>
      <c r="K10">
        <v>12</v>
      </c>
      <c r="L10">
        <v>60</v>
      </c>
      <c r="N10">
        <v>18303</v>
      </c>
      <c r="O10" t="s">
        <v>19</v>
      </c>
      <c r="P10" s="7">
        <v>1833</v>
      </c>
      <c r="Q10">
        <v>9</v>
      </c>
      <c r="R10">
        <v>0</v>
      </c>
      <c r="S10" s="7">
        <v>1824</v>
      </c>
      <c r="T10">
        <v>51</v>
      </c>
      <c r="U10">
        <v>0</v>
      </c>
      <c r="V10">
        <v>0</v>
      </c>
      <c r="W10">
        <v>0</v>
      </c>
      <c r="X10">
        <v>15</v>
      </c>
      <c r="Y10">
        <v>66</v>
      </c>
      <c r="AA10" s="16">
        <v>18303</v>
      </c>
      <c r="AB10" t="s">
        <v>19</v>
      </c>
      <c r="AC10" s="7">
        <v>1788</v>
      </c>
      <c r="AD10">
        <v>11</v>
      </c>
      <c r="AE10">
        <v>0</v>
      </c>
      <c r="AF10" s="7">
        <v>1777</v>
      </c>
      <c r="AG10">
        <v>41</v>
      </c>
      <c r="AH10">
        <v>0</v>
      </c>
      <c r="AI10">
        <v>0</v>
      </c>
      <c r="AJ10">
        <v>0</v>
      </c>
      <c r="AK10">
        <v>13</v>
      </c>
      <c r="AL10">
        <v>54</v>
      </c>
    </row>
    <row r="11" spans="1:38" x14ac:dyDescent="0.25">
      <c r="A11">
        <v>6119</v>
      </c>
      <c r="B11" t="s">
        <v>20</v>
      </c>
      <c r="C11" s="7">
        <v>9248</v>
      </c>
      <c r="D11">
        <v>0</v>
      </c>
      <c r="E11">
        <v>0</v>
      </c>
      <c r="F11" s="7">
        <v>9248</v>
      </c>
      <c r="G11">
        <v>414</v>
      </c>
      <c r="H11">
        <v>0</v>
      </c>
      <c r="I11">
        <v>64</v>
      </c>
      <c r="J11">
        <v>0</v>
      </c>
      <c r="K11">
        <v>20</v>
      </c>
      <c r="L11">
        <v>498</v>
      </c>
      <c r="N11">
        <v>6119</v>
      </c>
      <c r="O11" t="s">
        <v>20</v>
      </c>
      <c r="P11" s="7">
        <v>9631</v>
      </c>
      <c r="Q11">
        <v>0</v>
      </c>
      <c r="R11">
        <v>0</v>
      </c>
      <c r="S11" s="7">
        <v>9631</v>
      </c>
      <c r="T11">
        <v>398</v>
      </c>
      <c r="U11">
        <v>0</v>
      </c>
      <c r="V11">
        <v>69</v>
      </c>
      <c r="W11">
        <v>30</v>
      </c>
      <c r="X11">
        <v>26</v>
      </c>
      <c r="Y11">
        <v>523</v>
      </c>
      <c r="AA11" s="17" t="s">
        <v>364</v>
      </c>
      <c r="AB11" t="s">
        <v>20</v>
      </c>
      <c r="AC11" s="7">
        <v>9546</v>
      </c>
      <c r="AD11">
        <v>0</v>
      </c>
      <c r="AE11">
        <v>0</v>
      </c>
      <c r="AF11" s="7">
        <v>9546</v>
      </c>
      <c r="AG11">
        <v>399</v>
      </c>
      <c r="AH11">
        <v>0</v>
      </c>
      <c r="AI11">
        <v>69</v>
      </c>
      <c r="AJ11">
        <v>29</v>
      </c>
      <c r="AK11">
        <v>26</v>
      </c>
      <c r="AL11">
        <v>523</v>
      </c>
    </row>
    <row r="12" spans="1:38" x14ac:dyDescent="0.25">
      <c r="A12">
        <v>17405</v>
      </c>
      <c r="B12" t="s">
        <v>21</v>
      </c>
      <c r="C12" s="7">
        <v>5823</v>
      </c>
      <c r="D12">
        <v>22</v>
      </c>
      <c r="E12">
        <v>0</v>
      </c>
      <c r="F12" s="7">
        <v>5801</v>
      </c>
      <c r="G12">
        <v>384</v>
      </c>
      <c r="H12">
        <v>848</v>
      </c>
      <c r="I12" s="7">
        <v>1037</v>
      </c>
      <c r="J12">
        <v>4</v>
      </c>
      <c r="K12">
        <v>16</v>
      </c>
      <c r="L12" s="7">
        <v>2289</v>
      </c>
      <c r="N12">
        <v>17405</v>
      </c>
      <c r="O12" t="s">
        <v>21</v>
      </c>
      <c r="P12" s="7">
        <v>5450</v>
      </c>
      <c r="Q12">
        <v>30</v>
      </c>
      <c r="R12">
        <v>0</v>
      </c>
      <c r="S12" s="7">
        <v>5420</v>
      </c>
      <c r="T12">
        <v>407</v>
      </c>
      <c r="U12">
        <v>831</v>
      </c>
      <c r="V12" s="7">
        <v>1030</v>
      </c>
      <c r="W12">
        <v>31</v>
      </c>
      <c r="X12">
        <v>21</v>
      </c>
      <c r="Y12" s="7">
        <v>2320</v>
      </c>
      <c r="AA12" s="16">
        <v>17405</v>
      </c>
      <c r="AB12" t="s">
        <v>21</v>
      </c>
      <c r="AC12" s="7">
        <v>5520</v>
      </c>
      <c r="AD12">
        <v>19</v>
      </c>
      <c r="AE12">
        <v>0</v>
      </c>
      <c r="AF12" s="7">
        <v>5501</v>
      </c>
      <c r="AG12">
        <v>423</v>
      </c>
      <c r="AH12">
        <v>766</v>
      </c>
      <c r="AI12">
        <v>994</v>
      </c>
      <c r="AJ12">
        <v>13</v>
      </c>
      <c r="AK12">
        <v>23</v>
      </c>
      <c r="AL12" s="7">
        <v>2219</v>
      </c>
    </row>
    <row r="13" spans="1:38" x14ac:dyDescent="0.25">
      <c r="A13">
        <v>37501</v>
      </c>
      <c r="B13" t="s">
        <v>22</v>
      </c>
      <c r="C13" s="7">
        <v>5225</v>
      </c>
      <c r="D13">
        <v>0</v>
      </c>
      <c r="E13">
        <v>0</v>
      </c>
      <c r="F13" s="7">
        <v>5225</v>
      </c>
      <c r="G13">
        <v>262</v>
      </c>
      <c r="H13">
        <v>0</v>
      </c>
      <c r="I13">
        <v>0</v>
      </c>
      <c r="J13">
        <v>72</v>
      </c>
      <c r="K13">
        <v>16</v>
      </c>
      <c r="L13">
        <v>350</v>
      </c>
      <c r="N13">
        <v>37501</v>
      </c>
      <c r="O13" t="s">
        <v>22</v>
      </c>
      <c r="P13" s="7">
        <v>5326</v>
      </c>
      <c r="Q13">
        <v>0</v>
      </c>
      <c r="R13">
        <v>0</v>
      </c>
      <c r="S13" s="7">
        <v>5326</v>
      </c>
      <c r="T13">
        <v>260</v>
      </c>
      <c r="U13">
        <v>0</v>
      </c>
      <c r="V13">
        <v>0</v>
      </c>
      <c r="W13">
        <v>49</v>
      </c>
      <c r="X13">
        <v>0</v>
      </c>
      <c r="Y13">
        <v>309</v>
      </c>
      <c r="AA13" s="16">
        <v>37501</v>
      </c>
      <c r="AB13" t="s">
        <v>22</v>
      </c>
      <c r="AC13" s="7">
        <v>4997</v>
      </c>
      <c r="AD13">
        <v>0</v>
      </c>
      <c r="AE13">
        <v>0</v>
      </c>
      <c r="AF13" s="7">
        <v>4997</v>
      </c>
      <c r="AG13">
        <v>259</v>
      </c>
      <c r="AH13">
        <v>0</v>
      </c>
      <c r="AI13">
        <v>0</v>
      </c>
      <c r="AJ13">
        <v>74</v>
      </c>
      <c r="AK13">
        <v>21</v>
      </c>
      <c r="AL13">
        <v>354</v>
      </c>
    </row>
    <row r="14" spans="1:38" x14ac:dyDescent="0.25">
      <c r="A14">
        <v>1122</v>
      </c>
      <c r="B14" t="s">
        <v>23</v>
      </c>
      <c r="C14">
        <v>18</v>
      </c>
      <c r="D14">
        <v>0</v>
      </c>
      <c r="E14">
        <v>0</v>
      </c>
      <c r="F14">
        <v>18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N14">
        <v>1122</v>
      </c>
      <c r="O14" t="s">
        <v>23</v>
      </c>
      <c r="P14">
        <v>9</v>
      </c>
      <c r="Q14">
        <v>0</v>
      </c>
      <c r="R14">
        <v>0</v>
      </c>
      <c r="S14">
        <v>9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 s="17" t="s">
        <v>365</v>
      </c>
      <c r="AB14" t="s">
        <v>23</v>
      </c>
      <c r="AC14">
        <v>18</v>
      </c>
      <c r="AD14">
        <v>0</v>
      </c>
      <c r="AE14">
        <v>0</v>
      </c>
      <c r="AF14">
        <v>18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>
        <v>27403</v>
      </c>
      <c r="B15" t="s">
        <v>24</v>
      </c>
      <c r="C15" s="7">
        <v>17990</v>
      </c>
      <c r="D15">
        <v>0</v>
      </c>
      <c r="E15">
        <v>0</v>
      </c>
      <c r="F15" s="7">
        <v>17990</v>
      </c>
      <c r="G15" s="7">
        <v>1115</v>
      </c>
      <c r="H15">
        <v>257</v>
      </c>
      <c r="I15">
        <v>51</v>
      </c>
      <c r="J15">
        <v>14</v>
      </c>
      <c r="K15">
        <v>119</v>
      </c>
      <c r="L15" s="7">
        <v>1556</v>
      </c>
      <c r="N15">
        <v>27403</v>
      </c>
      <c r="O15" t="s">
        <v>24</v>
      </c>
      <c r="P15" s="7">
        <v>17641</v>
      </c>
      <c r="Q15">
        <v>0</v>
      </c>
      <c r="R15">
        <v>0</v>
      </c>
      <c r="S15" s="7">
        <v>17641</v>
      </c>
      <c r="T15" s="7">
        <v>1121</v>
      </c>
      <c r="U15">
        <v>206</v>
      </c>
      <c r="V15">
        <v>50</v>
      </c>
      <c r="W15">
        <v>17</v>
      </c>
      <c r="X15">
        <v>147</v>
      </c>
      <c r="Y15" s="7">
        <v>1541</v>
      </c>
      <c r="AA15" s="16">
        <v>27403</v>
      </c>
      <c r="AB15" t="s">
        <v>24</v>
      </c>
      <c r="AC15" s="7">
        <v>17118</v>
      </c>
      <c r="AD15">
        <v>0</v>
      </c>
      <c r="AE15">
        <v>0</v>
      </c>
      <c r="AF15" s="7">
        <v>17118</v>
      </c>
      <c r="AG15" s="7">
        <v>1145</v>
      </c>
      <c r="AH15">
        <v>217</v>
      </c>
      <c r="AI15">
        <v>48</v>
      </c>
      <c r="AJ15">
        <v>23</v>
      </c>
      <c r="AK15">
        <v>165</v>
      </c>
      <c r="AL15" s="7">
        <v>1598</v>
      </c>
    </row>
    <row r="16" spans="1:38" x14ac:dyDescent="0.25">
      <c r="A16">
        <v>20203</v>
      </c>
      <c r="B16" t="s">
        <v>25</v>
      </c>
      <c r="C16">
        <v>128</v>
      </c>
      <c r="D16">
        <v>0</v>
      </c>
      <c r="E16">
        <v>0</v>
      </c>
      <c r="F16">
        <v>128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N16">
        <v>20203</v>
      </c>
      <c r="O16" t="s">
        <v>25</v>
      </c>
      <c r="P16">
        <v>135</v>
      </c>
      <c r="Q16">
        <v>0</v>
      </c>
      <c r="R16">
        <v>0</v>
      </c>
      <c r="S16">
        <v>135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 s="16">
        <v>20203</v>
      </c>
      <c r="AB16" t="s">
        <v>25</v>
      </c>
      <c r="AC16">
        <v>129</v>
      </c>
      <c r="AD16">
        <v>0</v>
      </c>
      <c r="AE16">
        <v>0</v>
      </c>
      <c r="AF16">
        <v>129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>
        <v>37503</v>
      </c>
      <c r="B17" t="s">
        <v>26</v>
      </c>
      <c r="C17" s="7">
        <v>1356</v>
      </c>
      <c r="D17">
        <v>0</v>
      </c>
      <c r="E17">
        <v>0</v>
      </c>
      <c r="F17" s="7">
        <v>1356</v>
      </c>
      <c r="G17">
        <v>42</v>
      </c>
      <c r="H17">
        <v>0</v>
      </c>
      <c r="I17">
        <v>0</v>
      </c>
      <c r="J17">
        <v>6</v>
      </c>
      <c r="K17">
        <v>13</v>
      </c>
      <c r="L17">
        <v>61</v>
      </c>
      <c r="N17">
        <v>37503</v>
      </c>
      <c r="O17" t="s">
        <v>26</v>
      </c>
      <c r="P17" s="7">
        <v>1300</v>
      </c>
      <c r="Q17">
        <v>0</v>
      </c>
      <c r="R17">
        <v>0</v>
      </c>
      <c r="S17" s="7">
        <v>1300</v>
      </c>
      <c r="T17">
        <v>33</v>
      </c>
      <c r="U17">
        <v>0</v>
      </c>
      <c r="V17">
        <v>0</v>
      </c>
      <c r="W17">
        <v>21</v>
      </c>
      <c r="X17">
        <v>0</v>
      </c>
      <c r="Y17">
        <v>54</v>
      </c>
      <c r="AA17" s="16">
        <v>37503</v>
      </c>
      <c r="AB17" t="s">
        <v>26</v>
      </c>
      <c r="AC17" s="7">
        <v>1366</v>
      </c>
      <c r="AD17">
        <v>0</v>
      </c>
      <c r="AE17">
        <v>0</v>
      </c>
      <c r="AF17" s="7">
        <v>1366</v>
      </c>
      <c r="AG17">
        <v>48</v>
      </c>
      <c r="AH17">
        <v>0</v>
      </c>
      <c r="AI17">
        <v>0</v>
      </c>
      <c r="AJ17">
        <v>28</v>
      </c>
      <c r="AK17">
        <v>10</v>
      </c>
      <c r="AL17">
        <v>86</v>
      </c>
    </row>
    <row r="18" spans="1:38" x14ac:dyDescent="0.25">
      <c r="A18">
        <v>21234</v>
      </c>
      <c r="B18" t="s">
        <v>27</v>
      </c>
      <c r="C18">
        <v>155</v>
      </c>
      <c r="D18">
        <v>0</v>
      </c>
      <c r="E18">
        <v>0</v>
      </c>
      <c r="F18">
        <v>155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>
        <v>21234</v>
      </c>
      <c r="O18" t="s">
        <v>27</v>
      </c>
      <c r="P18">
        <v>149</v>
      </c>
      <c r="Q18">
        <v>0</v>
      </c>
      <c r="R18">
        <v>0</v>
      </c>
      <c r="S18">
        <v>149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AA18" s="16">
        <v>21234</v>
      </c>
      <c r="AB18" t="s">
        <v>27</v>
      </c>
      <c r="AC18">
        <v>142</v>
      </c>
      <c r="AD18">
        <v>0</v>
      </c>
      <c r="AE18">
        <v>0</v>
      </c>
      <c r="AF18">
        <v>142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>
        <v>18100</v>
      </c>
      <c r="B19" t="s">
        <v>28</v>
      </c>
      <c r="C19" s="7">
        <v>2772</v>
      </c>
      <c r="D19">
        <v>0</v>
      </c>
      <c r="E19">
        <v>0</v>
      </c>
      <c r="F19" s="7">
        <v>2772</v>
      </c>
      <c r="G19">
        <v>153</v>
      </c>
      <c r="H19">
        <v>0</v>
      </c>
      <c r="I19">
        <v>20</v>
      </c>
      <c r="J19">
        <v>10</v>
      </c>
      <c r="K19">
        <v>14</v>
      </c>
      <c r="L19">
        <v>197</v>
      </c>
      <c r="N19">
        <v>18100</v>
      </c>
      <c r="O19" t="s">
        <v>28</v>
      </c>
      <c r="P19" s="7">
        <v>2731</v>
      </c>
      <c r="Q19">
        <v>0</v>
      </c>
      <c r="R19">
        <v>0</v>
      </c>
      <c r="S19" s="7">
        <v>2731</v>
      </c>
      <c r="T19">
        <v>148</v>
      </c>
      <c r="U19">
        <v>0</v>
      </c>
      <c r="V19">
        <v>27</v>
      </c>
      <c r="W19">
        <v>20</v>
      </c>
      <c r="X19">
        <v>13</v>
      </c>
      <c r="Y19">
        <v>208</v>
      </c>
      <c r="AA19" s="16">
        <v>18100</v>
      </c>
      <c r="AB19" t="s">
        <v>28</v>
      </c>
      <c r="AC19" s="7">
        <v>2630</v>
      </c>
      <c r="AD19">
        <v>0</v>
      </c>
      <c r="AE19">
        <v>0</v>
      </c>
      <c r="AF19" s="7">
        <v>2630</v>
      </c>
      <c r="AG19">
        <v>153</v>
      </c>
      <c r="AH19">
        <v>0</v>
      </c>
      <c r="AI19">
        <v>13</v>
      </c>
      <c r="AJ19">
        <v>9</v>
      </c>
      <c r="AK19">
        <v>12</v>
      </c>
      <c r="AL19">
        <v>187</v>
      </c>
    </row>
    <row r="20" spans="1:38" x14ac:dyDescent="0.25">
      <c r="A20">
        <v>24111</v>
      </c>
      <c r="B20" t="s">
        <v>29</v>
      </c>
      <c r="C20">
        <v>401</v>
      </c>
      <c r="D20">
        <v>0</v>
      </c>
      <c r="E20">
        <v>0</v>
      </c>
      <c r="F20">
        <v>401</v>
      </c>
      <c r="G20">
        <v>8</v>
      </c>
      <c r="H20">
        <v>0</v>
      </c>
      <c r="I20">
        <v>0</v>
      </c>
      <c r="J20">
        <v>0</v>
      </c>
      <c r="K20">
        <v>0</v>
      </c>
      <c r="L20">
        <v>8</v>
      </c>
      <c r="N20">
        <v>24111</v>
      </c>
      <c r="O20" t="s">
        <v>29</v>
      </c>
      <c r="P20">
        <v>368</v>
      </c>
      <c r="Q20">
        <v>0</v>
      </c>
      <c r="R20">
        <v>0</v>
      </c>
      <c r="S20">
        <v>368</v>
      </c>
      <c r="T20">
        <v>9</v>
      </c>
      <c r="U20">
        <v>0</v>
      </c>
      <c r="V20">
        <v>0</v>
      </c>
      <c r="W20">
        <v>0</v>
      </c>
      <c r="X20">
        <v>0</v>
      </c>
      <c r="Y20">
        <v>9</v>
      </c>
      <c r="AA20" s="16">
        <v>24111</v>
      </c>
      <c r="AB20" t="s">
        <v>29</v>
      </c>
      <c r="AC20">
        <v>368</v>
      </c>
      <c r="AD20">
        <v>0</v>
      </c>
      <c r="AE20">
        <v>0</v>
      </c>
      <c r="AF20">
        <v>368</v>
      </c>
      <c r="AG20">
        <v>11</v>
      </c>
      <c r="AH20">
        <v>0</v>
      </c>
      <c r="AI20">
        <v>0</v>
      </c>
      <c r="AJ20">
        <v>0</v>
      </c>
      <c r="AK20">
        <v>0</v>
      </c>
      <c r="AL20">
        <v>11</v>
      </c>
    </row>
    <row r="21" spans="1:38" x14ac:dyDescent="0.25">
      <c r="A21">
        <v>9075</v>
      </c>
      <c r="B21" t="s">
        <v>30</v>
      </c>
      <c r="C21">
        <v>236</v>
      </c>
      <c r="D21">
        <v>0</v>
      </c>
      <c r="E21">
        <v>0</v>
      </c>
      <c r="F21">
        <v>236</v>
      </c>
      <c r="G21">
        <v>13</v>
      </c>
      <c r="H21">
        <v>0</v>
      </c>
      <c r="I21">
        <v>0</v>
      </c>
      <c r="J21">
        <v>0</v>
      </c>
      <c r="K21">
        <v>10</v>
      </c>
      <c r="L21">
        <v>23</v>
      </c>
      <c r="N21">
        <v>9075</v>
      </c>
      <c r="O21" t="s">
        <v>30</v>
      </c>
      <c r="P21">
        <v>219</v>
      </c>
      <c r="Q21">
        <v>0</v>
      </c>
      <c r="R21">
        <v>0</v>
      </c>
      <c r="S21">
        <v>219</v>
      </c>
      <c r="T21">
        <v>5</v>
      </c>
      <c r="U21">
        <v>0</v>
      </c>
      <c r="V21">
        <v>0</v>
      </c>
      <c r="W21">
        <v>0</v>
      </c>
      <c r="X21">
        <v>19</v>
      </c>
      <c r="Y21">
        <v>24</v>
      </c>
      <c r="AA21" s="17" t="s">
        <v>366</v>
      </c>
      <c r="AB21" t="s">
        <v>30</v>
      </c>
      <c r="AC21">
        <v>240</v>
      </c>
      <c r="AD21">
        <v>0</v>
      </c>
      <c r="AE21">
        <v>0</v>
      </c>
      <c r="AF21">
        <v>240</v>
      </c>
      <c r="AG21">
        <v>9</v>
      </c>
      <c r="AH21">
        <v>0</v>
      </c>
      <c r="AI21">
        <v>0</v>
      </c>
      <c r="AJ21">
        <v>0</v>
      </c>
      <c r="AK21">
        <v>20</v>
      </c>
      <c r="AL21">
        <v>29</v>
      </c>
    </row>
    <row r="22" spans="1:38" x14ac:dyDescent="0.25">
      <c r="A22">
        <v>16046</v>
      </c>
      <c r="B22" t="s">
        <v>31</v>
      </c>
      <c r="C22">
        <v>80</v>
      </c>
      <c r="D22">
        <v>0</v>
      </c>
      <c r="E22">
        <v>0</v>
      </c>
      <c r="F22">
        <v>80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N22">
        <v>16046</v>
      </c>
      <c r="O22" t="s">
        <v>31</v>
      </c>
      <c r="P22">
        <v>67</v>
      </c>
      <c r="Q22">
        <v>0</v>
      </c>
      <c r="R22">
        <v>0</v>
      </c>
      <c r="S22">
        <v>67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AA22" s="16">
        <v>16046</v>
      </c>
      <c r="AB22" t="s">
        <v>31</v>
      </c>
      <c r="AC22">
        <v>71</v>
      </c>
      <c r="AD22">
        <v>0</v>
      </c>
      <c r="AE22">
        <v>0</v>
      </c>
      <c r="AF22">
        <v>71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>
        <v>29100</v>
      </c>
      <c r="B23" t="s">
        <v>32</v>
      </c>
      <c r="C23" s="7">
        <v>2502</v>
      </c>
      <c r="D23">
        <v>61</v>
      </c>
      <c r="E23">
        <v>0</v>
      </c>
      <c r="F23" s="7">
        <v>2441</v>
      </c>
      <c r="G23">
        <v>75</v>
      </c>
      <c r="H23">
        <v>0</v>
      </c>
      <c r="I23">
        <v>0</v>
      </c>
      <c r="J23">
        <v>104</v>
      </c>
      <c r="K23">
        <v>14</v>
      </c>
      <c r="L23">
        <v>193</v>
      </c>
      <c r="N23">
        <v>29100</v>
      </c>
      <c r="O23" t="s">
        <v>32</v>
      </c>
      <c r="P23" s="7">
        <v>2579</v>
      </c>
      <c r="Q23">
        <v>59</v>
      </c>
      <c r="R23">
        <v>0</v>
      </c>
      <c r="S23" s="7">
        <v>2520</v>
      </c>
      <c r="T23">
        <v>72</v>
      </c>
      <c r="U23">
        <v>0</v>
      </c>
      <c r="V23">
        <v>0</v>
      </c>
      <c r="W23">
        <v>100</v>
      </c>
      <c r="X23">
        <v>18</v>
      </c>
      <c r="Y23">
        <v>190</v>
      </c>
      <c r="AA23" s="16">
        <v>29100</v>
      </c>
      <c r="AB23" t="s">
        <v>32</v>
      </c>
      <c r="AC23" s="7">
        <v>2571</v>
      </c>
      <c r="AD23">
        <v>46</v>
      </c>
      <c r="AE23">
        <v>0</v>
      </c>
      <c r="AF23" s="7">
        <v>2525</v>
      </c>
      <c r="AG23">
        <v>71</v>
      </c>
      <c r="AH23">
        <v>0</v>
      </c>
      <c r="AI23">
        <v>0</v>
      </c>
      <c r="AJ23">
        <v>105</v>
      </c>
      <c r="AK23">
        <v>22</v>
      </c>
      <c r="AL23">
        <v>198</v>
      </c>
    </row>
    <row r="24" spans="1:38" x14ac:dyDescent="0.25">
      <c r="A24">
        <v>6117</v>
      </c>
      <c r="B24" t="s">
        <v>33</v>
      </c>
      <c r="C24" s="7">
        <v>4926</v>
      </c>
      <c r="D24">
        <v>22</v>
      </c>
      <c r="E24">
        <v>0</v>
      </c>
      <c r="F24" s="7">
        <v>4904</v>
      </c>
      <c r="G24">
        <v>175</v>
      </c>
      <c r="H24">
        <v>0</v>
      </c>
      <c r="I24">
        <v>0</v>
      </c>
      <c r="J24">
        <v>0</v>
      </c>
      <c r="K24">
        <v>0</v>
      </c>
      <c r="L24">
        <v>175</v>
      </c>
      <c r="N24">
        <v>6117</v>
      </c>
      <c r="O24" t="s">
        <v>33</v>
      </c>
      <c r="P24" s="7">
        <v>4883</v>
      </c>
      <c r="Q24">
        <v>26</v>
      </c>
      <c r="R24">
        <v>0</v>
      </c>
      <c r="S24" s="7">
        <v>4857</v>
      </c>
      <c r="T24">
        <v>150</v>
      </c>
      <c r="U24">
        <v>0</v>
      </c>
      <c r="V24">
        <v>0</v>
      </c>
      <c r="W24">
        <v>2</v>
      </c>
      <c r="X24">
        <v>0</v>
      </c>
      <c r="Y24">
        <v>152</v>
      </c>
      <c r="AA24" s="17" t="s">
        <v>367</v>
      </c>
      <c r="AB24" t="s">
        <v>33</v>
      </c>
      <c r="AC24" s="7">
        <v>4623</v>
      </c>
      <c r="AD24">
        <v>22</v>
      </c>
      <c r="AE24">
        <v>0</v>
      </c>
      <c r="AF24" s="7">
        <v>4601</v>
      </c>
      <c r="AG24">
        <v>186</v>
      </c>
      <c r="AH24">
        <v>0</v>
      </c>
      <c r="AI24">
        <v>0</v>
      </c>
      <c r="AJ24">
        <v>8</v>
      </c>
      <c r="AK24">
        <v>0</v>
      </c>
      <c r="AL24">
        <v>194</v>
      </c>
    </row>
    <row r="25" spans="1:38" x14ac:dyDescent="0.25">
      <c r="A25">
        <v>5401</v>
      </c>
      <c r="B25" t="s">
        <v>34</v>
      </c>
      <c r="C25">
        <v>285</v>
      </c>
      <c r="D25">
        <v>0</v>
      </c>
      <c r="E25">
        <v>0</v>
      </c>
      <c r="F25">
        <v>285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>
        <v>5401</v>
      </c>
      <c r="O25" t="s">
        <v>34</v>
      </c>
      <c r="P25">
        <v>300</v>
      </c>
      <c r="Q25">
        <v>0</v>
      </c>
      <c r="R25">
        <v>0</v>
      </c>
      <c r="S25">
        <v>300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 s="17" t="s">
        <v>368</v>
      </c>
      <c r="AB25" t="s">
        <v>34</v>
      </c>
      <c r="AC25">
        <v>282</v>
      </c>
      <c r="AD25">
        <v>0</v>
      </c>
      <c r="AE25">
        <v>0</v>
      </c>
      <c r="AF25">
        <v>282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>
        <v>27019</v>
      </c>
      <c r="B26" t="s">
        <v>35</v>
      </c>
      <c r="C26">
        <v>53</v>
      </c>
      <c r="D26">
        <v>0</v>
      </c>
      <c r="E26">
        <v>0</v>
      </c>
      <c r="F26">
        <v>53</v>
      </c>
      <c r="G26">
        <v>4</v>
      </c>
      <c r="H26">
        <v>0</v>
      </c>
      <c r="I26">
        <v>0</v>
      </c>
      <c r="J26">
        <v>0</v>
      </c>
      <c r="K26">
        <v>0</v>
      </c>
      <c r="L26">
        <v>4</v>
      </c>
      <c r="N26">
        <v>27019</v>
      </c>
      <c r="O26" t="s">
        <v>35</v>
      </c>
      <c r="P26">
        <v>97</v>
      </c>
      <c r="Q26">
        <v>0</v>
      </c>
      <c r="R26">
        <v>0</v>
      </c>
      <c r="S26">
        <v>97</v>
      </c>
      <c r="T26">
        <v>2</v>
      </c>
      <c r="U26">
        <v>0</v>
      </c>
      <c r="V26">
        <v>0</v>
      </c>
      <c r="W26">
        <v>0</v>
      </c>
      <c r="X26">
        <v>0</v>
      </c>
      <c r="Y26">
        <v>2</v>
      </c>
      <c r="AA26" s="16">
        <v>27019</v>
      </c>
      <c r="AB26" t="s">
        <v>35</v>
      </c>
      <c r="AC26">
        <v>60</v>
      </c>
      <c r="AD26">
        <v>0</v>
      </c>
      <c r="AE26">
        <v>0</v>
      </c>
      <c r="AF26">
        <v>60</v>
      </c>
      <c r="AG26">
        <v>3</v>
      </c>
      <c r="AH26">
        <v>0</v>
      </c>
      <c r="AI26">
        <v>0</v>
      </c>
      <c r="AJ26">
        <v>0</v>
      </c>
      <c r="AK26">
        <v>0</v>
      </c>
      <c r="AL26">
        <v>3</v>
      </c>
    </row>
    <row r="27" spans="1:38" x14ac:dyDescent="0.25">
      <c r="A27">
        <v>4228</v>
      </c>
      <c r="B27" t="s">
        <v>36</v>
      </c>
      <c r="C27">
        <v>764</v>
      </c>
      <c r="D27">
        <v>0</v>
      </c>
      <c r="E27">
        <v>0</v>
      </c>
      <c r="F27">
        <v>764</v>
      </c>
      <c r="G27">
        <v>27</v>
      </c>
      <c r="H27">
        <v>0</v>
      </c>
      <c r="I27">
        <v>0</v>
      </c>
      <c r="J27">
        <v>0</v>
      </c>
      <c r="K27">
        <v>11</v>
      </c>
      <c r="L27">
        <v>38</v>
      </c>
      <c r="N27">
        <v>4228</v>
      </c>
      <c r="O27" t="s">
        <v>36</v>
      </c>
      <c r="P27">
        <v>785</v>
      </c>
      <c r="Q27">
        <v>0</v>
      </c>
      <c r="R27">
        <v>0</v>
      </c>
      <c r="S27">
        <v>785</v>
      </c>
      <c r="T27">
        <v>27</v>
      </c>
      <c r="U27">
        <v>0</v>
      </c>
      <c r="V27">
        <v>0</v>
      </c>
      <c r="W27">
        <v>0</v>
      </c>
      <c r="X27">
        <v>3</v>
      </c>
      <c r="Y27">
        <v>30</v>
      </c>
      <c r="AA27" s="17" t="s">
        <v>369</v>
      </c>
      <c r="AB27" t="s">
        <v>36</v>
      </c>
      <c r="AC27">
        <v>794</v>
      </c>
      <c r="AD27">
        <v>0</v>
      </c>
      <c r="AE27">
        <v>0</v>
      </c>
      <c r="AF27">
        <v>794</v>
      </c>
      <c r="AG27">
        <v>35</v>
      </c>
      <c r="AH27">
        <v>0</v>
      </c>
      <c r="AI27">
        <v>0</v>
      </c>
      <c r="AJ27">
        <v>0</v>
      </c>
      <c r="AK27">
        <v>0</v>
      </c>
      <c r="AL27">
        <v>35</v>
      </c>
    </row>
    <row r="28" spans="1:38" x14ac:dyDescent="0.25">
      <c r="A28">
        <v>4222</v>
      </c>
      <c r="B28" t="s">
        <v>37</v>
      </c>
      <c r="C28">
        <v>627</v>
      </c>
      <c r="D28">
        <v>0</v>
      </c>
      <c r="E28">
        <v>0</v>
      </c>
      <c r="F28">
        <v>627</v>
      </c>
      <c r="G28">
        <v>38</v>
      </c>
      <c r="H28">
        <v>0</v>
      </c>
      <c r="I28">
        <v>0</v>
      </c>
      <c r="J28">
        <v>0</v>
      </c>
      <c r="K28">
        <v>0</v>
      </c>
      <c r="L28">
        <v>38</v>
      </c>
      <c r="N28">
        <v>4222</v>
      </c>
      <c r="O28" t="s">
        <v>37</v>
      </c>
      <c r="P28">
        <v>626</v>
      </c>
      <c r="Q28">
        <v>0</v>
      </c>
      <c r="R28">
        <v>0</v>
      </c>
      <c r="S28">
        <v>626</v>
      </c>
      <c r="T28">
        <v>38</v>
      </c>
      <c r="U28">
        <v>0</v>
      </c>
      <c r="V28">
        <v>0</v>
      </c>
      <c r="W28">
        <v>0</v>
      </c>
      <c r="X28">
        <v>8</v>
      </c>
      <c r="Y28">
        <v>46</v>
      </c>
      <c r="AA28" s="17" t="s">
        <v>370</v>
      </c>
      <c r="AB28" t="s">
        <v>37</v>
      </c>
      <c r="AC28">
        <v>595</v>
      </c>
      <c r="AD28">
        <v>0</v>
      </c>
      <c r="AE28">
        <v>0</v>
      </c>
      <c r="AF28">
        <v>595</v>
      </c>
      <c r="AG28">
        <v>40</v>
      </c>
      <c r="AH28">
        <v>0</v>
      </c>
      <c r="AI28">
        <v>0</v>
      </c>
      <c r="AJ28">
        <v>0</v>
      </c>
      <c r="AK28">
        <v>0</v>
      </c>
      <c r="AL28">
        <v>40</v>
      </c>
    </row>
    <row r="29" spans="1:38" x14ac:dyDescent="0.25">
      <c r="A29">
        <v>8401</v>
      </c>
      <c r="B29" t="s">
        <v>38</v>
      </c>
      <c r="C29">
        <v>992</v>
      </c>
      <c r="D29">
        <v>0</v>
      </c>
      <c r="E29">
        <v>0</v>
      </c>
      <c r="F29">
        <v>992</v>
      </c>
      <c r="G29">
        <v>52</v>
      </c>
      <c r="H29">
        <v>0</v>
      </c>
      <c r="I29">
        <v>0</v>
      </c>
      <c r="J29">
        <v>0</v>
      </c>
      <c r="K29">
        <v>0</v>
      </c>
      <c r="L29">
        <v>52</v>
      </c>
      <c r="N29">
        <v>8401</v>
      </c>
      <c r="O29" t="s">
        <v>38</v>
      </c>
      <c r="P29">
        <v>960</v>
      </c>
      <c r="Q29">
        <v>0</v>
      </c>
      <c r="R29">
        <v>0</v>
      </c>
      <c r="S29">
        <v>960</v>
      </c>
      <c r="T29">
        <v>54</v>
      </c>
      <c r="U29">
        <v>0</v>
      </c>
      <c r="V29">
        <v>0</v>
      </c>
      <c r="W29">
        <v>0</v>
      </c>
      <c r="X29">
        <v>0</v>
      </c>
      <c r="Y29">
        <v>54</v>
      </c>
      <c r="AA29" s="17" t="s">
        <v>371</v>
      </c>
      <c r="AB29" t="s">
        <v>38</v>
      </c>
      <c r="AC29">
        <v>970</v>
      </c>
      <c r="AD29">
        <v>0</v>
      </c>
      <c r="AE29">
        <v>0</v>
      </c>
      <c r="AF29">
        <v>970</v>
      </c>
      <c r="AG29">
        <v>45</v>
      </c>
      <c r="AH29">
        <v>0</v>
      </c>
      <c r="AI29">
        <v>0</v>
      </c>
      <c r="AJ29">
        <v>0</v>
      </c>
      <c r="AK29">
        <v>0</v>
      </c>
      <c r="AL29">
        <v>45</v>
      </c>
    </row>
    <row r="30" spans="1:38" x14ac:dyDescent="0.25">
      <c r="A30">
        <v>18901</v>
      </c>
      <c r="B30" t="s">
        <v>336</v>
      </c>
      <c r="C30">
        <v>162</v>
      </c>
      <c r="D30">
        <v>0</v>
      </c>
      <c r="E30">
        <v>0</v>
      </c>
      <c r="F30">
        <v>162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>
        <v>18901</v>
      </c>
      <c r="O30" t="s">
        <v>336</v>
      </c>
      <c r="P30">
        <v>141</v>
      </c>
      <c r="Q30">
        <v>0</v>
      </c>
      <c r="R30">
        <v>0</v>
      </c>
      <c r="S30">
        <v>141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 s="16">
        <v>18901</v>
      </c>
      <c r="AB30" t="s">
        <v>336</v>
      </c>
      <c r="AC30">
        <v>109</v>
      </c>
      <c r="AD30">
        <v>0</v>
      </c>
      <c r="AE30">
        <v>0</v>
      </c>
      <c r="AF30">
        <v>109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>
        <v>20215</v>
      </c>
      <c r="B31" t="s">
        <v>39</v>
      </c>
      <c r="C31">
        <v>123</v>
      </c>
      <c r="D31">
        <v>0</v>
      </c>
      <c r="E31">
        <v>0</v>
      </c>
      <c r="F31">
        <v>123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N31">
        <v>20215</v>
      </c>
      <c r="O31" t="s">
        <v>39</v>
      </c>
      <c r="P31">
        <v>116</v>
      </c>
      <c r="Q31">
        <v>0</v>
      </c>
      <c r="R31">
        <v>0</v>
      </c>
      <c r="S31">
        <v>116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AA31" s="16">
        <v>20215</v>
      </c>
      <c r="AB31" t="s">
        <v>39</v>
      </c>
      <c r="AC31">
        <v>120</v>
      </c>
      <c r="AD31">
        <v>0</v>
      </c>
      <c r="AE31">
        <v>0</v>
      </c>
      <c r="AF31">
        <v>120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>
        <v>18401</v>
      </c>
      <c r="B32" t="s">
        <v>40</v>
      </c>
      <c r="C32" s="7">
        <v>7069</v>
      </c>
      <c r="D32">
        <v>0</v>
      </c>
      <c r="E32">
        <v>0</v>
      </c>
      <c r="F32" s="7">
        <v>7069</v>
      </c>
      <c r="G32">
        <v>493</v>
      </c>
      <c r="H32">
        <v>0</v>
      </c>
      <c r="I32">
        <v>95</v>
      </c>
      <c r="J32">
        <v>43</v>
      </c>
      <c r="K32">
        <v>63</v>
      </c>
      <c r="L32">
        <v>694</v>
      </c>
      <c r="N32">
        <v>18401</v>
      </c>
      <c r="O32" t="s">
        <v>40</v>
      </c>
      <c r="P32" s="7">
        <v>6926</v>
      </c>
      <c r="Q32">
        <v>0</v>
      </c>
      <c r="R32">
        <v>0</v>
      </c>
      <c r="S32" s="7">
        <v>6926</v>
      </c>
      <c r="T32">
        <v>465</v>
      </c>
      <c r="U32">
        <v>0</v>
      </c>
      <c r="V32">
        <v>132</v>
      </c>
      <c r="W32">
        <v>69</v>
      </c>
      <c r="X32">
        <v>78</v>
      </c>
      <c r="Y32">
        <v>744</v>
      </c>
      <c r="AA32" s="16">
        <v>18401</v>
      </c>
      <c r="AB32" t="s">
        <v>40</v>
      </c>
      <c r="AC32" s="7">
        <v>6765</v>
      </c>
      <c r="AD32">
        <v>0</v>
      </c>
      <c r="AE32">
        <v>0</v>
      </c>
      <c r="AF32" s="7">
        <v>6765</v>
      </c>
      <c r="AG32">
        <v>436</v>
      </c>
      <c r="AH32">
        <v>0</v>
      </c>
      <c r="AI32">
        <v>116</v>
      </c>
      <c r="AJ32">
        <v>69</v>
      </c>
      <c r="AK32">
        <v>86</v>
      </c>
      <c r="AL32">
        <v>707</v>
      </c>
    </row>
    <row r="33" spans="1:38" x14ac:dyDescent="0.25">
      <c r="A33">
        <v>32356</v>
      </c>
      <c r="B33" t="s">
        <v>41</v>
      </c>
      <c r="C33" s="7">
        <v>6305</v>
      </c>
      <c r="D33">
        <v>0</v>
      </c>
      <c r="E33">
        <v>0</v>
      </c>
      <c r="F33" s="7">
        <v>6305</v>
      </c>
      <c r="G33">
        <v>622</v>
      </c>
      <c r="H33">
        <v>49</v>
      </c>
      <c r="I33">
        <v>0</v>
      </c>
      <c r="J33">
        <v>0</v>
      </c>
      <c r="K33">
        <v>0</v>
      </c>
      <c r="L33">
        <v>671</v>
      </c>
      <c r="N33">
        <v>32356</v>
      </c>
      <c r="O33" t="s">
        <v>41</v>
      </c>
      <c r="P33" s="7">
        <v>6297</v>
      </c>
      <c r="Q33">
        <v>0</v>
      </c>
      <c r="R33">
        <v>0</v>
      </c>
      <c r="S33" s="7">
        <v>6297</v>
      </c>
      <c r="T33">
        <v>708</v>
      </c>
      <c r="U33">
        <v>36</v>
      </c>
      <c r="V33">
        <v>0</v>
      </c>
      <c r="W33">
        <v>0</v>
      </c>
      <c r="X33">
        <v>0</v>
      </c>
      <c r="Y33">
        <v>744</v>
      </c>
      <c r="AA33" s="16">
        <v>32356</v>
      </c>
      <c r="AB33" t="s">
        <v>41</v>
      </c>
      <c r="AC33" s="7">
        <v>6185</v>
      </c>
      <c r="AD33">
        <v>0</v>
      </c>
      <c r="AE33">
        <v>0</v>
      </c>
      <c r="AF33" s="7">
        <v>6185</v>
      </c>
      <c r="AG33">
        <v>684</v>
      </c>
      <c r="AH33">
        <v>131</v>
      </c>
      <c r="AI33">
        <v>0</v>
      </c>
      <c r="AJ33">
        <v>5</v>
      </c>
      <c r="AK33">
        <v>0</v>
      </c>
      <c r="AL33">
        <v>820</v>
      </c>
    </row>
    <row r="34" spans="1:38" x14ac:dyDescent="0.25">
      <c r="A34">
        <v>21401</v>
      </c>
      <c r="B34" t="s">
        <v>42</v>
      </c>
      <c r="C34" s="7">
        <v>2110</v>
      </c>
      <c r="D34">
        <v>0</v>
      </c>
      <c r="E34">
        <v>0</v>
      </c>
      <c r="F34" s="7">
        <v>2110</v>
      </c>
      <c r="G34">
        <v>117</v>
      </c>
      <c r="H34">
        <v>0</v>
      </c>
      <c r="I34">
        <v>0</v>
      </c>
      <c r="J34">
        <v>0</v>
      </c>
      <c r="K34">
        <v>0</v>
      </c>
      <c r="L34">
        <v>117</v>
      </c>
      <c r="N34">
        <v>21401</v>
      </c>
      <c r="O34" t="s">
        <v>42</v>
      </c>
      <c r="P34" s="7">
        <v>2104</v>
      </c>
      <c r="Q34">
        <v>0</v>
      </c>
      <c r="R34">
        <v>0</v>
      </c>
      <c r="S34" s="7">
        <v>2104</v>
      </c>
      <c r="T34">
        <v>97</v>
      </c>
      <c r="U34">
        <v>0</v>
      </c>
      <c r="V34">
        <v>0</v>
      </c>
      <c r="W34">
        <v>0</v>
      </c>
      <c r="X34">
        <v>0</v>
      </c>
      <c r="Y34">
        <v>97</v>
      </c>
      <c r="AA34" s="16">
        <v>21401</v>
      </c>
      <c r="AB34" t="s">
        <v>42</v>
      </c>
      <c r="AC34" s="7">
        <v>2023</v>
      </c>
      <c r="AD34">
        <v>0</v>
      </c>
      <c r="AE34">
        <v>0</v>
      </c>
      <c r="AF34" s="7">
        <v>2023</v>
      </c>
      <c r="AG34">
        <v>147</v>
      </c>
      <c r="AH34">
        <v>0</v>
      </c>
      <c r="AI34">
        <v>0</v>
      </c>
      <c r="AJ34">
        <v>0</v>
      </c>
      <c r="AK34">
        <v>0</v>
      </c>
      <c r="AL34">
        <v>147</v>
      </c>
    </row>
    <row r="35" spans="1:38" x14ac:dyDescent="0.25">
      <c r="A35">
        <v>21302</v>
      </c>
      <c r="B35" t="s">
        <v>43</v>
      </c>
      <c r="C35" s="7">
        <v>1759</v>
      </c>
      <c r="D35">
        <v>0</v>
      </c>
      <c r="E35">
        <v>0</v>
      </c>
      <c r="F35" s="7">
        <v>1759</v>
      </c>
      <c r="G35">
        <v>21</v>
      </c>
      <c r="H35">
        <v>0</v>
      </c>
      <c r="I35">
        <v>0</v>
      </c>
      <c r="J35">
        <v>0</v>
      </c>
      <c r="K35">
        <v>0</v>
      </c>
      <c r="L35">
        <v>21</v>
      </c>
      <c r="N35">
        <v>21302</v>
      </c>
      <c r="O35" t="s">
        <v>43</v>
      </c>
      <c r="P35" s="7">
        <v>1579</v>
      </c>
      <c r="Q35">
        <v>0</v>
      </c>
      <c r="R35">
        <v>0</v>
      </c>
      <c r="S35" s="7">
        <v>1579</v>
      </c>
      <c r="T35">
        <v>29</v>
      </c>
      <c r="U35">
        <v>0</v>
      </c>
      <c r="V35">
        <v>0</v>
      </c>
      <c r="W35">
        <v>0</v>
      </c>
      <c r="X35">
        <v>0</v>
      </c>
      <c r="Y35">
        <v>29</v>
      </c>
      <c r="AA35" s="16">
        <v>21302</v>
      </c>
      <c r="AB35" t="s">
        <v>43</v>
      </c>
      <c r="AC35" s="7">
        <v>1763</v>
      </c>
      <c r="AD35">
        <v>0</v>
      </c>
      <c r="AE35">
        <v>0</v>
      </c>
      <c r="AF35" s="7">
        <v>1763</v>
      </c>
      <c r="AG35">
        <v>64</v>
      </c>
      <c r="AH35">
        <v>0</v>
      </c>
      <c r="AI35">
        <v>0</v>
      </c>
      <c r="AJ35">
        <v>0</v>
      </c>
      <c r="AK35">
        <v>0</v>
      </c>
      <c r="AL35">
        <v>64</v>
      </c>
    </row>
    <row r="36" spans="1:38" x14ac:dyDescent="0.25">
      <c r="A36">
        <v>32360</v>
      </c>
      <c r="B36" t="s">
        <v>44</v>
      </c>
      <c r="C36" s="7">
        <v>3880</v>
      </c>
      <c r="D36">
        <v>0</v>
      </c>
      <c r="E36">
        <v>0</v>
      </c>
      <c r="F36" s="7">
        <v>3880</v>
      </c>
      <c r="G36">
        <v>175</v>
      </c>
      <c r="H36">
        <v>0</v>
      </c>
      <c r="I36">
        <v>0</v>
      </c>
      <c r="J36">
        <v>0</v>
      </c>
      <c r="K36">
        <v>0</v>
      </c>
      <c r="L36">
        <v>175</v>
      </c>
      <c r="N36">
        <v>32360</v>
      </c>
      <c r="O36" t="s">
        <v>44</v>
      </c>
      <c r="P36" s="7">
        <v>4039</v>
      </c>
      <c r="Q36">
        <v>0</v>
      </c>
      <c r="R36">
        <v>0</v>
      </c>
      <c r="S36" s="7">
        <v>4039</v>
      </c>
      <c r="T36">
        <v>157</v>
      </c>
      <c r="U36">
        <v>0</v>
      </c>
      <c r="V36">
        <v>0</v>
      </c>
      <c r="W36">
        <v>8</v>
      </c>
      <c r="X36">
        <v>0</v>
      </c>
      <c r="Y36">
        <v>165</v>
      </c>
      <c r="AA36" s="16">
        <v>32360</v>
      </c>
      <c r="AB36" t="s">
        <v>44</v>
      </c>
      <c r="AC36" s="7">
        <v>3981</v>
      </c>
      <c r="AD36">
        <v>0</v>
      </c>
      <c r="AE36">
        <v>0</v>
      </c>
      <c r="AF36" s="7">
        <v>3981</v>
      </c>
      <c r="AG36">
        <v>172</v>
      </c>
      <c r="AH36">
        <v>0</v>
      </c>
      <c r="AI36">
        <v>0</v>
      </c>
      <c r="AJ36">
        <v>22</v>
      </c>
      <c r="AK36">
        <v>0</v>
      </c>
      <c r="AL36">
        <v>194</v>
      </c>
    </row>
    <row r="37" spans="1:38" x14ac:dyDescent="0.25">
      <c r="A37">
        <v>33036</v>
      </c>
      <c r="B37" t="s">
        <v>45</v>
      </c>
      <c r="C37">
        <v>535</v>
      </c>
      <c r="D37">
        <v>0</v>
      </c>
      <c r="E37">
        <v>0</v>
      </c>
      <c r="F37">
        <v>535</v>
      </c>
      <c r="G37">
        <v>18</v>
      </c>
      <c r="H37">
        <v>0</v>
      </c>
      <c r="I37">
        <v>0</v>
      </c>
      <c r="J37">
        <v>0</v>
      </c>
      <c r="K37">
        <v>0</v>
      </c>
      <c r="L37">
        <v>18</v>
      </c>
      <c r="N37">
        <v>33036</v>
      </c>
      <c r="O37" t="s">
        <v>45</v>
      </c>
      <c r="P37">
        <v>438</v>
      </c>
      <c r="Q37">
        <v>0</v>
      </c>
      <c r="R37">
        <v>0</v>
      </c>
      <c r="S37">
        <v>438</v>
      </c>
      <c r="T37">
        <v>17</v>
      </c>
      <c r="U37">
        <v>0</v>
      </c>
      <c r="V37">
        <v>0</v>
      </c>
      <c r="W37">
        <v>0</v>
      </c>
      <c r="X37">
        <v>0</v>
      </c>
      <c r="Y37">
        <v>17</v>
      </c>
      <c r="AA37" s="16">
        <v>33036</v>
      </c>
      <c r="AB37" t="s">
        <v>45</v>
      </c>
      <c r="AC37">
        <v>514</v>
      </c>
      <c r="AD37">
        <v>0</v>
      </c>
      <c r="AE37">
        <v>0</v>
      </c>
      <c r="AF37">
        <v>514</v>
      </c>
      <c r="AG37">
        <v>16</v>
      </c>
      <c r="AH37">
        <v>0</v>
      </c>
      <c r="AI37">
        <v>0</v>
      </c>
      <c r="AJ37">
        <v>0</v>
      </c>
      <c r="AK37">
        <v>0</v>
      </c>
      <c r="AL37">
        <v>16</v>
      </c>
    </row>
    <row r="38" spans="1:38" x14ac:dyDescent="0.25">
      <c r="A38">
        <v>27901</v>
      </c>
      <c r="B38" t="s">
        <v>337</v>
      </c>
      <c r="C38">
        <v>647</v>
      </c>
      <c r="D38">
        <v>0</v>
      </c>
      <c r="E38">
        <v>0</v>
      </c>
      <c r="F38">
        <v>647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N38">
        <v>27901</v>
      </c>
      <c r="O38" t="s">
        <v>337</v>
      </c>
      <c r="P38">
        <v>643</v>
      </c>
      <c r="Q38">
        <v>0</v>
      </c>
      <c r="R38">
        <v>0</v>
      </c>
      <c r="S38">
        <v>643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AA38" s="16">
        <v>27901</v>
      </c>
      <c r="AB38" t="s">
        <v>337</v>
      </c>
      <c r="AC38">
        <v>617</v>
      </c>
      <c r="AD38">
        <v>0</v>
      </c>
      <c r="AE38">
        <v>0</v>
      </c>
      <c r="AF38">
        <v>617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</row>
    <row r="39" spans="1:38" x14ac:dyDescent="0.25">
      <c r="A39">
        <v>16049</v>
      </c>
      <c r="B39" t="s">
        <v>46</v>
      </c>
      <c r="C39">
        <v>608</v>
      </c>
      <c r="D39">
        <v>0</v>
      </c>
      <c r="E39">
        <v>0</v>
      </c>
      <c r="F39">
        <v>608</v>
      </c>
      <c r="G39">
        <v>23</v>
      </c>
      <c r="H39">
        <v>0</v>
      </c>
      <c r="I39">
        <v>0</v>
      </c>
      <c r="J39">
        <v>0</v>
      </c>
      <c r="K39">
        <v>0</v>
      </c>
      <c r="L39">
        <v>23</v>
      </c>
      <c r="N39">
        <v>16049</v>
      </c>
      <c r="O39" t="s">
        <v>46</v>
      </c>
      <c r="P39">
        <v>614</v>
      </c>
      <c r="Q39">
        <v>0</v>
      </c>
      <c r="R39">
        <v>0</v>
      </c>
      <c r="S39">
        <v>614</v>
      </c>
      <c r="T39">
        <v>25</v>
      </c>
      <c r="U39">
        <v>0</v>
      </c>
      <c r="V39">
        <v>0</v>
      </c>
      <c r="W39">
        <v>0</v>
      </c>
      <c r="X39">
        <v>6</v>
      </c>
      <c r="Y39">
        <v>31</v>
      </c>
      <c r="AA39" s="16">
        <v>16049</v>
      </c>
      <c r="AB39" t="s">
        <v>46</v>
      </c>
      <c r="AC39">
        <v>608</v>
      </c>
      <c r="AD39">
        <v>0</v>
      </c>
      <c r="AE39">
        <v>0</v>
      </c>
      <c r="AF39">
        <v>608</v>
      </c>
      <c r="AG39">
        <v>25</v>
      </c>
      <c r="AH39">
        <v>0</v>
      </c>
      <c r="AI39">
        <v>0</v>
      </c>
      <c r="AJ39">
        <v>0</v>
      </c>
      <c r="AK39">
        <v>0</v>
      </c>
      <c r="AL39">
        <v>25</v>
      </c>
    </row>
    <row r="40" spans="1:38" x14ac:dyDescent="0.25">
      <c r="A40">
        <v>2250</v>
      </c>
      <c r="B40" t="s">
        <v>47</v>
      </c>
      <c r="C40" s="7">
        <v>1031</v>
      </c>
      <c r="D40">
        <v>0</v>
      </c>
      <c r="E40">
        <v>0</v>
      </c>
      <c r="F40" s="7">
        <v>1031</v>
      </c>
      <c r="G40">
        <v>153</v>
      </c>
      <c r="H40">
        <v>2</v>
      </c>
      <c r="I40">
        <v>0</v>
      </c>
      <c r="J40">
        <v>10</v>
      </c>
      <c r="K40">
        <v>0</v>
      </c>
      <c r="L40">
        <v>165</v>
      </c>
      <c r="N40">
        <v>2250</v>
      </c>
      <c r="O40" t="s">
        <v>47</v>
      </c>
      <c r="P40" s="7">
        <v>1051</v>
      </c>
      <c r="Q40">
        <v>0</v>
      </c>
      <c r="R40">
        <v>0</v>
      </c>
      <c r="S40" s="7">
        <v>1051</v>
      </c>
      <c r="T40">
        <v>139</v>
      </c>
      <c r="U40">
        <v>2</v>
      </c>
      <c r="V40">
        <v>0</v>
      </c>
      <c r="W40">
        <v>15</v>
      </c>
      <c r="X40">
        <v>0</v>
      </c>
      <c r="Y40">
        <v>156</v>
      </c>
      <c r="AA40" s="17" t="s">
        <v>372</v>
      </c>
      <c r="AB40" t="s">
        <v>47</v>
      </c>
      <c r="AC40" s="7">
        <v>1061</v>
      </c>
      <c r="AD40">
        <v>0</v>
      </c>
      <c r="AE40">
        <v>0</v>
      </c>
      <c r="AF40" s="7">
        <v>1061</v>
      </c>
      <c r="AG40">
        <v>143</v>
      </c>
      <c r="AH40">
        <v>2</v>
      </c>
      <c r="AI40">
        <v>0</v>
      </c>
      <c r="AJ40">
        <v>16</v>
      </c>
      <c r="AK40">
        <v>0</v>
      </c>
      <c r="AL40">
        <v>161</v>
      </c>
    </row>
    <row r="41" spans="1:38" x14ac:dyDescent="0.25">
      <c r="A41">
        <v>19404</v>
      </c>
      <c r="B41" t="s">
        <v>48</v>
      </c>
      <c r="C41">
        <v>755</v>
      </c>
      <c r="D41">
        <v>0</v>
      </c>
      <c r="E41">
        <v>0</v>
      </c>
      <c r="F41">
        <v>755</v>
      </c>
      <c r="G41">
        <v>15</v>
      </c>
      <c r="H41">
        <v>0</v>
      </c>
      <c r="I41">
        <v>0</v>
      </c>
      <c r="J41">
        <v>0</v>
      </c>
      <c r="K41">
        <v>11</v>
      </c>
      <c r="L41">
        <v>26</v>
      </c>
      <c r="N41">
        <v>19404</v>
      </c>
      <c r="O41" t="s">
        <v>48</v>
      </c>
      <c r="P41">
        <v>663</v>
      </c>
      <c r="Q41">
        <v>0</v>
      </c>
      <c r="R41">
        <v>0</v>
      </c>
      <c r="S41">
        <v>663</v>
      </c>
      <c r="T41">
        <v>17</v>
      </c>
      <c r="U41">
        <v>0</v>
      </c>
      <c r="V41">
        <v>0</v>
      </c>
      <c r="W41">
        <v>0</v>
      </c>
      <c r="X41">
        <v>14</v>
      </c>
      <c r="Y41">
        <v>31</v>
      </c>
      <c r="AA41" s="16">
        <v>19404</v>
      </c>
      <c r="AB41" t="s">
        <v>48</v>
      </c>
      <c r="AC41">
        <v>609</v>
      </c>
      <c r="AD41">
        <v>0</v>
      </c>
      <c r="AE41">
        <v>0</v>
      </c>
      <c r="AF41">
        <v>609</v>
      </c>
      <c r="AG41">
        <v>14</v>
      </c>
      <c r="AH41">
        <v>0</v>
      </c>
      <c r="AI41">
        <v>0</v>
      </c>
      <c r="AJ41">
        <v>0</v>
      </c>
      <c r="AK41">
        <v>13</v>
      </c>
      <c r="AL41">
        <v>27</v>
      </c>
    </row>
    <row r="42" spans="1:38" x14ac:dyDescent="0.25">
      <c r="A42">
        <v>27400</v>
      </c>
      <c r="B42" t="s">
        <v>49</v>
      </c>
      <c r="C42" s="7">
        <v>8388</v>
      </c>
      <c r="D42">
        <v>0</v>
      </c>
      <c r="E42">
        <v>0</v>
      </c>
      <c r="F42" s="7">
        <v>8388</v>
      </c>
      <c r="G42">
        <v>440</v>
      </c>
      <c r="H42">
        <v>0</v>
      </c>
      <c r="I42">
        <v>49</v>
      </c>
      <c r="J42">
        <v>58</v>
      </c>
      <c r="K42">
        <v>175</v>
      </c>
      <c r="L42">
        <v>722</v>
      </c>
      <c r="N42">
        <v>27400</v>
      </c>
      <c r="O42" t="s">
        <v>49</v>
      </c>
      <c r="P42" s="7">
        <v>8349</v>
      </c>
      <c r="Q42">
        <v>0</v>
      </c>
      <c r="R42">
        <v>0</v>
      </c>
      <c r="S42" s="7">
        <v>8349</v>
      </c>
      <c r="T42">
        <v>429</v>
      </c>
      <c r="U42">
        <v>0</v>
      </c>
      <c r="V42">
        <v>58</v>
      </c>
      <c r="W42">
        <v>53</v>
      </c>
      <c r="X42">
        <v>2</v>
      </c>
      <c r="Y42">
        <v>542</v>
      </c>
      <c r="AA42" s="16">
        <v>27400</v>
      </c>
      <c r="AB42" t="s">
        <v>49</v>
      </c>
      <c r="AC42" s="7">
        <v>7743</v>
      </c>
      <c r="AD42">
        <v>0</v>
      </c>
      <c r="AE42">
        <v>0</v>
      </c>
      <c r="AF42" s="7">
        <v>7743</v>
      </c>
      <c r="AG42">
        <v>408</v>
      </c>
      <c r="AH42">
        <v>0</v>
      </c>
      <c r="AI42">
        <v>49</v>
      </c>
      <c r="AJ42">
        <v>100</v>
      </c>
      <c r="AK42">
        <v>268</v>
      </c>
      <c r="AL42">
        <v>825</v>
      </c>
    </row>
    <row r="43" spans="1:38" x14ac:dyDescent="0.25">
      <c r="A43">
        <v>38300</v>
      </c>
      <c r="B43" t="s">
        <v>50</v>
      </c>
      <c r="C43">
        <v>462</v>
      </c>
      <c r="D43">
        <v>0</v>
      </c>
      <c r="E43">
        <v>0</v>
      </c>
      <c r="F43">
        <v>462</v>
      </c>
      <c r="G43">
        <v>3</v>
      </c>
      <c r="H43">
        <v>0</v>
      </c>
      <c r="I43">
        <v>0</v>
      </c>
      <c r="J43">
        <v>0</v>
      </c>
      <c r="K43">
        <v>0</v>
      </c>
      <c r="L43">
        <v>3</v>
      </c>
      <c r="N43">
        <v>38300</v>
      </c>
      <c r="O43" t="s">
        <v>50</v>
      </c>
      <c r="P43">
        <v>475</v>
      </c>
      <c r="Q43">
        <v>0</v>
      </c>
      <c r="R43">
        <v>0</v>
      </c>
      <c r="S43">
        <v>475</v>
      </c>
      <c r="T43">
        <v>4</v>
      </c>
      <c r="U43">
        <v>0</v>
      </c>
      <c r="V43">
        <v>0</v>
      </c>
      <c r="W43">
        <v>0</v>
      </c>
      <c r="X43">
        <v>0</v>
      </c>
      <c r="Y43">
        <v>4</v>
      </c>
      <c r="AA43" s="16">
        <v>38300</v>
      </c>
      <c r="AB43" t="s">
        <v>50</v>
      </c>
      <c r="AC43">
        <v>462</v>
      </c>
      <c r="AD43">
        <v>0</v>
      </c>
      <c r="AE43">
        <v>0</v>
      </c>
      <c r="AF43">
        <v>462</v>
      </c>
      <c r="AG43">
        <v>4</v>
      </c>
      <c r="AH43">
        <v>0</v>
      </c>
      <c r="AI43">
        <v>0</v>
      </c>
      <c r="AJ43">
        <v>0</v>
      </c>
      <c r="AK43">
        <v>0</v>
      </c>
      <c r="AL43">
        <v>4</v>
      </c>
    </row>
    <row r="44" spans="1:38" x14ac:dyDescent="0.25">
      <c r="A44">
        <v>36250</v>
      </c>
      <c r="B44" t="s">
        <v>51</v>
      </c>
      <c r="C44">
        <v>893</v>
      </c>
      <c r="D44">
        <v>0</v>
      </c>
      <c r="E44">
        <v>0</v>
      </c>
      <c r="F44">
        <v>893</v>
      </c>
      <c r="G44">
        <v>39</v>
      </c>
      <c r="H44">
        <v>0</v>
      </c>
      <c r="I44">
        <v>0</v>
      </c>
      <c r="J44">
        <v>6</v>
      </c>
      <c r="K44">
        <v>21</v>
      </c>
      <c r="L44">
        <v>66</v>
      </c>
      <c r="N44">
        <v>36250</v>
      </c>
      <c r="O44" t="s">
        <v>51</v>
      </c>
      <c r="P44">
        <v>815</v>
      </c>
      <c r="Q44">
        <v>0</v>
      </c>
      <c r="R44">
        <v>0</v>
      </c>
      <c r="S44">
        <v>815</v>
      </c>
      <c r="T44">
        <v>40</v>
      </c>
      <c r="U44">
        <v>0</v>
      </c>
      <c r="V44">
        <v>0</v>
      </c>
      <c r="W44">
        <v>6</v>
      </c>
      <c r="X44">
        <v>18</v>
      </c>
      <c r="Y44">
        <v>64</v>
      </c>
      <c r="AA44" s="16">
        <v>36250</v>
      </c>
      <c r="AB44" t="s">
        <v>51</v>
      </c>
      <c r="AC44">
        <v>825</v>
      </c>
      <c r="AD44">
        <v>0</v>
      </c>
      <c r="AE44">
        <v>0</v>
      </c>
      <c r="AF44">
        <v>825</v>
      </c>
      <c r="AG44">
        <v>41</v>
      </c>
      <c r="AH44">
        <v>0</v>
      </c>
      <c r="AI44">
        <v>0</v>
      </c>
      <c r="AJ44">
        <v>8</v>
      </c>
      <c r="AK44">
        <v>15</v>
      </c>
      <c r="AL44">
        <v>64</v>
      </c>
    </row>
    <row r="45" spans="1:38" x14ac:dyDescent="0.25">
      <c r="A45">
        <v>38306</v>
      </c>
      <c r="B45" t="s">
        <v>52</v>
      </c>
      <c r="C45">
        <v>124</v>
      </c>
      <c r="D45">
        <v>0</v>
      </c>
      <c r="E45">
        <v>0</v>
      </c>
      <c r="F45">
        <v>124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N45">
        <v>38306</v>
      </c>
      <c r="O45" t="s">
        <v>52</v>
      </c>
      <c r="P45">
        <v>123</v>
      </c>
      <c r="Q45">
        <v>0</v>
      </c>
      <c r="R45">
        <v>0</v>
      </c>
      <c r="S45">
        <v>123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AA45" s="16">
        <v>38306</v>
      </c>
      <c r="AB45" t="s">
        <v>52</v>
      </c>
      <c r="AC45">
        <v>124</v>
      </c>
      <c r="AD45">
        <v>0</v>
      </c>
      <c r="AE45">
        <v>0</v>
      </c>
      <c r="AF45">
        <v>124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</row>
    <row r="46" spans="1:38" x14ac:dyDescent="0.25">
      <c r="A46">
        <v>33206</v>
      </c>
      <c r="B46" t="s">
        <v>53</v>
      </c>
      <c r="C46">
        <v>144</v>
      </c>
      <c r="D46">
        <v>0</v>
      </c>
      <c r="E46">
        <v>0</v>
      </c>
      <c r="F46">
        <v>144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N46">
        <v>33206</v>
      </c>
      <c r="O46" t="s">
        <v>53</v>
      </c>
      <c r="P46">
        <v>154</v>
      </c>
      <c r="Q46">
        <v>0</v>
      </c>
      <c r="R46">
        <v>0</v>
      </c>
      <c r="S46">
        <v>154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AA46" s="16">
        <v>33206</v>
      </c>
      <c r="AB46" t="s">
        <v>53</v>
      </c>
      <c r="AC46">
        <v>137</v>
      </c>
      <c r="AD46">
        <v>0</v>
      </c>
      <c r="AE46">
        <v>0</v>
      </c>
      <c r="AF46">
        <v>137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</row>
    <row r="47" spans="1:38" x14ac:dyDescent="0.25">
      <c r="A47">
        <v>36400</v>
      </c>
      <c r="B47" t="s">
        <v>54</v>
      </c>
      <c r="C47">
        <v>620</v>
      </c>
      <c r="D47">
        <v>26</v>
      </c>
      <c r="E47">
        <v>0</v>
      </c>
      <c r="F47">
        <v>594</v>
      </c>
      <c r="G47">
        <v>14</v>
      </c>
      <c r="H47">
        <v>0</v>
      </c>
      <c r="I47">
        <v>0</v>
      </c>
      <c r="J47">
        <v>0</v>
      </c>
      <c r="K47">
        <v>10</v>
      </c>
      <c r="L47">
        <v>24</v>
      </c>
      <c r="N47">
        <v>36400</v>
      </c>
      <c r="O47" t="s">
        <v>54</v>
      </c>
      <c r="P47">
        <v>595</v>
      </c>
      <c r="Q47">
        <v>18</v>
      </c>
      <c r="R47">
        <v>0</v>
      </c>
      <c r="S47">
        <v>577</v>
      </c>
      <c r="T47">
        <v>12</v>
      </c>
      <c r="U47">
        <v>0</v>
      </c>
      <c r="V47">
        <v>0</v>
      </c>
      <c r="W47">
        <v>0</v>
      </c>
      <c r="X47">
        <v>8</v>
      </c>
      <c r="Y47">
        <v>20</v>
      </c>
      <c r="AA47" s="16">
        <v>36400</v>
      </c>
      <c r="AB47" t="s">
        <v>54</v>
      </c>
      <c r="AC47">
        <v>608</v>
      </c>
      <c r="AD47">
        <v>13</v>
      </c>
      <c r="AE47">
        <v>0</v>
      </c>
      <c r="AF47">
        <v>595</v>
      </c>
      <c r="AG47">
        <v>10</v>
      </c>
      <c r="AH47">
        <v>0</v>
      </c>
      <c r="AI47">
        <v>0</v>
      </c>
      <c r="AJ47">
        <v>0</v>
      </c>
      <c r="AK47">
        <v>6</v>
      </c>
      <c r="AL47">
        <v>16</v>
      </c>
    </row>
    <row r="48" spans="1:38" x14ac:dyDescent="0.25">
      <c r="A48">
        <v>33115</v>
      </c>
      <c r="B48" t="s">
        <v>55</v>
      </c>
      <c r="C48" s="7">
        <v>1007</v>
      </c>
      <c r="D48">
        <v>0</v>
      </c>
      <c r="E48">
        <v>0</v>
      </c>
      <c r="F48" s="7">
        <v>1007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N48">
        <v>33115</v>
      </c>
      <c r="O48" t="s">
        <v>55</v>
      </c>
      <c r="P48">
        <v>994</v>
      </c>
      <c r="Q48">
        <v>0</v>
      </c>
      <c r="R48">
        <v>0</v>
      </c>
      <c r="S48">
        <v>994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AA48" s="16">
        <v>33115</v>
      </c>
      <c r="AB48" t="s">
        <v>55</v>
      </c>
      <c r="AC48">
        <v>847</v>
      </c>
      <c r="AD48">
        <v>0</v>
      </c>
      <c r="AE48">
        <v>0</v>
      </c>
      <c r="AF48">
        <v>847</v>
      </c>
      <c r="AG48">
        <v>83</v>
      </c>
      <c r="AH48">
        <v>1</v>
      </c>
      <c r="AI48">
        <v>0</v>
      </c>
      <c r="AJ48">
        <v>0</v>
      </c>
      <c r="AK48">
        <v>17</v>
      </c>
      <c r="AL48">
        <v>101</v>
      </c>
    </row>
    <row r="49" spans="1:38" x14ac:dyDescent="0.25">
      <c r="A49">
        <v>29011</v>
      </c>
      <c r="B49" t="s">
        <v>56</v>
      </c>
      <c r="C49">
        <v>516</v>
      </c>
      <c r="D49">
        <v>0</v>
      </c>
      <c r="E49">
        <v>0</v>
      </c>
      <c r="F49">
        <v>516</v>
      </c>
      <c r="G49">
        <v>31</v>
      </c>
      <c r="H49">
        <v>0</v>
      </c>
      <c r="I49">
        <v>0</v>
      </c>
      <c r="J49">
        <v>1</v>
      </c>
      <c r="K49">
        <v>16</v>
      </c>
      <c r="L49">
        <v>48</v>
      </c>
      <c r="N49">
        <v>29011</v>
      </c>
      <c r="O49" t="s">
        <v>56</v>
      </c>
      <c r="P49">
        <v>511</v>
      </c>
      <c r="Q49">
        <v>0</v>
      </c>
      <c r="R49">
        <v>0</v>
      </c>
      <c r="S49">
        <v>511</v>
      </c>
      <c r="T49">
        <v>27</v>
      </c>
      <c r="U49">
        <v>0</v>
      </c>
      <c r="V49">
        <v>0</v>
      </c>
      <c r="W49">
        <v>2</v>
      </c>
      <c r="X49">
        <v>20</v>
      </c>
      <c r="Y49">
        <v>49</v>
      </c>
      <c r="AA49" s="16">
        <v>29011</v>
      </c>
      <c r="AB49" t="s">
        <v>56</v>
      </c>
      <c r="AC49">
        <v>504</v>
      </c>
      <c r="AD49">
        <v>0</v>
      </c>
      <c r="AE49">
        <v>0</v>
      </c>
      <c r="AF49">
        <v>504</v>
      </c>
      <c r="AG49">
        <v>30</v>
      </c>
      <c r="AH49">
        <v>0</v>
      </c>
      <c r="AI49">
        <v>0</v>
      </c>
      <c r="AJ49">
        <v>3</v>
      </c>
      <c r="AK49">
        <v>24</v>
      </c>
      <c r="AL49">
        <v>57</v>
      </c>
    </row>
    <row r="50" spans="1:38" x14ac:dyDescent="0.25">
      <c r="A50">
        <v>29317</v>
      </c>
      <c r="B50" t="s">
        <v>57</v>
      </c>
      <c r="C50">
        <v>384</v>
      </c>
      <c r="D50">
        <v>0</v>
      </c>
      <c r="E50">
        <v>0</v>
      </c>
      <c r="F50">
        <v>384</v>
      </c>
      <c r="G50">
        <v>2</v>
      </c>
      <c r="H50">
        <v>0</v>
      </c>
      <c r="I50">
        <v>0</v>
      </c>
      <c r="J50">
        <v>3</v>
      </c>
      <c r="K50">
        <v>0</v>
      </c>
      <c r="L50">
        <v>5</v>
      </c>
      <c r="N50">
        <v>29317</v>
      </c>
      <c r="O50" t="s">
        <v>57</v>
      </c>
      <c r="P50">
        <v>341</v>
      </c>
      <c r="Q50">
        <v>0</v>
      </c>
      <c r="R50">
        <v>0</v>
      </c>
      <c r="S50">
        <v>341</v>
      </c>
      <c r="T50">
        <v>2</v>
      </c>
      <c r="U50">
        <v>0</v>
      </c>
      <c r="V50">
        <v>0</v>
      </c>
      <c r="W50">
        <v>4</v>
      </c>
      <c r="X50">
        <v>0</v>
      </c>
      <c r="Y50">
        <v>6</v>
      </c>
      <c r="AA50" s="16">
        <v>29317</v>
      </c>
      <c r="AB50" t="s">
        <v>57</v>
      </c>
      <c r="AC50">
        <v>361</v>
      </c>
      <c r="AD50">
        <v>0</v>
      </c>
      <c r="AE50">
        <v>0</v>
      </c>
      <c r="AF50">
        <v>361</v>
      </c>
      <c r="AG50">
        <v>2</v>
      </c>
      <c r="AH50">
        <v>0</v>
      </c>
      <c r="AI50">
        <v>0</v>
      </c>
      <c r="AJ50">
        <v>4</v>
      </c>
      <c r="AK50">
        <v>0</v>
      </c>
      <c r="AL50">
        <v>6</v>
      </c>
    </row>
    <row r="51" spans="1:38" x14ac:dyDescent="0.25">
      <c r="A51">
        <v>14099</v>
      </c>
      <c r="B51" t="s">
        <v>58</v>
      </c>
      <c r="C51">
        <v>29</v>
      </c>
      <c r="D51">
        <v>0</v>
      </c>
      <c r="E51">
        <v>0</v>
      </c>
      <c r="F51">
        <v>29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N51">
        <v>14099</v>
      </c>
      <c r="O51" t="s">
        <v>58</v>
      </c>
      <c r="P51">
        <v>29</v>
      </c>
      <c r="Q51">
        <v>0</v>
      </c>
      <c r="R51">
        <v>0</v>
      </c>
      <c r="S51">
        <v>29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AA51" s="16">
        <v>14099</v>
      </c>
      <c r="AB51" t="s">
        <v>58</v>
      </c>
      <c r="AC51">
        <v>35</v>
      </c>
      <c r="AD51">
        <v>0</v>
      </c>
      <c r="AE51">
        <v>0</v>
      </c>
      <c r="AF51">
        <v>35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38" x14ac:dyDescent="0.25">
      <c r="A52">
        <v>13151</v>
      </c>
      <c r="B52" t="s">
        <v>59</v>
      </c>
      <c r="C52">
        <v>169</v>
      </c>
      <c r="D52">
        <v>0</v>
      </c>
      <c r="E52">
        <v>0</v>
      </c>
      <c r="F52">
        <v>169</v>
      </c>
      <c r="G52">
        <v>3</v>
      </c>
      <c r="H52">
        <v>0</v>
      </c>
      <c r="I52">
        <v>0</v>
      </c>
      <c r="J52">
        <v>0</v>
      </c>
      <c r="K52">
        <v>0</v>
      </c>
      <c r="L52">
        <v>3</v>
      </c>
      <c r="N52">
        <v>13151</v>
      </c>
      <c r="O52" t="s">
        <v>59</v>
      </c>
      <c r="P52">
        <v>168</v>
      </c>
      <c r="Q52">
        <v>0</v>
      </c>
      <c r="R52">
        <v>0</v>
      </c>
      <c r="S52">
        <v>168</v>
      </c>
      <c r="T52">
        <v>5</v>
      </c>
      <c r="U52">
        <v>0</v>
      </c>
      <c r="V52">
        <v>0</v>
      </c>
      <c r="W52">
        <v>0</v>
      </c>
      <c r="X52">
        <v>0</v>
      </c>
      <c r="Y52">
        <v>5</v>
      </c>
      <c r="AA52" s="16">
        <v>13151</v>
      </c>
      <c r="AB52" t="s">
        <v>59</v>
      </c>
      <c r="AC52">
        <v>181</v>
      </c>
      <c r="AD52">
        <v>0</v>
      </c>
      <c r="AE52">
        <v>0</v>
      </c>
      <c r="AF52">
        <v>181</v>
      </c>
      <c r="AG52">
        <v>5</v>
      </c>
      <c r="AH52">
        <v>0</v>
      </c>
      <c r="AI52">
        <v>0</v>
      </c>
      <c r="AJ52">
        <v>0</v>
      </c>
      <c r="AK52">
        <v>0</v>
      </c>
      <c r="AL52">
        <v>5</v>
      </c>
    </row>
    <row r="53" spans="1:38" x14ac:dyDescent="0.25">
      <c r="A53">
        <v>15204</v>
      </c>
      <c r="B53" t="s">
        <v>60</v>
      </c>
      <c r="C53">
        <v>655</v>
      </c>
      <c r="D53">
        <v>0</v>
      </c>
      <c r="E53">
        <v>0</v>
      </c>
      <c r="F53">
        <v>655</v>
      </c>
      <c r="G53">
        <v>3</v>
      </c>
      <c r="H53">
        <v>0</v>
      </c>
      <c r="I53">
        <v>0</v>
      </c>
      <c r="J53">
        <v>0</v>
      </c>
      <c r="K53">
        <v>1</v>
      </c>
      <c r="L53">
        <v>4</v>
      </c>
      <c r="N53">
        <v>15204</v>
      </c>
      <c r="O53" t="s">
        <v>60</v>
      </c>
      <c r="P53">
        <v>611</v>
      </c>
      <c r="Q53">
        <v>2</v>
      </c>
      <c r="R53">
        <v>0</v>
      </c>
      <c r="S53">
        <v>609</v>
      </c>
      <c r="T53">
        <v>3</v>
      </c>
      <c r="U53">
        <v>2</v>
      </c>
      <c r="V53">
        <v>0</v>
      </c>
      <c r="W53">
        <v>0</v>
      </c>
      <c r="X53">
        <v>1</v>
      </c>
      <c r="Y53">
        <v>6</v>
      </c>
      <c r="AA53" s="16">
        <v>15204</v>
      </c>
      <c r="AB53" t="s">
        <v>60</v>
      </c>
      <c r="AC53">
        <v>646</v>
      </c>
      <c r="AD53">
        <v>0</v>
      </c>
      <c r="AE53">
        <v>0</v>
      </c>
      <c r="AF53">
        <v>646</v>
      </c>
      <c r="AG53">
        <v>4</v>
      </c>
      <c r="AH53">
        <v>2</v>
      </c>
      <c r="AI53">
        <v>0</v>
      </c>
      <c r="AJ53">
        <v>0</v>
      </c>
      <c r="AK53">
        <v>3</v>
      </c>
      <c r="AL53">
        <v>9</v>
      </c>
    </row>
    <row r="54" spans="1:38" x14ac:dyDescent="0.25">
      <c r="A54">
        <v>5313</v>
      </c>
      <c r="B54" t="s">
        <v>61</v>
      </c>
      <c r="C54">
        <v>189</v>
      </c>
      <c r="D54">
        <v>0</v>
      </c>
      <c r="E54">
        <v>0</v>
      </c>
      <c r="F54">
        <v>189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N54">
        <v>5313</v>
      </c>
      <c r="O54" t="s">
        <v>61</v>
      </c>
      <c r="P54">
        <v>183</v>
      </c>
      <c r="Q54">
        <v>0</v>
      </c>
      <c r="R54">
        <v>0</v>
      </c>
      <c r="S54">
        <v>183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AA54" s="17" t="s">
        <v>373</v>
      </c>
      <c r="AB54" t="s">
        <v>61</v>
      </c>
      <c r="AC54">
        <v>188</v>
      </c>
      <c r="AD54">
        <v>0</v>
      </c>
      <c r="AE54">
        <v>0</v>
      </c>
      <c r="AF54">
        <v>188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38" x14ac:dyDescent="0.25">
      <c r="A55">
        <v>22073</v>
      </c>
      <c r="B55" t="s">
        <v>62</v>
      </c>
      <c r="C55">
        <v>321</v>
      </c>
      <c r="D55">
        <v>0</v>
      </c>
      <c r="E55">
        <v>0</v>
      </c>
      <c r="F55">
        <v>321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N55">
        <v>22073</v>
      </c>
      <c r="O55" t="s">
        <v>62</v>
      </c>
      <c r="P55">
        <v>315</v>
      </c>
      <c r="Q55">
        <v>0</v>
      </c>
      <c r="R55">
        <v>0</v>
      </c>
      <c r="S55">
        <v>315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AA55" s="16">
        <v>22073</v>
      </c>
      <c r="AB55" t="s">
        <v>62</v>
      </c>
      <c r="AC55">
        <v>306</v>
      </c>
      <c r="AD55">
        <v>0</v>
      </c>
      <c r="AE55">
        <v>0</v>
      </c>
      <c r="AF55">
        <v>306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38" x14ac:dyDescent="0.25">
      <c r="A56">
        <v>10050</v>
      </c>
      <c r="B56" t="s">
        <v>63</v>
      </c>
      <c r="C56">
        <v>152</v>
      </c>
      <c r="D56">
        <v>0</v>
      </c>
      <c r="E56">
        <v>0</v>
      </c>
      <c r="F56">
        <v>152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N56">
        <v>10050</v>
      </c>
      <c r="O56" t="s">
        <v>63</v>
      </c>
      <c r="P56">
        <v>146</v>
      </c>
      <c r="Q56">
        <v>0</v>
      </c>
      <c r="R56">
        <v>0</v>
      </c>
      <c r="S56">
        <v>146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AA56" s="16">
        <v>10050</v>
      </c>
      <c r="AB56" t="s">
        <v>63</v>
      </c>
      <c r="AC56">
        <v>150</v>
      </c>
      <c r="AD56">
        <v>0</v>
      </c>
      <c r="AE56">
        <v>0</v>
      </c>
      <c r="AF56">
        <v>150</v>
      </c>
      <c r="AG56">
        <v>2</v>
      </c>
      <c r="AH56">
        <v>0</v>
      </c>
      <c r="AI56">
        <v>0</v>
      </c>
      <c r="AJ56">
        <v>0</v>
      </c>
      <c r="AK56">
        <v>0</v>
      </c>
      <c r="AL56">
        <v>2</v>
      </c>
    </row>
    <row r="57" spans="1:38" x14ac:dyDescent="0.25">
      <c r="A57">
        <v>26059</v>
      </c>
      <c r="B57" t="s">
        <v>64</v>
      </c>
      <c r="C57">
        <v>244</v>
      </c>
      <c r="D57">
        <v>0</v>
      </c>
      <c r="E57">
        <v>0</v>
      </c>
      <c r="F57">
        <v>244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N57">
        <v>26059</v>
      </c>
      <c r="O57" t="s">
        <v>64</v>
      </c>
      <c r="P57">
        <v>243</v>
      </c>
      <c r="Q57">
        <v>0</v>
      </c>
      <c r="R57">
        <v>0</v>
      </c>
      <c r="S57">
        <v>243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AA57" s="16">
        <v>26059</v>
      </c>
      <c r="AB57" t="s">
        <v>64</v>
      </c>
      <c r="AC57">
        <v>251</v>
      </c>
      <c r="AD57">
        <v>0</v>
      </c>
      <c r="AE57">
        <v>0</v>
      </c>
      <c r="AF57">
        <v>251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1:38" x14ac:dyDescent="0.25">
      <c r="A58">
        <v>31330</v>
      </c>
      <c r="B58" t="s">
        <v>65</v>
      </c>
      <c r="C58">
        <v>256</v>
      </c>
      <c r="D58">
        <v>0</v>
      </c>
      <c r="E58">
        <v>0</v>
      </c>
      <c r="F58">
        <v>256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N58">
        <v>31330</v>
      </c>
      <c r="O58" t="s">
        <v>65</v>
      </c>
      <c r="P58">
        <v>255</v>
      </c>
      <c r="Q58">
        <v>3</v>
      </c>
      <c r="R58">
        <v>0</v>
      </c>
      <c r="S58">
        <v>252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AA58" s="16">
        <v>31330</v>
      </c>
      <c r="AB58" t="s">
        <v>65</v>
      </c>
      <c r="AC58">
        <v>244</v>
      </c>
      <c r="AD58">
        <v>5</v>
      </c>
      <c r="AE58">
        <v>0</v>
      </c>
      <c r="AF58">
        <v>239</v>
      </c>
      <c r="AG58">
        <v>0</v>
      </c>
      <c r="AH58">
        <v>0</v>
      </c>
      <c r="AI58">
        <v>0</v>
      </c>
      <c r="AJ58">
        <v>1</v>
      </c>
      <c r="AK58">
        <v>0</v>
      </c>
      <c r="AL58">
        <v>1</v>
      </c>
    </row>
    <row r="59" spans="1:38" x14ac:dyDescent="0.25">
      <c r="A59">
        <v>22207</v>
      </c>
      <c r="B59" t="s">
        <v>66</v>
      </c>
      <c r="C59">
        <v>412</v>
      </c>
      <c r="D59">
        <v>0</v>
      </c>
      <c r="E59">
        <v>0</v>
      </c>
      <c r="F59">
        <v>412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N59">
        <v>22207</v>
      </c>
      <c r="O59" t="s">
        <v>66</v>
      </c>
      <c r="P59">
        <v>415</v>
      </c>
      <c r="Q59">
        <v>0</v>
      </c>
      <c r="R59">
        <v>0</v>
      </c>
      <c r="S59">
        <v>415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AA59" s="16">
        <v>22207</v>
      </c>
      <c r="AB59" t="s">
        <v>66</v>
      </c>
      <c r="AC59">
        <v>402</v>
      </c>
      <c r="AD59">
        <v>0</v>
      </c>
      <c r="AE59">
        <v>0</v>
      </c>
      <c r="AF59">
        <v>402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8" x14ac:dyDescent="0.25">
      <c r="A60">
        <v>7002</v>
      </c>
      <c r="B60" t="s">
        <v>67</v>
      </c>
      <c r="C60">
        <v>241</v>
      </c>
      <c r="D60">
        <v>0</v>
      </c>
      <c r="E60">
        <v>0</v>
      </c>
      <c r="F60">
        <v>241</v>
      </c>
      <c r="G60">
        <v>8</v>
      </c>
      <c r="H60">
        <v>0</v>
      </c>
      <c r="I60">
        <v>0</v>
      </c>
      <c r="J60">
        <v>0</v>
      </c>
      <c r="K60">
        <v>0</v>
      </c>
      <c r="L60">
        <v>8</v>
      </c>
      <c r="N60">
        <v>7002</v>
      </c>
      <c r="O60" t="s">
        <v>67</v>
      </c>
      <c r="P60">
        <v>218</v>
      </c>
      <c r="Q60">
        <v>0</v>
      </c>
      <c r="R60">
        <v>0</v>
      </c>
      <c r="S60">
        <v>218</v>
      </c>
      <c r="T60">
        <v>5</v>
      </c>
      <c r="U60">
        <v>0</v>
      </c>
      <c r="V60">
        <v>0</v>
      </c>
      <c r="W60">
        <v>0</v>
      </c>
      <c r="X60">
        <v>5</v>
      </c>
      <c r="Y60">
        <v>10</v>
      </c>
      <c r="AA60" s="17" t="s">
        <v>374</v>
      </c>
      <c r="AB60" t="s">
        <v>67</v>
      </c>
      <c r="AC60">
        <v>202</v>
      </c>
      <c r="AD60">
        <v>0</v>
      </c>
      <c r="AE60">
        <v>0</v>
      </c>
      <c r="AF60">
        <v>202</v>
      </c>
      <c r="AG60">
        <v>10</v>
      </c>
      <c r="AH60">
        <v>0</v>
      </c>
      <c r="AI60">
        <v>0</v>
      </c>
      <c r="AJ60">
        <v>0</v>
      </c>
      <c r="AK60">
        <v>6</v>
      </c>
      <c r="AL60">
        <v>16</v>
      </c>
    </row>
    <row r="61" spans="1:38" x14ac:dyDescent="0.25">
      <c r="A61">
        <v>32414</v>
      </c>
      <c r="B61" t="s">
        <v>68</v>
      </c>
      <c r="C61" s="7">
        <v>1780</v>
      </c>
      <c r="D61">
        <v>0</v>
      </c>
      <c r="E61">
        <v>0</v>
      </c>
      <c r="F61" s="7">
        <v>1780</v>
      </c>
      <c r="G61">
        <v>74</v>
      </c>
      <c r="H61">
        <v>0</v>
      </c>
      <c r="I61">
        <v>0</v>
      </c>
      <c r="J61">
        <v>0</v>
      </c>
      <c r="K61">
        <v>32</v>
      </c>
      <c r="L61">
        <v>106</v>
      </c>
      <c r="N61">
        <v>32414</v>
      </c>
      <c r="O61" t="s">
        <v>68</v>
      </c>
      <c r="P61" s="7">
        <v>1729</v>
      </c>
      <c r="Q61">
        <v>0</v>
      </c>
      <c r="R61">
        <v>0</v>
      </c>
      <c r="S61" s="7">
        <v>1729</v>
      </c>
      <c r="T61">
        <v>65</v>
      </c>
      <c r="U61">
        <v>0</v>
      </c>
      <c r="V61">
        <v>0</v>
      </c>
      <c r="W61">
        <v>2</v>
      </c>
      <c r="X61">
        <v>25</v>
      </c>
      <c r="Y61">
        <v>92</v>
      </c>
      <c r="AA61" s="16">
        <v>32414</v>
      </c>
      <c r="AB61" t="s">
        <v>68</v>
      </c>
      <c r="AC61" s="7">
        <v>1638</v>
      </c>
      <c r="AD61">
        <v>0</v>
      </c>
      <c r="AE61">
        <v>0</v>
      </c>
      <c r="AF61" s="7">
        <v>1638</v>
      </c>
      <c r="AG61">
        <v>76</v>
      </c>
      <c r="AH61">
        <v>0</v>
      </c>
      <c r="AI61">
        <v>0</v>
      </c>
      <c r="AJ61">
        <v>0</v>
      </c>
      <c r="AK61">
        <v>35</v>
      </c>
      <c r="AL61">
        <v>111</v>
      </c>
    </row>
    <row r="62" spans="1:38" x14ac:dyDescent="0.25">
      <c r="A62">
        <v>27343</v>
      </c>
      <c r="B62" t="s">
        <v>69</v>
      </c>
      <c r="C62" s="7">
        <v>1690</v>
      </c>
      <c r="D62">
        <v>0</v>
      </c>
      <c r="E62">
        <v>0</v>
      </c>
      <c r="F62" s="7">
        <v>1690</v>
      </c>
      <c r="G62">
        <v>75</v>
      </c>
      <c r="H62">
        <v>0</v>
      </c>
      <c r="I62">
        <v>0</v>
      </c>
      <c r="J62">
        <v>0</v>
      </c>
      <c r="K62">
        <v>0</v>
      </c>
      <c r="L62">
        <v>75</v>
      </c>
      <c r="N62">
        <v>27343</v>
      </c>
      <c r="O62" t="s">
        <v>69</v>
      </c>
      <c r="P62" s="7">
        <v>1681</v>
      </c>
      <c r="Q62">
        <v>0</v>
      </c>
      <c r="R62">
        <v>0</v>
      </c>
      <c r="S62" s="7">
        <v>1681</v>
      </c>
      <c r="T62">
        <v>67</v>
      </c>
      <c r="U62">
        <v>0</v>
      </c>
      <c r="V62">
        <v>0</v>
      </c>
      <c r="W62">
        <v>0</v>
      </c>
      <c r="X62">
        <v>0</v>
      </c>
      <c r="Y62">
        <v>67</v>
      </c>
      <c r="AA62" s="16">
        <v>27343</v>
      </c>
      <c r="AB62" t="s">
        <v>69</v>
      </c>
      <c r="AC62" s="7">
        <v>1673</v>
      </c>
      <c r="AD62">
        <v>0</v>
      </c>
      <c r="AE62">
        <v>0</v>
      </c>
      <c r="AF62" s="7">
        <v>1673</v>
      </c>
      <c r="AG62">
        <v>71</v>
      </c>
      <c r="AH62">
        <v>0</v>
      </c>
      <c r="AI62">
        <v>0</v>
      </c>
      <c r="AJ62">
        <v>0</v>
      </c>
      <c r="AK62">
        <v>0</v>
      </c>
      <c r="AL62">
        <v>71</v>
      </c>
    </row>
    <row r="63" spans="1:38" x14ac:dyDescent="0.25">
      <c r="A63">
        <v>36101</v>
      </c>
      <c r="B63" t="s">
        <v>70</v>
      </c>
      <c r="C63">
        <v>35</v>
      </c>
      <c r="D63">
        <v>0</v>
      </c>
      <c r="E63">
        <v>0</v>
      </c>
      <c r="F63">
        <v>35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N63">
        <v>36101</v>
      </c>
      <c r="O63" t="s">
        <v>70</v>
      </c>
      <c r="P63">
        <v>39</v>
      </c>
      <c r="Q63">
        <v>0</v>
      </c>
      <c r="R63">
        <v>0</v>
      </c>
      <c r="S63">
        <v>39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AA63" s="16">
        <v>36101</v>
      </c>
      <c r="AB63" t="s">
        <v>70</v>
      </c>
      <c r="AC63">
        <v>34</v>
      </c>
      <c r="AD63">
        <v>0</v>
      </c>
      <c r="AE63">
        <v>0</v>
      </c>
      <c r="AF63">
        <v>34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1:38" x14ac:dyDescent="0.25">
      <c r="A64">
        <v>32361</v>
      </c>
      <c r="B64" t="s">
        <v>338</v>
      </c>
      <c r="C64" s="7">
        <v>2739</v>
      </c>
      <c r="D64">
        <v>0</v>
      </c>
      <c r="E64">
        <v>0</v>
      </c>
      <c r="F64" s="7">
        <v>2739</v>
      </c>
      <c r="G64">
        <v>185</v>
      </c>
      <c r="H64">
        <v>0</v>
      </c>
      <c r="I64">
        <v>0</v>
      </c>
      <c r="J64">
        <v>19</v>
      </c>
      <c r="K64">
        <v>0</v>
      </c>
      <c r="L64">
        <v>204</v>
      </c>
      <c r="N64">
        <v>32361</v>
      </c>
      <c r="O64" t="s">
        <v>338</v>
      </c>
      <c r="P64" s="7">
        <v>2707</v>
      </c>
      <c r="Q64">
        <v>0</v>
      </c>
      <c r="R64">
        <v>0</v>
      </c>
      <c r="S64" s="7">
        <v>2707</v>
      </c>
      <c r="T64">
        <v>260</v>
      </c>
      <c r="U64">
        <v>0</v>
      </c>
      <c r="V64">
        <v>0</v>
      </c>
      <c r="W64">
        <v>11</v>
      </c>
      <c r="X64">
        <v>0</v>
      </c>
      <c r="Y64">
        <v>271</v>
      </c>
      <c r="AA64" s="16">
        <v>32361</v>
      </c>
      <c r="AB64" t="s">
        <v>338</v>
      </c>
      <c r="AC64" s="7">
        <v>2647</v>
      </c>
      <c r="AD64">
        <v>0</v>
      </c>
      <c r="AE64">
        <v>0</v>
      </c>
      <c r="AF64" s="7">
        <v>2647</v>
      </c>
      <c r="AG64">
        <v>184</v>
      </c>
      <c r="AH64">
        <v>0</v>
      </c>
      <c r="AI64">
        <v>0</v>
      </c>
      <c r="AJ64">
        <v>14</v>
      </c>
      <c r="AK64">
        <v>0</v>
      </c>
      <c r="AL64">
        <v>198</v>
      </c>
    </row>
    <row r="65" spans="1:38" x14ac:dyDescent="0.25">
      <c r="A65">
        <v>39090</v>
      </c>
      <c r="B65" t="s">
        <v>339</v>
      </c>
      <c r="C65" s="7">
        <v>2598</v>
      </c>
      <c r="D65">
        <v>0</v>
      </c>
      <c r="E65">
        <v>0</v>
      </c>
      <c r="F65" s="7">
        <v>2598</v>
      </c>
      <c r="G65">
        <v>81</v>
      </c>
      <c r="H65">
        <v>71</v>
      </c>
      <c r="I65">
        <v>0</v>
      </c>
      <c r="J65">
        <v>0</v>
      </c>
      <c r="K65">
        <v>47</v>
      </c>
      <c r="L65">
        <v>199</v>
      </c>
      <c r="N65">
        <v>39090</v>
      </c>
      <c r="O65" t="s">
        <v>339</v>
      </c>
      <c r="P65" s="7">
        <v>2597</v>
      </c>
      <c r="Q65">
        <v>0</v>
      </c>
      <c r="R65">
        <v>0</v>
      </c>
      <c r="S65" s="7">
        <v>2597</v>
      </c>
      <c r="T65">
        <v>82</v>
      </c>
      <c r="U65">
        <v>74</v>
      </c>
      <c r="V65">
        <v>0</v>
      </c>
      <c r="W65">
        <v>0</v>
      </c>
      <c r="X65">
        <v>51</v>
      </c>
      <c r="Y65">
        <v>207</v>
      </c>
      <c r="AA65" s="16">
        <v>39090</v>
      </c>
      <c r="AB65" t="s">
        <v>339</v>
      </c>
      <c r="AC65" s="7">
        <v>2600</v>
      </c>
      <c r="AD65">
        <v>0</v>
      </c>
      <c r="AE65">
        <v>0</v>
      </c>
      <c r="AF65" s="7">
        <v>2600</v>
      </c>
      <c r="AG65">
        <v>80</v>
      </c>
      <c r="AH65">
        <v>66</v>
      </c>
      <c r="AI65">
        <v>0</v>
      </c>
      <c r="AJ65">
        <v>0</v>
      </c>
      <c r="AK65">
        <v>54</v>
      </c>
      <c r="AL65">
        <v>200</v>
      </c>
    </row>
    <row r="66" spans="1:38" x14ac:dyDescent="0.25">
      <c r="A66">
        <v>9206</v>
      </c>
      <c r="B66" t="s">
        <v>73</v>
      </c>
      <c r="C66" s="7">
        <v>3108</v>
      </c>
      <c r="D66">
        <v>0</v>
      </c>
      <c r="E66">
        <v>0</v>
      </c>
      <c r="F66" s="7">
        <v>3108</v>
      </c>
      <c r="G66">
        <v>121</v>
      </c>
      <c r="H66">
        <v>0</v>
      </c>
      <c r="I66">
        <v>0</v>
      </c>
      <c r="J66">
        <v>27</v>
      </c>
      <c r="K66">
        <v>43</v>
      </c>
      <c r="L66">
        <v>191</v>
      </c>
      <c r="N66">
        <v>9206</v>
      </c>
      <c r="O66" t="s">
        <v>73</v>
      </c>
      <c r="P66" s="7">
        <v>3110</v>
      </c>
      <c r="Q66">
        <v>0</v>
      </c>
      <c r="R66">
        <v>0</v>
      </c>
      <c r="S66" s="7">
        <v>3110</v>
      </c>
      <c r="T66">
        <v>109</v>
      </c>
      <c r="U66">
        <v>0</v>
      </c>
      <c r="V66">
        <v>0</v>
      </c>
      <c r="W66">
        <v>20</v>
      </c>
      <c r="X66">
        <v>36</v>
      </c>
      <c r="Y66">
        <v>165</v>
      </c>
      <c r="AA66" s="17" t="s">
        <v>375</v>
      </c>
      <c r="AB66" t="s">
        <v>73</v>
      </c>
      <c r="AC66" s="7">
        <v>2972</v>
      </c>
      <c r="AD66">
        <v>0</v>
      </c>
      <c r="AE66">
        <v>0</v>
      </c>
      <c r="AF66" s="7">
        <v>2972</v>
      </c>
      <c r="AG66">
        <v>106</v>
      </c>
      <c r="AH66">
        <v>0</v>
      </c>
      <c r="AI66">
        <v>0</v>
      </c>
      <c r="AJ66">
        <v>32</v>
      </c>
      <c r="AK66">
        <v>41</v>
      </c>
      <c r="AL66">
        <v>179</v>
      </c>
    </row>
    <row r="67" spans="1:38" x14ac:dyDescent="0.25">
      <c r="A67">
        <v>19028</v>
      </c>
      <c r="B67" t="s">
        <v>74</v>
      </c>
      <c r="C67">
        <v>62</v>
      </c>
      <c r="D67">
        <v>3</v>
      </c>
      <c r="E67">
        <v>0</v>
      </c>
      <c r="F67">
        <v>59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N67">
        <v>19028</v>
      </c>
      <c r="O67" t="s">
        <v>74</v>
      </c>
      <c r="P67">
        <v>57</v>
      </c>
      <c r="Q67">
        <v>5</v>
      </c>
      <c r="R67">
        <v>0</v>
      </c>
      <c r="S67">
        <v>52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AA67" s="16">
        <v>19028</v>
      </c>
      <c r="AB67" t="s">
        <v>74</v>
      </c>
      <c r="AC67">
        <v>66</v>
      </c>
      <c r="AD67">
        <v>5</v>
      </c>
      <c r="AE67">
        <v>0</v>
      </c>
      <c r="AF67">
        <v>61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38" x14ac:dyDescent="0.25">
      <c r="A68">
        <v>27404</v>
      </c>
      <c r="B68" t="s">
        <v>75</v>
      </c>
      <c r="C68">
        <v>978</v>
      </c>
      <c r="D68">
        <v>14</v>
      </c>
      <c r="E68">
        <v>0</v>
      </c>
      <c r="F68">
        <v>964</v>
      </c>
      <c r="G68">
        <v>38</v>
      </c>
      <c r="H68">
        <v>0</v>
      </c>
      <c r="I68">
        <v>0</v>
      </c>
      <c r="J68">
        <v>4</v>
      </c>
      <c r="K68">
        <v>14</v>
      </c>
      <c r="L68">
        <v>56</v>
      </c>
      <c r="N68">
        <v>27404</v>
      </c>
      <c r="O68" t="s">
        <v>75</v>
      </c>
      <c r="P68">
        <v>995</v>
      </c>
      <c r="Q68">
        <v>7</v>
      </c>
      <c r="R68">
        <v>0</v>
      </c>
      <c r="S68">
        <v>988</v>
      </c>
      <c r="T68">
        <v>39</v>
      </c>
      <c r="U68">
        <v>0</v>
      </c>
      <c r="V68">
        <v>0</v>
      </c>
      <c r="W68">
        <v>8</v>
      </c>
      <c r="X68">
        <v>22</v>
      </c>
      <c r="Y68">
        <v>69</v>
      </c>
      <c r="AA68" s="16">
        <v>27404</v>
      </c>
      <c r="AB68" t="s">
        <v>75</v>
      </c>
      <c r="AC68">
        <v>959</v>
      </c>
      <c r="AD68">
        <v>9</v>
      </c>
      <c r="AE68">
        <v>0</v>
      </c>
      <c r="AF68">
        <v>950</v>
      </c>
      <c r="AG68">
        <v>54</v>
      </c>
      <c r="AH68">
        <v>0</v>
      </c>
      <c r="AI68">
        <v>0</v>
      </c>
      <c r="AJ68">
        <v>4</v>
      </c>
      <c r="AK68">
        <v>18</v>
      </c>
      <c r="AL68">
        <v>76</v>
      </c>
    </row>
    <row r="69" spans="1:38" x14ac:dyDescent="0.25">
      <c r="A69">
        <v>31015</v>
      </c>
      <c r="B69" t="s">
        <v>76</v>
      </c>
      <c r="C69" s="7">
        <v>11454</v>
      </c>
      <c r="D69">
        <v>0</v>
      </c>
      <c r="E69">
        <v>0</v>
      </c>
      <c r="F69" s="7">
        <v>11454</v>
      </c>
      <c r="G69">
        <v>723</v>
      </c>
      <c r="H69">
        <v>0</v>
      </c>
      <c r="I69">
        <v>571</v>
      </c>
      <c r="J69">
        <v>155</v>
      </c>
      <c r="K69">
        <v>132</v>
      </c>
      <c r="L69" s="7">
        <v>1581</v>
      </c>
      <c r="N69">
        <v>31015</v>
      </c>
      <c r="O69" t="s">
        <v>76</v>
      </c>
      <c r="P69" s="7">
        <v>11228</v>
      </c>
      <c r="Q69">
        <v>0</v>
      </c>
      <c r="R69">
        <v>0</v>
      </c>
      <c r="S69" s="7">
        <v>11228</v>
      </c>
      <c r="T69">
        <v>738</v>
      </c>
      <c r="U69">
        <v>0</v>
      </c>
      <c r="V69">
        <v>472</v>
      </c>
      <c r="W69">
        <v>167</v>
      </c>
      <c r="X69">
        <v>162</v>
      </c>
      <c r="Y69" s="7">
        <v>1539</v>
      </c>
      <c r="AA69" s="16">
        <v>31015</v>
      </c>
      <c r="AB69" t="s">
        <v>76</v>
      </c>
      <c r="AC69" s="7">
        <v>11026</v>
      </c>
      <c r="AD69">
        <v>0</v>
      </c>
      <c r="AE69">
        <v>0</v>
      </c>
      <c r="AF69" s="7">
        <v>11026</v>
      </c>
      <c r="AG69">
        <v>724</v>
      </c>
      <c r="AH69">
        <v>0</v>
      </c>
      <c r="AI69">
        <v>505</v>
      </c>
      <c r="AJ69">
        <v>219</v>
      </c>
      <c r="AK69">
        <v>203</v>
      </c>
      <c r="AL69" s="7">
        <v>1651</v>
      </c>
    </row>
    <row r="70" spans="1:38" x14ac:dyDescent="0.25">
      <c r="A70">
        <v>19401</v>
      </c>
      <c r="B70" t="s">
        <v>79</v>
      </c>
      <c r="C70" s="7">
        <v>1532</v>
      </c>
      <c r="D70">
        <v>0</v>
      </c>
      <c r="E70">
        <v>0</v>
      </c>
      <c r="F70" s="7">
        <v>1532</v>
      </c>
      <c r="G70">
        <v>77</v>
      </c>
      <c r="H70">
        <v>0</v>
      </c>
      <c r="I70">
        <v>0</v>
      </c>
      <c r="J70">
        <v>0</v>
      </c>
      <c r="K70">
        <v>32</v>
      </c>
      <c r="L70">
        <v>109</v>
      </c>
      <c r="N70">
        <v>19401</v>
      </c>
      <c r="O70" t="s">
        <v>79</v>
      </c>
      <c r="P70" s="7">
        <v>1549</v>
      </c>
      <c r="Q70">
        <v>0</v>
      </c>
      <c r="R70">
        <v>0</v>
      </c>
      <c r="S70" s="7">
        <v>1549</v>
      </c>
      <c r="T70">
        <v>72</v>
      </c>
      <c r="U70">
        <v>0</v>
      </c>
      <c r="V70">
        <v>0</v>
      </c>
      <c r="W70">
        <v>0</v>
      </c>
      <c r="X70">
        <v>48</v>
      </c>
      <c r="Y70">
        <v>120</v>
      </c>
      <c r="AA70" s="16">
        <v>19401</v>
      </c>
      <c r="AB70" t="s">
        <v>79</v>
      </c>
      <c r="AC70" s="7">
        <v>1626</v>
      </c>
      <c r="AD70">
        <v>0</v>
      </c>
      <c r="AE70">
        <v>0</v>
      </c>
      <c r="AF70" s="7">
        <v>1626</v>
      </c>
      <c r="AG70">
        <v>78</v>
      </c>
      <c r="AH70">
        <v>0</v>
      </c>
      <c r="AI70">
        <v>0</v>
      </c>
      <c r="AJ70">
        <v>0</v>
      </c>
      <c r="AK70">
        <v>53</v>
      </c>
      <c r="AL70">
        <v>131</v>
      </c>
    </row>
    <row r="71" spans="1:38" x14ac:dyDescent="0.25">
      <c r="A71">
        <v>14068</v>
      </c>
      <c r="B71" t="s">
        <v>80</v>
      </c>
      <c r="C71" s="7">
        <v>1340</v>
      </c>
      <c r="D71">
        <v>0</v>
      </c>
      <c r="E71">
        <v>0</v>
      </c>
      <c r="F71" s="7">
        <v>1340</v>
      </c>
      <c r="G71">
        <v>47</v>
      </c>
      <c r="H71">
        <v>0</v>
      </c>
      <c r="I71">
        <v>0</v>
      </c>
      <c r="J71">
        <v>0</v>
      </c>
      <c r="K71">
        <v>19</v>
      </c>
      <c r="L71">
        <v>66</v>
      </c>
      <c r="N71">
        <v>14068</v>
      </c>
      <c r="O71" t="s">
        <v>80</v>
      </c>
      <c r="P71" s="7">
        <v>1277</v>
      </c>
      <c r="Q71">
        <v>0</v>
      </c>
      <c r="R71">
        <v>0</v>
      </c>
      <c r="S71" s="7">
        <v>1277</v>
      </c>
      <c r="T71">
        <v>57</v>
      </c>
      <c r="U71">
        <v>0</v>
      </c>
      <c r="V71">
        <v>0</v>
      </c>
      <c r="W71">
        <v>0</v>
      </c>
      <c r="X71">
        <v>25</v>
      </c>
      <c r="Y71">
        <v>82</v>
      </c>
      <c r="AA71" s="16">
        <v>14068</v>
      </c>
      <c r="AB71" t="s">
        <v>80</v>
      </c>
      <c r="AC71" s="7">
        <v>1258</v>
      </c>
      <c r="AD71">
        <v>0</v>
      </c>
      <c r="AE71">
        <v>0</v>
      </c>
      <c r="AF71" s="7">
        <v>1258</v>
      </c>
      <c r="AG71">
        <v>51</v>
      </c>
      <c r="AH71">
        <v>0</v>
      </c>
      <c r="AI71">
        <v>0</v>
      </c>
      <c r="AJ71">
        <v>0</v>
      </c>
      <c r="AK71">
        <v>36</v>
      </c>
      <c r="AL71">
        <v>87</v>
      </c>
    </row>
    <row r="72" spans="1:38" x14ac:dyDescent="0.25">
      <c r="A72">
        <v>38308</v>
      </c>
      <c r="B72" t="s">
        <v>81</v>
      </c>
      <c r="C72">
        <v>116</v>
      </c>
      <c r="D72">
        <v>0</v>
      </c>
      <c r="E72">
        <v>0</v>
      </c>
      <c r="F72">
        <v>116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N72">
        <v>38308</v>
      </c>
      <c r="O72" t="s">
        <v>81</v>
      </c>
      <c r="P72">
        <v>118</v>
      </c>
      <c r="Q72">
        <v>0</v>
      </c>
      <c r="R72">
        <v>0</v>
      </c>
      <c r="S72">
        <v>118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AA72" s="16">
        <v>38308</v>
      </c>
      <c r="AB72" t="s">
        <v>81</v>
      </c>
      <c r="AC72">
        <v>136</v>
      </c>
      <c r="AD72">
        <v>0</v>
      </c>
      <c r="AE72">
        <v>0</v>
      </c>
      <c r="AF72">
        <v>136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 x14ac:dyDescent="0.25">
      <c r="A73">
        <v>4127</v>
      </c>
      <c r="B73" t="s">
        <v>82</v>
      </c>
      <c r="C73">
        <v>329</v>
      </c>
      <c r="D73">
        <v>0</v>
      </c>
      <c r="E73">
        <v>0</v>
      </c>
      <c r="F73">
        <v>329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N73">
        <v>4127</v>
      </c>
      <c r="O73" t="s">
        <v>82</v>
      </c>
      <c r="P73">
        <v>357</v>
      </c>
      <c r="Q73">
        <v>0</v>
      </c>
      <c r="R73">
        <v>0</v>
      </c>
      <c r="S73">
        <v>357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AA73" s="17" t="s">
        <v>376</v>
      </c>
      <c r="AB73" t="s">
        <v>82</v>
      </c>
      <c r="AC73">
        <v>365</v>
      </c>
      <c r="AD73">
        <v>0</v>
      </c>
      <c r="AE73">
        <v>0</v>
      </c>
      <c r="AF73">
        <v>365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</row>
    <row r="74" spans="1:38" x14ac:dyDescent="0.25">
      <c r="A74">
        <v>17216</v>
      </c>
      <c r="B74" t="s">
        <v>83</v>
      </c>
      <c r="C74" s="7">
        <v>3447</v>
      </c>
      <c r="D74">
        <v>121</v>
      </c>
      <c r="E74">
        <v>0</v>
      </c>
      <c r="F74" s="7">
        <v>3326</v>
      </c>
      <c r="G74">
        <v>89</v>
      </c>
      <c r="H74">
        <v>0</v>
      </c>
      <c r="I74">
        <v>0</v>
      </c>
      <c r="J74">
        <v>1</v>
      </c>
      <c r="K74">
        <v>0</v>
      </c>
      <c r="L74">
        <v>90</v>
      </c>
      <c r="N74">
        <v>17216</v>
      </c>
      <c r="O74" t="s">
        <v>83</v>
      </c>
      <c r="P74" s="7">
        <v>3254</v>
      </c>
      <c r="Q74">
        <v>99</v>
      </c>
      <c r="R74">
        <v>0</v>
      </c>
      <c r="S74" s="7">
        <v>3155</v>
      </c>
      <c r="T74">
        <v>128</v>
      </c>
      <c r="U74">
        <v>0</v>
      </c>
      <c r="V74">
        <v>0</v>
      </c>
      <c r="W74">
        <v>6</v>
      </c>
      <c r="X74">
        <v>0</v>
      </c>
      <c r="Y74">
        <v>134</v>
      </c>
      <c r="AA74" s="16">
        <v>17216</v>
      </c>
      <c r="AB74" t="s">
        <v>83</v>
      </c>
      <c r="AC74" s="7">
        <v>3007</v>
      </c>
      <c r="AD74">
        <v>98</v>
      </c>
      <c r="AE74">
        <v>0</v>
      </c>
      <c r="AF74" s="7">
        <v>2909</v>
      </c>
      <c r="AG74">
        <v>124</v>
      </c>
      <c r="AH74">
        <v>0</v>
      </c>
      <c r="AI74">
        <v>0</v>
      </c>
      <c r="AJ74">
        <v>2</v>
      </c>
      <c r="AK74">
        <v>0</v>
      </c>
      <c r="AL74">
        <v>126</v>
      </c>
    </row>
    <row r="75" spans="1:38" x14ac:dyDescent="0.25">
      <c r="A75">
        <v>13165</v>
      </c>
      <c r="B75" t="s">
        <v>84</v>
      </c>
      <c r="C75" s="7">
        <v>1809</v>
      </c>
      <c r="D75">
        <v>98</v>
      </c>
      <c r="E75">
        <v>0</v>
      </c>
      <c r="F75" s="7">
        <v>1711</v>
      </c>
      <c r="G75">
        <v>84</v>
      </c>
      <c r="H75">
        <v>0</v>
      </c>
      <c r="I75">
        <v>0</v>
      </c>
      <c r="J75">
        <v>0</v>
      </c>
      <c r="K75">
        <v>43</v>
      </c>
      <c r="L75">
        <v>127</v>
      </c>
      <c r="N75">
        <v>13165</v>
      </c>
      <c r="O75" t="s">
        <v>84</v>
      </c>
      <c r="P75" s="7">
        <v>1799</v>
      </c>
      <c r="Q75">
        <v>44</v>
      </c>
      <c r="R75">
        <v>0</v>
      </c>
      <c r="S75" s="7">
        <v>1755</v>
      </c>
      <c r="T75">
        <v>77</v>
      </c>
      <c r="U75">
        <v>0</v>
      </c>
      <c r="V75">
        <v>0</v>
      </c>
      <c r="W75">
        <v>0</v>
      </c>
      <c r="X75">
        <v>43</v>
      </c>
      <c r="Y75">
        <v>120</v>
      </c>
      <c r="AA75" s="16">
        <v>13165</v>
      </c>
      <c r="AB75" t="s">
        <v>84</v>
      </c>
      <c r="AC75" s="7">
        <v>1782</v>
      </c>
      <c r="AD75">
        <v>42</v>
      </c>
      <c r="AE75">
        <v>0</v>
      </c>
      <c r="AF75" s="7">
        <v>1740</v>
      </c>
      <c r="AG75">
        <v>78</v>
      </c>
      <c r="AH75">
        <v>0</v>
      </c>
      <c r="AI75">
        <v>0</v>
      </c>
      <c r="AJ75">
        <v>0</v>
      </c>
      <c r="AK75">
        <v>84</v>
      </c>
      <c r="AL75">
        <v>162</v>
      </c>
    </row>
    <row r="76" spans="1:38" x14ac:dyDescent="0.25">
      <c r="A76">
        <v>39801</v>
      </c>
      <c r="B76" t="s">
        <v>331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91</v>
      </c>
      <c r="K76">
        <v>230</v>
      </c>
      <c r="L76">
        <v>321</v>
      </c>
      <c r="N76">
        <v>39801</v>
      </c>
      <c r="O76" t="s">
        <v>331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123</v>
      </c>
      <c r="X76">
        <v>241</v>
      </c>
      <c r="Y76">
        <v>364</v>
      </c>
      <c r="AA76" s="16">
        <v>39801</v>
      </c>
      <c r="AB76" t="s">
        <v>331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165</v>
      </c>
      <c r="AK76">
        <v>328</v>
      </c>
      <c r="AL76">
        <v>493</v>
      </c>
    </row>
    <row r="77" spans="1:38" x14ac:dyDescent="0.25">
      <c r="A77">
        <v>6801</v>
      </c>
      <c r="B77" t="s">
        <v>77</v>
      </c>
      <c r="C77">
        <v>0</v>
      </c>
      <c r="D77">
        <v>0</v>
      </c>
      <c r="E77">
        <v>0</v>
      </c>
      <c r="F77">
        <v>0</v>
      </c>
      <c r="G77">
        <v>81</v>
      </c>
      <c r="H77">
        <v>0</v>
      </c>
      <c r="I77">
        <v>0</v>
      </c>
      <c r="J77">
        <v>306</v>
      </c>
      <c r="K77">
        <v>91</v>
      </c>
      <c r="L77">
        <v>478</v>
      </c>
      <c r="N77">
        <v>6801</v>
      </c>
      <c r="O77" t="s">
        <v>77</v>
      </c>
      <c r="P77">
        <v>0</v>
      </c>
      <c r="Q77">
        <v>0</v>
      </c>
      <c r="R77">
        <v>0</v>
      </c>
      <c r="S77">
        <v>0</v>
      </c>
      <c r="T77">
        <v>106</v>
      </c>
      <c r="U77">
        <v>0</v>
      </c>
      <c r="V77">
        <v>0</v>
      </c>
      <c r="W77">
        <v>377</v>
      </c>
      <c r="X77">
        <v>101</v>
      </c>
      <c r="Y77">
        <v>584</v>
      </c>
      <c r="AA77" s="17" t="s">
        <v>377</v>
      </c>
      <c r="AB77" t="s">
        <v>77</v>
      </c>
      <c r="AC77">
        <v>0</v>
      </c>
      <c r="AD77">
        <v>0</v>
      </c>
      <c r="AE77">
        <v>0</v>
      </c>
      <c r="AF77">
        <v>0</v>
      </c>
      <c r="AG77">
        <v>97</v>
      </c>
      <c r="AH77">
        <v>0</v>
      </c>
      <c r="AI77">
        <v>0</v>
      </c>
      <c r="AJ77">
        <v>498</v>
      </c>
      <c r="AK77">
        <v>77</v>
      </c>
      <c r="AL77">
        <v>672</v>
      </c>
    </row>
    <row r="78" spans="1:38" x14ac:dyDescent="0.25">
      <c r="A78">
        <v>34801</v>
      </c>
      <c r="B78" t="s">
        <v>78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169</v>
      </c>
      <c r="L78">
        <v>169</v>
      </c>
      <c r="N78">
        <v>34801</v>
      </c>
      <c r="O78" t="s">
        <v>78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384</v>
      </c>
      <c r="Y78">
        <v>384</v>
      </c>
      <c r="AA78" s="16">
        <v>34801</v>
      </c>
      <c r="AB78" t="s">
        <v>78</v>
      </c>
      <c r="AC78">
        <v>0</v>
      </c>
      <c r="AD78">
        <v>0</v>
      </c>
      <c r="AE78">
        <v>0</v>
      </c>
      <c r="AF78">
        <v>0</v>
      </c>
      <c r="AG78">
        <v>203</v>
      </c>
      <c r="AH78">
        <v>0</v>
      </c>
      <c r="AI78">
        <v>0</v>
      </c>
      <c r="AJ78">
        <v>0</v>
      </c>
      <c r="AK78">
        <v>0</v>
      </c>
      <c r="AL78">
        <v>203</v>
      </c>
    </row>
    <row r="79" spans="1:38" x14ac:dyDescent="0.25">
      <c r="A79">
        <v>21036</v>
      </c>
      <c r="B79" t="s">
        <v>85</v>
      </c>
      <c r="C79">
        <v>48</v>
      </c>
      <c r="D79">
        <v>0</v>
      </c>
      <c r="E79">
        <v>0</v>
      </c>
      <c r="F79">
        <v>48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>
        <v>21036</v>
      </c>
      <c r="O79" t="s">
        <v>85</v>
      </c>
      <c r="P79">
        <v>47</v>
      </c>
      <c r="Q79">
        <v>0</v>
      </c>
      <c r="R79">
        <v>0</v>
      </c>
      <c r="S79">
        <v>47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AA79" s="16">
        <v>21036</v>
      </c>
      <c r="AB79" t="s">
        <v>85</v>
      </c>
      <c r="AC79">
        <v>49</v>
      </c>
      <c r="AD79">
        <v>0</v>
      </c>
      <c r="AE79">
        <v>0</v>
      </c>
      <c r="AF79">
        <v>49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 x14ac:dyDescent="0.25">
      <c r="A80">
        <v>31002</v>
      </c>
      <c r="B80" t="s">
        <v>86</v>
      </c>
      <c r="C80" s="7">
        <v>14685</v>
      </c>
      <c r="D80">
        <v>53</v>
      </c>
      <c r="E80">
        <v>30</v>
      </c>
      <c r="F80" s="7">
        <v>14662</v>
      </c>
      <c r="G80">
        <v>995</v>
      </c>
      <c r="H80">
        <v>0</v>
      </c>
      <c r="I80">
        <v>40</v>
      </c>
      <c r="J80">
        <v>143</v>
      </c>
      <c r="K80">
        <v>87</v>
      </c>
      <c r="L80" s="7">
        <v>1265</v>
      </c>
      <c r="N80">
        <v>31002</v>
      </c>
      <c r="O80" t="s">
        <v>86</v>
      </c>
      <c r="P80" s="7">
        <v>13723</v>
      </c>
      <c r="Q80">
        <v>48</v>
      </c>
      <c r="R80">
        <v>30</v>
      </c>
      <c r="S80" s="7">
        <v>13705</v>
      </c>
      <c r="T80" s="7">
        <v>1074</v>
      </c>
      <c r="U80">
        <v>0</v>
      </c>
      <c r="V80">
        <v>43</v>
      </c>
      <c r="W80">
        <v>165</v>
      </c>
      <c r="X80">
        <v>109</v>
      </c>
      <c r="Y80" s="7">
        <v>1391</v>
      </c>
      <c r="AA80" s="16">
        <v>31002</v>
      </c>
      <c r="AB80" t="s">
        <v>86</v>
      </c>
      <c r="AC80" s="7">
        <v>13947</v>
      </c>
      <c r="AD80">
        <v>48</v>
      </c>
      <c r="AE80">
        <v>30</v>
      </c>
      <c r="AF80" s="7">
        <v>13929</v>
      </c>
      <c r="AG80">
        <v>976</v>
      </c>
      <c r="AH80">
        <v>0</v>
      </c>
      <c r="AI80">
        <v>51</v>
      </c>
      <c r="AJ80">
        <v>149</v>
      </c>
      <c r="AK80">
        <v>71</v>
      </c>
      <c r="AL80" s="7">
        <v>1247</v>
      </c>
    </row>
    <row r="81" spans="1:38" x14ac:dyDescent="0.25">
      <c r="A81">
        <v>6114</v>
      </c>
      <c r="B81" t="s">
        <v>340</v>
      </c>
      <c r="C81" s="7">
        <v>17437</v>
      </c>
      <c r="D81">
        <v>672</v>
      </c>
      <c r="E81">
        <v>0</v>
      </c>
      <c r="F81" s="7">
        <v>16765</v>
      </c>
      <c r="G81" s="7">
        <v>1108</v>
      </c>
      <c r="H81">
        <v>325</v>
      </c>
      <c r="I81">
        <v>102</v>
      </c>
      <c r="J81">
        <v>42</v>
      </c>
      <c r="K81">
        <v>73</v>
      </c>
      <c r="L81" s="7">
        <v>1650</v>
      </c>
      <c r="N81">
        <v>6114</v>
      </c>
      <c r="O81" t="s">
        <v>340</v>
      </c>
      <c r="P81" s="7">
        <v>16841</v>
      </c>
      <c r="Q81">
        <v>782</v>
      </c>
      <c r="R81">
        <v>0</v>
      </c>
      <c r="S81" s="7">
        <v>16059</v>
      </c>
      <c r="T81" s="7">
        <v>1221</v>
      </c>
      <c r="U81">
        <v>366</v>
      </c>
      <c r="V81">
        <v>59</v>
      </c>
      <c r="W81">
        <v>56</v>
      </c>
      <c r="X81">
        <v>75</v>
      </c>
      <c r="Y81" s="7">
        <v>1777</v>
      </c>
      <c r="AA81" s="17" t="s">
        <v>378</v>
      </c>
      <c r="AB81" t="s">
        <v>340</v>
      </c>
      <c r="AC81" s="7">
        <v>17012</v>
      </c>
      <c r="AD81">
        <v>815</v>
      </c>
      <c r="AE81">
        <v>0</v>
      </c>
      <c r="AF81" s="7">
        <v>16197</v>
      </c>
      <c r="AG81" s="7">
        <v>1124</v>
      </c>
      <c r="AH81">
        <v>318</v>
      </c>
      <c r="AI81">
        <v>96</v>
      </c>
      <c r="AJ81">
        <v>70</v>
      </c>
      <c r="AK81">
        <v>0</v>
      </c>
      <c r="AL81" s="7">
        <v>1608</v>
      </c>
    </row>
    <row r="82" spans="1:38" x14ac:dyDescent="0.25">
      <c r="A82">
        <v>17210</v>
      </c>
      <c r="B82" t="s">
        <v>89</v>
      </c>
      <c r="C82" s="7">
        <v>13272</v>
      </c>
      <c r="D82">
        <v>0</v>
      </c>
      <c r="E82">
        <v>0</v>
      </c>
      <c r="F82" s="7">
        <v>13272</v>
      </c>
      <c r="G82">
        <v>557</v>
      </c>
      <c r="H82">
        <v>0</v>
      </c>
      <c r="I82">
        <v>0</v>
      </c>
      <c r="J82">
        <v>22</v>
      </c>
      <c r="K82">
        <v>0</v>
      </c>
      <c r="L82">
        <v>579</v>
      </c>
      <c r="N82">
        <v>17210</v>
      </c>
      <c r="O82" t="s">
        <v>89</v>
      </c>
      <c r="P82" s="7">
        <v>12786</v>
      </c>
      <c r="Q82">
        <v>0</v>
      </c>
      <c r="R82">
        <v>0</v>
      </c>
      <c r="S82" s="7">
        <v>12786</v>
      </c>
      <c r="T82">
        <v>818</v>
      </c>
      <c r="U82">
        <v>0</v>
      </c>
      <c r="V82">
        <v>0</v>
      </c>
      <c r="W82">
        <v>105</v>
      </c>
      <c r="X82">
        <v>0</v>
      </c>
      <c r="Y82">
        <v>923</v>
      </c>
      <c r="AA82" s="16">
        <v>17210</v>
      </c>
      <c r="AB82" t="s">
        <v>89</v>
      </c>
      <c r="AC82" s="7">
        <v>12515</v>
      </c>
      <c r="AD82">
        <v>0</v>
      </c>
      <c r="AE82">
        <v>0</v>
      </c>
      <c r="AF82" s="7">
        <v>12515</v>
      </c>
      <c r="AG82">
        <v>845</v>
      </c>
      <c r="AH82">
        <v>0</v>
      </c>
      <c r="AI82">
        <v>0</v>
      </c>
      <c r="AJ82">
        <v>118</v>
      </c>
      <c r="AK82">
        <v>0</v>
      </c>
      <c r="AL82">
        <v>963</v>
      </c>
    </row>
    <row r="83" spans="1:38" x14ac:dyDescent="0.25">
      <c r="A83">
        <v>37502</v>
      </c>
      <c r="B83" t="s">
        <v>90</v>
      </c>
      <c r="C83" s="7">
        <v>3270</v>
      </c>
      <c r="D83">
        <v>0</v>
      </c>
      <c r="E83">
        <v>0</v>
      </c>
      <c r="F83" s="7">
        <v>3270</v>
      </c>
      <c r="G83">
        <v>150</v>
      </c>
      <c r="H83">
        <v>0</v>
      </c>
      <c r="I83">
        <v>0</v>
      </c>
      <c r="J83">
        <v>8</v>
      </c>
      <c r="K83">
        <v>0</v>
      </c>
      <c r="L83">
        <v>158</v>
      </c>
      <c r="N83">
        <v>37502</v>
      </c>
      <c r="O83" t="s">
        <v>90</v>
      </c>
      <c r="P83" s="7">
        <v>3218</v>
      </c>
      <c r="Q83">
        <v>0</v>
      </c>
      <c r="R83">
        <v>0</v>
      </c>
      <c r="S83" s="7">
        <v>3218</v>
      </c>
      <c r="T83">
        <v>173</v>
      </c>
      <c r="U83">
        <v>0</v>
      </c>
      <c r="V83">
        <v>0</v>
      </c>
      <c r="W83">
        <v>24</v>
      </c>
      <c r="X83">
        <v>0</v>
      </c>
      <c r="Y83">
        <v>197</v>
      </c>
      <c r="AA83" s="16">
        <v>37502</v>
      </c>
      <c r="AB83" t="s">
        <v>90</v>
      </c>
      <c r="AC83" s="7">
        <v>3076</v>
      </c>
      <c r="AD83">
        <v>0</v>
      </c>
      <c r="AE83">
        <v>0</v>
      </c>
      <c r="AF83" s="7">
        <v>3076</v>
      </c>
      <c r="AG83">
        <v>169</v>
      </c>
      <c r="AH83">
        <v>0</v>
      </c>
      <c r="AI83">
        <v>0</v>
      </c>
      <c r="AJ83">
        <v>37</v>
      </c>
      <c r="AK83">
        <v>8</v>
      </c>
      <c r="AL83">
        <v>214</v>
      </c>
    </row>
    <row r="84" spans="1:38" x14ac:dyDescent="0.25">
      <c r="A84">
        <v>27417</v>
      </c>
      <c r="B84" t="s">
        <v>91</v>
      </c>
      <c r="C84" s="7">
        <v>3712</v>
      </c>
      <c r="D84">
        <v>0</v>
      </c>
      <c r="E84">
        <v>0</v>
      </c>
      <c r="F84" s="7">
        <v>3712</v>
      </c>
      <c r="G84">
        <v>146</v>
      </c>
      <c r="H84">
        <v>0</v>
      </c>
      <c r="I84">
        <v>0</v>
      </c>
      <c r="J84">
        <v>0</v>
      </c>
      <c r="K84">
        <v>0</v>
      </c>
      <c r="L84">
        <v>146</v>
      </c>
      <c r="N84">
        <v>27417</v>
      </c>
      <c r="O84" t="s">
        <v>91</v>
      </c>
      <c r="P84" s="7">
        <v>3406</v>
      </c>
      <c r="Q84">
        <v>0</v>
      </c>
      <c r="R84">
        <v>0</v>
      </c>
      <c r="S84" s="7">
        <v>3406</v>
      </c>
      <c r="T84">
        <v>97</v>
      </c>
      <c r="U84">
        <v>0</v>
      </c>
      <c r="V84">
        <v>0</v>
      </c>
      <c r="W84">
        <v>0</v>
      </c>
      <c r="X84">
        <v>0</v>
      </c>
      <c r="Y84">
        <v>97</v>
      </c>
      <c r="AA84" s="16">
        <v>27417</v>
      </c>
      <c r="AB84" t="s">
        <v>91</v>
      </c>
      <c r="AC84" s="7">
        <v>3463</v>
      </c>
      <c r="AD84">
        <v>0</v>
      </c>
      <c r="AE84">
        <v>0</v>
      </c>
      <c r="AF84" s="7">
        <v>3463</v>
      </c>
      <c r="AG84">
        <v>140</v>
      </c>
      <c r="AH84">
        <v>0</v>
      </c>
      <c r="AI84">
        <v>0</v>
      </c>
      <c r="AJ84">
        <v>4</v>
      </c>
      <c r="AK84">
        <v>0</v>
      </c>
      <c r="AL84">
        <v>144</v>
      </c>
    </row>
    <row r="85" spans="1:38" x14ac:dyDescent="0.25">
      <c r="A85">
        <v>3053</v>
      </c>
      <c r="B85" t="s">
        <v>92</v>
      </c>
      <c r="C85">
        <v>832</v>
      </c>
      <c r="D85">
        <v>0</v>
      </c>
      <c r="E85">
        <v>0</v>
      </c>
      <c r="F85">
        <v>832</v>
      </c>
      <c r="G85">
        <v>9</v>
      </c>
      <c r="H85">
        <v>0</v>
      </c>
      <c r="I85">
        <v>0</v>
      </c>
      <c r="J85">
        <v>0</v>
      </c>
      <c r="K85">
        <v>0</v>
      </c>
      <c r="L85">
        <v>9</v>
      </c>
      <c r="N85">
        <v>3053</v>
      </c>
      <c r="O85" t="s">
        <v>92</v>
      </c>
      <c r="P85">
        <v>806</v>
      </c>
      <c r="Q85">
        <v>0</v>
      </c>
      <c r="R85">
        <v>0</v>
      </c>
      <c r="S85">
        <v>806</v>
      </c>
      <c r="T85">
        <v>12</v>
      </c>
      <c r="U85">
        <v>0</v>
      </c>
      <c r="V85">
        <v>0</v>
      </c>
      <c r="W85">
        <v>0</v>
      </c>
      <c r="X85">
        <v>0</v>
      </c>
      <c r="Y85">
        <v>12</v>
      </c>
      <c r="AA85" s="17" t="s">
        <v>379</v>
      </c>
      <c r="AB85" t="s">
        <v>92</v>
      </c>
      <c r="AC85">
        <v>777</v>
      </c>
      <c r="AD85">
        <v>0</v>
      </c>
      <c r="AE85">
        <v>0</v>
      </c>
      <c r="AF85">
        <v>777</v>
      </c>
      <c r="AG85">
        <v>23</v>
      </c>
      <c r="AH85">
        <v>0</v>
      </c>
      <c r="AI85">
        <v>0</v>
      </c>
      <c r="AJ85">
        <v>0</v>
      </c>
      <c r="AK85">
        <v>0</v>
      </c>
      <c r="AL85">
        <v>23</v>
      </c>
    </row>
    <row r="86" spans="1:38" x14ac:dyDescent="0.25">
      <c r="A86">
        <v>27402</v>
      </c>
      <c r="B86" t="s">
        <v>93</v>
      </c>
      <c r="C86" s="7">
        <v>6628</v>
      </c>
      <c r="D86">
        <v>0</v>
      </c>
      <c r="E86">
        <v>0</v>
      </c>
      <c r="F86" s="7">
        <v>6628</v>
      </c>
      <c r="G86">
        <v>330</v>
      </c>
      <c r="H86">
        <v>0</v>
      </c>
      <c r="I86">
        <v>68</v>
      </c>
      <c r="J86">
        <v>67</v>
      </c>
      <c r="K86">
        <v>54</v>
      </c>
      <c r="L86">
        <v>519</v>
      </c>
      <c r="N86">
        <v>27402</v>
      </c>
      <c r="O86" t="s">
        <v>93</v>
      </c>
      <c r="P86" s="7">
        <v>6555</v>
      </c>
      <c r="Q86">
        <v>0</v>
      </c>
      <c r="R86">
        <v>0</v>
      </c>
      <c r="S86" s="7">
        <v>6555</v>
      </c>
      <c r="T86">
        <v>271</v>
      </c>
      <c r="U86">
        <v>0</v>
      </c>
      <c r="V86">
        <v>62</v>
      </c>
      <c r="W86">
        <v>42</v>
      </c>
      <c r="X86">
        <v>0</v>
      </c>
      <c r="Y86">
        <v>375</v>
      </c>
      <c r="AA86" s="16">
        <v>27402</v>
      </c>
      <c r="AB86" t="s">
        <v>93</v>
      </c>
      <c r="AC86" s="7">
        <v>6273</v>
      </c>
      <c r="AD86">
        <v>0</v>
      </c>
      <c r="AE86">
        <v>0</v>
      </c>
      <c r="AF86" s="7">
        <v>6273</v>
      </c>
      <c r="AG86">
        <v>349</v>
      </c>
      <c r="AH86">
        <v>0</v>
      </c>
      <c r="AI86">
        <v>0</v>
      </c>
      <c r="AJ86">
        <v>31</v>
      </c>
      <c r="AK86">
        <v>16</v>
      </c>
      <c r="AL86">
        <v>396</v>
      </c>
    </row>
    <row r="87" spans="1:38" x14ac:dyDescent="0.25">
      <c r="A87">
        <v>32358</v>
      </c>
      <c r="B87" t="s">
        <v>94</v>
      </c>
      <c r="C87">
        <v>880</v>
      </c>
      <c r="D87">
        <v>0</v>
      </c>
      <c r="E87">
        <v>0</v>
      </c>
      <c r="F87">
        <v>880</v>
      </c>
      <c r="G87">
        <v>26</v>
      </c>
      <c r="H87">
        <v>0</v>
      </c>
      <c r="I87">
        <v>0</v>
      </c>
      <c r="J87">
        <v>0</v>
      </c>
      <c r="K87">
        <v>0</v>
      </c>
      <c r="L87">
        <v>26</v>
      </c>
      <c r="N87">
        <v>32358</v>
      </c>
      <c r="O87" t="s">
        <v>94</v>
      </c>
      <c r="P87">
        <v>837</v>
      </c>
      <c r="Q87">
        <v>0</v>
      </c>
      <c r="R87">
        <v>0</v>
      </c>
      <c r="S87">
        <v>837</v>
      </c>
      <c r="T87">
        <v>31</v>
      </c>
      <c r="U87">
        <v>0</v>
      </c>
      <c r="V87">
        <v>0</v>
      </c>
      <c r="W87">
        <v>0</v>
      </c>
      <c r="X87">
        <v>0</v>
      </c>
      <c r="Y87">
        <v>31</v>
      </c>
      <c r="AA87" s="16">
        <v>32358</v>
      </c>
      <c r="AB87" t="s">
        <v>94</v>
      </c>
      <c r="AC87">
        <v>801</v>
      </c>
      <c r="AD87">
        <v>0</v>
      </c>
      <c r="AE87">
        <v>0</v>
      </c>
      <c r="AF87">
        <v>801</v>
      </c>
      <c r="AG87">
        <v>29</v>
      </c>
      <c r="AH87">
        <v>0</v>
      </c>
      <c r="AI87">
        <v>0</v>
      </c>
      <c r="AJ87">
        <v>0</v>
      </c>
      <c r="AK87">
        <v>0</v>
      </c>
      <c r="AL87">
        <v>29</v>
      </c>
    </row>
    <row r="88" spans="1:38" x14ac:dyDescent="0.25">
      <c r="A88">
        <v>38302</v>
      </c>
      <c r="B88" t="s">
        <v>95</v>
      </c>
      <c r="C88">
        <v>270</v>
      </c>
      <c r="D88">
        <v>0</v>
      </c>
      <c r="E88">
        <v>0</v>
      </c>
      <c r="F88">
        <v>270</v>
      </c>
      <c r="G88">
        <v>2</v>
      </c>
      <c r="H88">
        <v>0</v>
      </c>
      <c r="I88">
        <v>0</v>
      </c>
      <c r="J88">
        <v>0</v>
      </c>
      <c r="K88">
        <v>0</v>
      </c>
      <c r="L88">
        <v>2</v>
      </c>
      <c r="N88">
        <v>38302</v>
      </c>
      <c r="O88" t="s">
        <v>95</v>
      </c>
      <c r="P88">
        <v>268</v>
      </c>
      <c r="Q88">
        <v>0</v>
      </c>
      <c r="R88">
        <v>0</v>
      </c>
      <c r="S88">
        <v>268</v>
      </c>
      <c r="T88">
        <v>2</v>
      </c>
      <c r="U88">
        <v>0</v>
      </c>
      <c r="V88">
        <v>0</v>
      </c>
      <c r="W88">
        <v>0</v>
      </c>
      <c r="X88">
        <v>0</v>
      </c>
      <c r="Y88">
        <v>2</v>
      </c>
      <c r="AA88" s="16">
        <v>38302</v>
      </c>
      <c r="AB88" t="s">
        <v>95</v>
      </c>
      <c r="AC88">
        <v>294</v>
      </c>
      <c r="AD88">
        <v>0</v>
      </c>
      <c r="AE88">
        <v>0</v>
      </c>
      <c r="AF88">
        <v>294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2</v>
      </c>
    </row>
    <row r="89" spans="1:38" x14ac:dyDescent="0.25">
      <c r="A89">
        <v>20401</v>
      </c>
      <c r="B89" t="s">
        <v>96</v>
      </c>
      <c r="C89">
        <v>36</v>
      </c>
      <c r="D89">
        <v>0</v>
      </c>
      <c r="E89">
        <v>0</v>
      </c>
      <c r="F89">
        <v>36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N89">
        <v>20401</v>
      </c>
      <c r="O89" t="s">
        <v>96</v>
      </c>
      <c r="P89">
        <v>44</v>
      </c>
      <c r="Q89">
        <v>0</v>
      </c>
      <c r="R89">
        <v>0</v>
      </c>
      <c r="S89">
        <v>44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AA89" s="16">
        <v>20401</v>
      </c>
      <c r="AB89" t="s">
        <v>96</v>
      </c>
      <c r="AC89">
        <v>42</v>
      </c>
      <c r="AD89">
        <v>0</v>
      </c>
      <c r="AE89">
        <v>0</v>
      </c>
      <c r="AF89">
        <v>42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38" x14ac:dyDescent="0.25">
      <c r="A90">
        <v>20404</v>
      </c>
      <c r="B90" t="s">
        <v>97</v>
      </c>
      <c r="C90">
        <v>440</v>
      </c>
      <c r="D90">
        <v>0</v>
      </c>
      <c r="E90">
        <v>0</v>
      </c>
      <c r="F90">
        <v>440</v>
      </c>
      <c r="G90">
        <v>27</v>
      </c>
      <c r="H90">
        <v>0</v>
      </c>
      <c r="I90">
        <v>0</v>
      </c>
      <c r="J90">
        <v>0</v>
      </c>
      <c r="K90">
        <v>4</v>
      </c>
      <c r="L90">
        <v>31</v>
      </c>
      <c r="N90">
        <v>20404</v>
      </c>
      <c r="O90" t="s">
        <v>97</v>
      </c>
      <c r="P90">
        <v>415</v>
      </c>
      <c r="Q90">
        <v>0</v>
      </c>
      <c r="R90">
        <v>0</v>
      </c>
      <c r="S90">
        <v>415</v>
      </c>
      <c r="T90">
        <v>31</v>
      </c>
      <c r="U90">
        <v>0</v>
      </c>
      <c r="V90">
        <v>0</v>
      </c>
      <c r="W90">
        <v>0</v>
      </c>
      <c r="X90">
        <v>4</v>
      </c>
      <c r="Y90">
        <v>35</v>
      </c>
      <c r="AA90" s="16">
        <v>20404</v>
      </c>
      <c r="AB90" t="s">
        <v>97</v>
      </c>
      <c r="AC90">
        <v>420</v>
      </c>
      <c r="AD90">
        <v>0</v>
      </c>
      <c r="AE90">
        <v>0</v>
      </c>
      <c r="AF90">
        <v>420</v>
      </c>
      <c r="AG90">
        <v>31</v>
      </c>
      <c r="AH90">
        <v>0</v>
      </c>
      <c r="AI90">
        <v>0</v>
      </c>
      <c r="AJ90">
        <v>0</v>
      </c>
      <c r="AK90">
        <v>5</v>
      </c>
      <c r="AL90">
        <v>36</v>
      </c>
    </row>
    <row r="91" spans="1:38" x14ac:dyDescent="0.25">
      <c r="A91">
        <v>13301</v>
      </c>
      <c r="B91" t="s">
        <v>98</v>
      </c>
      <c r="C91">
        <v>550</v>
      </c>
      <c r="D91">
        <v>0</v>
      </c>
      <c r="E91">
        <v>0</v>
      </c>
      <c r="F91">
        <v>550</v>
      </c>
      <c r="G91">
        <v>49</v>
      </c>
      <c r="H91">
        <v>0</v>
      </c>
      <c r="I91">
        <v>0</v>
      </c>
      <c r="J91">
        <v>0</v>
      </c>
      <c r="K91">
        <v>0</v>
      </c>
      <c r="L91">
        <v>49</v>
      </c>
      <c r="N91">
        <v>13301</v>
      </c>
      <c r="O91" t="s">
        <v>98</v>
      </c>
      <c r="P91">
        <v>489</v>
      </c>
      <c r="Q91">
        <v>0</v>
      </c>
      <c r="R91">
        <v>0</v>
      </c>
      <c r="S91">
        <v>489</v>
      </c>
      <c r="T91">
        <v>36</v>
      </c>
      <c r="U91">
        <v>0</v>
      </c>
      <c r="V91">
        <v>0</v>
      </c>
      <c r="W91">
        <v>0</v>
      </c>
      <c r="X91">
        <v>0</v>
      </c>
      <c r="Y91">
        <v>36</v>
      </c>
      <c r="AA91" s="16">
        <v>13301</v>
      </c>
      <c r="AB91" t="s">
        <v>98</v>
      </c>
      <c r="AC91">
        <v>471</v>
      </c>
      <c r="AD91">
        <v>0</v>
      </c>
      <c r="AE91">
        <v>0</v>
      </c>
      <c r="AF91">
        <v>471</v>
      </c>
      <c r="AG91">
        <v>39</v>
      </c>
      <c r="AH91">
        <v>0</v>
      </c>
      <c r="AI91">
        <v>0</v>
      </c>
      <c r="AJ91">
        <v>0</v>
      </c>
      <c r="AK91">
        <v>0</v>
      </c>
      <c r="AL91">
        <v>39</v>
      </c>
    </row>
    <row r="92" spans="1:38" x14ac:dyDescent="0.25">
      <c r="A92">
        <v>39200</v>
      </c>
      <c r="B92" t="s">
        <v>99</v>
      </c>
      <c r="C92" s="7">
        <v>1456</v>
      </c>
      <c r="D92">
        <v>21</v>
      </c>
      <c r="E92">
        <v>0</v>
      </c>
      <c r="F92" s="7">
        <v>1435</v>
      </c>
      <c r="G92">
        <v>164</v>
      </c>
      <c r="H92">
        <v>0</v>
      </c>
      <c r="I92">
        <v>0</v>
      </c>
      <c r="J92">
        <v>2</v>
      </c>
      <c r="K92">
        <v>0</v>
      </c>
      <c r="L92">
        <v>166</v>
      </c>
      <c r="N92">
        <v>39200</v>
      </c>
      <c r="O92" t="s">
        <v>99</v>
      </c>
      <c r="P92" s="7">
        <v>1373</v>
      </c>
      <c r="Q92">
        <v>42</v>
      </c>
      <c r="R92">
        <v>0</v>
      </c>
      <c r="S92" s="7">
        <v>1331</v>
      </c>
      <c r="T92">
        <v>135</v>
      </c>
      <c r="U92">
        <v>0</v>
      </c>
      <c r="V92">
        <v>0</v>
      </c>
      <c r="W92">
        <v>9</v>
      </c>
      <c r="X92">
        <v>0</v>
      </c>
      <c r="Y92">
        <v>144</v>
      </c>
      <c r="AA92" s="16">
        <v>39200</v>
      </c>
      <c r="AB92" t="s">
        <v>99</v>
      </c>
      <c r="AC92" s="7">
        <v>1136</v>
      </c>
      <c r="AD92">
        <v>34</v>
      </c>
      <c r="AE92">
        <v>0</v>
      </c>
      <c r="AF92" s="7">
        <v>1102</v>
      </c>
      <c r="AG92">
        <v>116</v>
      </c>
      <c r="AH92">
        <v>0</v>
      </c>
      <c r="AI92">
        <v>0</v>
      </c>
      <c r="AJ92">
        <v>12</v>
      </c>
      <c r="AK92">
        <v>70</v>
      </c>
      <c r="AL92">
        <v>198</v>
      </c>
    </row>
    <row r="93" spans="1:38" x14ac:dyDescent="0.25">
      <c r="A93">
        <v>39204</v>
      </c>
      <c r="B93" t="s">
        <v>100</v>
      </c>
      <c r="C93">
        <v>592</v>
      </c>
      <c r="D93">
        <v>0</v>
      </c>
      <c r="E93">
        <v>0</v>
      </c>
      <c r="F93">
        <v>592</v>
      </c>
      <c r="G93">
        <v>34</v>
      </c>
      <c r="H93">
        <v>0</v>
      </c>
      <c r="I93">
        <v>0</v>
      </c>
      <c r="J93">
        <v>0</v>
      </c>
      <c r="K93">
        <v>0</v>
      </c>
      <c r="L93">
        <v>34</v>
      </c>
      <c r="N93">
        <v>39204</v>
      </c>
      <c r="O93" t="s">
        <v>100</v>
      </c>
      <c r="P93">
        <v>557</v>
      </c>
      <c r="Q93">
        <v>0</v>
      </c>
      <c r="R93">
        <v>0</v>
      </c>
      <c r="S93">
        <v>557</v>
      </c>
      <c r="T93">
        <v>32</v>
      </c>
      <c r="U93">
        <v>0</v>
      </c>
      <c r="V93">
        <v>0</v>
      </c>
      <c r="W93">
        <v>0</v>
      </c>
      <c r="X93">
        <v>0</v>
      </c>
      <c r="Y93">
        <v>32</v>
      </c>
      <c r="AA93" s="16">
        <v>39204</v>
      </c>
      <c r="AB93" t="s">
        <v>100</v>
      </c>
      <c r="AC93">
        <v>551</v>
      </c>
      <c r="AD93">
        <v>0</v>
      </c>
      <c r="AE93">
        <v>0</v>
      </c>
      <c r="AF93">
        <v>551</v>
      </c>
      <c r="AG93">
        <v>30</v>
      </c>
      <c r="AH93">
        <v>0</v>
      </c>
      <c r="AI93">
        <v>0</v>
      </c>
      <c r="AJ93">
        <v>0</v>
      </c>
      <c r="AK93">
        <v>0</v>
      </c>
      <c r="AL93">
        <v>30</v>
      </c>
    </row>
    <row r="94" spans="1:38" x14ac:dyDescent="0.25">
      <c r="A94">
        <v>31332</v>
      </c>
      <c r="B94" t="s">
        <v>101</v>
      </c>
      <c r="C94" s="7">
        <v>1601</v>
      </c>
      <c r="D94">
        <v>0</v>
      </c>
      <c r="E94">
        <v>0</v>
      </c>
      <c r="F94" s="7">
        <v>1601</v>
      </c>
      <c r="G94">
        <v>85</v>
      </c>
      <c r="H94">
        <v>0</v>
      </c>
      <c r="I94">
        <v>0</v>
      </c>
      <c r="J94">
        <v>3</v>
      </c>
      <c r="K94">
        <v>22</v>
      </c>
      <c r="L94">
        <v>110</v>
      </c>
      <c r="N94">
        <v>31332</v>
      </c>
      <c r="O94" t="s">
        <v>101</v>
      </c>
      <c r="P94" s="7">
        <v>1539</v>
      </c>
      <c r="Q94">
        <v>0</v>
      </c>
      <c r="R94">
        <v>0</v>
      </c>
      <c r="S94" s="7">
        <v>1539</v>
      </c>
      <c r="T94">
        <v>107</v>
      </c>
      <c r="U94">
        <v>0</v>
      </c>
      <c r="V94">
        <v>0</v>
      </c>
      <c r="W94">
        <v>0</v>
      </c>
      <c r="X94">
        <v>40</v>
      </c>
      <c r="Y94">
        <v>147</v>
      </c>
      <c r="AA94" s="16">
        <v>31332</v>
      </c>
      <c r="AB94" t="s">
        <v>101</v>
      </c>
      <c r="AC94" s="7">
        <v>1543</v>
      </c>
      <c r="AD94">
        <v>0</v>
      </c>
      <c r="AE94">
        <v>0</v>
      </c>
      <c r="AF94" s="7">
        <v>1543</v>
      </c>
      <c r="AG94">
        <v>65</v>
      </c>
      <c r="AH94">
        <v>0</v>
      </c>
      <c r="AI94">
        <v>0</v>
      </c>
      <c r="AJ94">
        <v>4</v>
      </c>
      <c r="AK94">
        <v>11</v>
      </c>
      <c r="AL94">
        <v>80</v>
      </c>
    </row>
    <row r="95" spans="1:38" x14ac:dyDescent="0.25">
      <c r="A95">
        <v>23054</v>
      </c>
      <c r="B95" t="s">
        <v>102</v>
      </c>
      <c r="C95">
        <v>277</v>
      </c>
      <c r="D95">
        <v>0</v>
      </c>
      <c r="E95">
        <v>0</v>
      </c>
      <c r="F95">
        <v>277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N95">
        <v>23054</v>
      </c>
      <c r="O95" t="s">
        <v>102</v>
      </c>
      <c r="P95">
        <v>254</v>
      </c>
      <c r="Q95">
        <v>0</v>
      </c>
      <c r="R95">
        <v>0</v>
      </c>
      <c r="S95">
        <v>254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AA95" s="16">
        <v>23054</v>
      </c>
      <c r="AB95" t="s">
        <v>102</v>
      </c>
      <c r="AC95">
        <v>256</v>
      </c>
      <c r="AD95">
        <v>0</v>
      </c>
      <c r="AE95">
        <v>0</v>
      </c>
      <c r="AF95">
        <v>256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 x14ac:dyDescent="0.25">
      <c r="A96">
        <v>32312</v>
      </c>
      <c r="B96" t="s">
        <v>103</v>
      </c>
      <c r="C96">
        <v>57</v>
      </c>
      <c r="D96">
        <v>0</v>
      </c>
      <c r="E96">
        <v>0</v>
      </c>
      <c r="F96">
        <v>57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N96">
        <v>32312</v>
      </c>
      <c r="O96" t="s">
        <v>103</v>
      </c>
      <c r="P96">
        <v>63</v>
      </c>
      <c r="Q96">
        <v>0</v>
      </c>
      <c r="R96">
        <v>0</v>
      </c>
      <c r="S96">
        <v>63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AA96" s="16">
        <v>32312</v>
      </c>
      <c r="AB96" t="s">
        <v>103</v>
      </c>
      <c r="AC96">
        <v>59</v>
      </c>
      <c r="AD96">
        <v>0</v>
      </c>
      <c r="AE96">
        <v>0</v>
      </c>
      <c r="AF96">
        <v>59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 x14ac:dyDescent="0.25">
      <c r="A97">
        <v>6103</v>
      </c>
      <c r="B97" t="s">
        <v>104</v>
      </c>
      <c r="C97">
        <v>133</v>
      </c>
      <c r="D97">
        <v>0</v>
      </c>
      <c r="E97">
        <v>0</v>
      </c>
      <c r="F97">
        <v>133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N97">
        <v>6103</v>
      </c>
      <c r="O97" t="s">
        <v>104</v>
      </c>
      <c r="P97">
        <v>124</v>
      </c>
      <c r="Q97">
        <v>0</v>
      </c>
      <c r="R97">
        <v>0</v>
      </c>
      <c r="S97">
        <v>124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AA97" s="17" t="s">
        <v>380</v>
      </c>
      <c r="AB97" t="s">
        <v>104</v>
      </c>
      <c r="AC97">
        <v>117</v>
      </c>
      <c r="AD97">
        <v>0</v>
      </c>
      <c r="AE97">
        <v>0</v>
      </c>
      <c r="AF97">
        <v>117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 x14ac:dyDescent="0.25">
      <c r="A98">
        <v>34324</v>
      </c>
      <c r="B98" t="s">
        <v>105</v>
      </c>
      <c r="C98">
        <v>446</v>
      </c>
      <c r="D98">
        <v>0</v>
      </c>
      <c r="E98">
        <v>0</v>
      </c>
      <c r="F98">
        <v>446</v>
      </c>
      <c r="G98">
        <v>13</v>
      </c>
      <c r="H98">
        <v>0</v>
      </c>
      <c r="I98">
        <v>0</v>
      </c>
      <c r="J98">
        <v>0</v>
      </c>
      <c r="K98">
        <v>0</v>
      </c>
      <c r="L98">
        <v>13</v>
      </c>
      <c r="N98">
        <v>34324</v>
      </c>
      <c r="O98" t="s">
        <v>105</v>
      </c>
      <c r="P98">
        <v>469</v>
      </c>
      <c r="Q98">
        <v>0</v>
      </c>
      <c r="R98">
        <v>0</v>
      </c>
      <c r="S98">
        <v>469</v>
      </c>
      <c r="T98">
        <v>11</v>
      </c>
      <c r="U98">
        <v>0</v>
      </c>
      <c r="V98">
        <v>0</v>
      </c>
      <c r="W98">
        <v>0</v>
      </c>
      <c r="X98">
        <v>0</v>
      </c>
      <c r="Y98">
        <v>11</v>
      </c>
      <c r="AA98" s="16">
        <v>34324</v>
      </c>
      <c r="AB98" t="s">
        <v>105</v>
      </c>
      <c r="AC98">
        <v>463</v>
      </c>
      <c r="AD98">
        <v>0</v>
      </c>
      <c r="AE98">
        <v>0</v>
      </c>
      <c r="AF98">
        <v>463</v>
      </c>
      <c r="AG98">
        <v>11</v>
      </c>
      <c r="AH98">
        <v>0</v>
      </c>
      <c r="AI98">
        <v>0</v>
      </c>
      <c r="AJ98">
        <v>0</v>
      </c>
      <c r="AK98">
        <v>0</v>
      </c>
      <c r="AL98">
        <v>11</v>
      </c>
    </row>
    <row r="99" spans="1:38" x14ac:dyDescent="0.25">
      <c r="A99">
        <v>22204</v>
      </c>
      <c r="B99" t="s">
        <v>106</v>
      </c>
      <c r="C99">
        <v>168</v>
      </c>
      <c r="D99">
        <v>0</v>
      </c>
      <c r="E99">
        <v>0</v>
      </c>
      <c r="F99">
        <v>168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N99">
        <v>22204</v>
      </c>
      <c r="O99" t="s">
        <v>106</v>
      </c>
      <c r="P99">
        <v>171</v>
      </c>
      <c r="Q99">
        <v>0</v>
      </c>
      <c r="R99">
        <v>0</v>
      </c>
      <c r="S99">
        <v>171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AA99" s="16">
        <v>22204</v>
      </c>
      <c r="AB99" t="s">
        <v>106</v>
      </c>
      <c r="AC99">
        <v>179</v>
      </c>
      <c r="AD99">
        <v>0</v>
      </c>
      <c r="AE99">
        <v>0</v>
      </c>
      <c r="AF99">
        <v>179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</row>
    <row r="100" spans="1:38" x14ac:dyDescent="0.25">
      <c r="A100">
        <v>39203</v>
      </c>
      <c r="B100" t="s">
        <v>107</v>
      </c>
      <c r="C100" s="7">
        <v>1020</v>
      </c>
      <c r="D100">
        <v>33</v>
      </c>
      <c r="E100">
        <v>0</v>
      </c>
      <c r="F100">
        <v>987</v>
      </c>
      <c r="G100">
        <v>27</v>
      </c>
      <c r="H100">
        <v>0</v>
      </c>
      <c r="I100">
        <v>0</v>
      </c>
      <c r="J100">
        <v>0</v>
      </c>
      <c r="K100">
        <v>0</v>
      </c>
      <c r="L100">
        <v>27</v>
      </c>
      <c r="N100">
        <v>39203</v>
      </c>
      <c r="O100" t="s">
        <v>107</v>
      </c>
      <c r="P100">
        <v>979</v>
      </c>
      <c r="Q100">
        <v>32</v>
      </c>
      <c r="R100">
        <v>0</v>
      </c>
      <c r="S100">
        <v>947</v>
      </c>
      <c r="T100">
        <v>42</v>
      </c>
      <c r="U100">
        <v>0</v>
      </c>
      <c r="V100">
        <v>0</v>
      </c>
      <c r="W100">
        <v>2</v>
      </c>
      <c r="X100">
        <v>0</v>
      </c>
      <c r="Y100">
        <v>44</v>
      </c>
      <c r="AA100" s="16">
        <v>39203</v>
      </c>
      <c r="AB100" t="s">
        <v>107</v>
      </c>
      <c r="AC100">
        <v>971</v>
      </c>
      <c r="AD100">
        <v>30</v>
      </c>
      <c r="AE100">
        <v>0</v>
      </c>
      <c r="AF100">
        <v>941</v>
      </c>
      <c r="AG100">
        <v>27</v>
      </c>
      <c r="AH100">
        <v>0</v>
      </c>
      <c r="AI100">
        <v>0</v>
      </c>
      <c r="AJ100">
        <v>14</v>
      </c>
      <c r="AK100">
        <v>0</v>
      </c>
      <c r="AL100">
        <v>41</v>
      </c>
    </row>
    <row r="101" spans="1:38" x14ac:dyDescent="0.25">
      <c r="A101">
        <v>17401</v>
      </c>
      <c r="B101" t="s">
        <v>108</v>
      </c>
      <c r="C101" s="7">
        <v>7574</v>
      </c>
      <c r="D101">
        <v>10</v>
      </c>
      <c r="E101">
        <v>0</v>
      </c>
      <c r="F101" s="7">
        <v>7564</v>
      </c>
      <c r="G101">
        <v>581</v>
      </c>
      <c r="H101">
        <v>191</v>
      </c>
      <c r="I101">
        <v>155</v>
      </c>
      <c r="J101">
        <v>71</v>
      </c>
      <c r="K101">
        <v>60</v>
      </c>
      <c r="L101" s="7">
        <v>1058</v>
      </c>
      <c r="N101">
        <v>17401</v>
      </c>
      <c r="O101" t="s">
        <v>108</v>
      </c>
      <c r="P101" s="7">
        <v>6937</v>
      </c>
      <c r="Q101">
        <v>0</v>
      </c>
      <c r="R101">
        <v>0</v>
      </c>
      <c r="S101" s="7">
        <v>6937</v>
      </c>
      <c r="T101">
        <v>655</v>
      </c>
      <c r="U101">
        <v>312</v>
      </c>
      <c r="V101">
        <v>160</v>
      </c>
      <c r="W101">
        <v>65</v>
      </c>
      <c r="X101">
        <v>107</v>
      </c>
      <c r="Y101" s="7">
        <v>1299</v>
      </c>
      <c r="AA101" s="16">
        <v>17401</v>
      </c>
      <c r="AB101" t="s">
        <v>108</v>
      </c>
      <c r="AC101" s="7">
        <v>6768</v>
      </c>
      <c r="AD101">
        <v>0</v>
      </c>
      <c r="AE101">
        <v>0</v>
      </c>
      <c r="AF101" s="7">
        <v>6768</v>
      </c>
      <c r="AG101">
        <v>726</v>
      </c>
      <c r="AH101">
        <v>299</v>
      </c>
      <c r="AI101">
        <v>96</v>
      </c>
      <c r="AJ101">
        <v>78</v>
      </c>
      <c r="AK101">
        <v>88</v>
      </c>
      <c r="AL101" s="7">
        <v>1287</v>
      </c>
    </row>
    <row r="102" spans="1:38" x14ac:dyDescent="0.25">
      <c r="A102">
        <v>6098</v>
      </c>
      <c r="B102" t="s">
        <v>109</v>
      </c>
      <c r="C102" s="7">
        <v>1820</v>
      </c>
      <c r="D102">
        <v>0</v>
      </c>
      <c r="E102">
        <v>0</v>
      </c>
      <c r="F102" s="7">
        <v>1820</v>
      </c>
      <c r="G102">
        <v>44</v>
      </c>
      <c r="H102">
        <v>0</v>
      </c>
      <c r="I102">
        <v>0</v>
      </c>
      <c r="J102">
        <v>0</v>
      </c>
      <c r="K102">
        <v>0</v>
      </c>
      <c r="L102">
        <v>44</v>
      </c>
      <c r="N102">
        <v>6098</v>
      </c>
      <c r="O102" t="s">
        <v>109</v>
      </c>
      <c r="P102" s="7">
        <v>1842</v>
      </c>
      <c r="Q102">
        <v>0</v>
      </c>
      <c r="R102">
        <v>0</v>
      </c>
      <c r="S102" s="7">
        <v>1842</v>
      </c>
      <c r="T102">
        <v>48</v>
      </c>
      <c r="U102">
        <v>0</v>
      </c>
      <c r="V102">
        <v>0</v>
      </c>
      <c r="W102">
        <v>0</v>
      </c>
      <c r="X102">
        <v>3</v>
      </c>
      <c r="Y102">
        <v>51</v>
      </c>
      <c r="AA102" s="17" t="s">
        <v>381</v>
      </c>
      <c r="AB102" t="s">
        <v>109</v>
      </c>
      <c r="AC102" s="7">
        <v>1603</v>
      </c>
      <c r="AD102">
        <v>0</v>
      </c>
      <c r="AE102">
        <v>0</v>
      </c>
      <c r="AF102" s="7">
        <v>1603</v>
      </c>
      <c r="AG102">
        <v>45</v>
      </c>
      <c r="AH102">
        <v>0</v>
      </c>
      <c r="AI102">
        <v>0</v>
      </c>
      <c r="AJ102">
        <v>0</v>
      </c>
      <c r="AK102">
        <v>3</v>
      </c>
      <c r="AL102">
        <v>48</v>
      </c>
    </row>
    <row r="103" spans="1:38" x14ac:dyDescent="0.25">
      <c r="A103">
        <v>23404</v>
      </c>
      <c r="B103" t="s">
        <v>110</v>
      </c>
      <c r="C103">
        <v>288</v>
      </c>
      <c r="D103">
        <v>0</v>
      </c>
      <c r="E103">
        <v>0</v>
      </c>
      <c r="F103">
        <v>288</v>
      </c>
      <c r="G103">
        <v>6</v>
      </c>
      <c r="H103">
        <v>0</v>
      </c>
      <c r="I103">
        <v>0</v>
      </c>
      <c r="J103">
        <v>8</v>
      </c>
      <c r="K103">
        <v>1</v>
      </c>
      <c r="L103">
        <v>15</v>
      </c>
      <c r="N103">
        <v>23404</v>
      </c>
      <c r="O103" t="s">
        <v>110</v>
      </c>
      <c r="P103">
        <v>301</v>
      </c>
      <c r="Q103">
        <v>0</v>
      </c>
      <c r="R103">
        <v>0</v>
      </c>
      <c r="S103">
        <v>301</v>
      </c>
      <c r="T103">
        <v>1</v>
      </c>
      <c r="U103">
        <v>0</v>
      </c>
      <c r="V103">
        <v>0</v>
      </c>
      <c r="W103">
        <v>7</v>
      </c>
      <c r="X103">
        <v>3</v>
      </c>
      <c r="Y103">
        <v>11</v>
      </c>
      <c r="AA103" s="16">
        <v>23404</v>
      </c>
      <c r="AB103" t="s">
        <v>110</v>
      </c>
      <c r="AC103">
        <v>302</v>
      </c>
      <c r="AD103">
        <v>0</v>
      </c>
      <c r="AE103">
        <v>0</v>
      </c>
      <c r="AF103">
        <v>302</v>
      </c>
      <c r="AG103">
        <v>7</v>
      </c>
      <c r="AH103">
        <v>0</v>
      </c>
      <c r="AI103">
        <v>0</v>
      </c>
      <c r="AJ103">
        <v>8</v>
      </c>
      <c r="AK103">
        <v>3</v>
      </c>
      <c r="AL103">
        <v>18</v>
      </c>
    </row>
    <row r="104" spans="1:38" x14ac:dyDescent="0.25">
      <c r="A104">
        <v>14028</v>
      </c>
      <c r="B104" t="s">
        <v>111</v>
      </c>
      <c r="C104">
        <v>806</v>
      </c>
      <c r="D104">
        <v>0</v>
      </c>
      <c r="E104">
        <v>0</v>
      </c>
      <c r="F104">
        <v>806</v>
      </c>
      <c r="G104">
        <v>27</v>
      </c>
      <c r="H104">
        <v>0</v>
      </c>
      <c r="I104">
        <v>0</v>
      </c>
      <c r="J104">
        <v>1</v>
      </c>
      <c r="K104">
        <v>19</v>
      </c>
      <c r="L104">
        <v>47</v>
      </c>
      <c r="N104">
        <v>14028</v>
      </c>
      <c r="O104" t="s">
        <v>111</v>
      </c>
      <c r="P104">
        <v>813</v>
      </c>
      <c r="Q104">
        <v>0</v>
      </c>
      <c r="R104">
        <v>0</v>
      </c>
      <c r="S104">
        <v>813</v>
      </c>
      <c r="T104">
        <v>39</v>
      </c>
      <c r="U104">
        <v>0</v>
      </c>
      <c r="V104">
        <v>0</v>
      </c>
      <c r="W104">
        <v>2</v>
      </c>
      <c r="X104">
        <v>16</v>
      </c>
      <c r="Y104">
        <v>57</v>
      </c>
      <c r="AA104" s="16">
        <v>14028</v>
      </c>
      <c r="AB104" t="s">
        <v>111</v>
      </c>
      <c r="AC104">
        <v>773</v>
      </c>
      <c r="AD104">
        <v>0</v>
      </c>
      <c r="AE104">
        <v>0</v>
      </c>
      <c r="AF104">
        <v>773</v>
      </c>
      <c r="AG104">
        <v>41</v>
      </c>
      <c r="AH104">
        <v>0</v>
      </c>
      <c r="AI104">
        <v>0</v>
      </c>
      <c r="AJ104">
        <v>1</v>
      </c>
      <c r="AK104">
        <v>20</v>
      </c>
      <c r="AL104">
        <v>62</v>
      </c>
    </row>
    <row r="105" spans="1:38" x14ac:dyDescent="0.25">
      <c r="A105">
        <v>17911</v>
      </c>
      <c r="B105" t="s">
        <v>342</v>
      </c>
      <c r="C105">
        <v>149</v>
      </c>
      <c r="D105">
        <v>0</v>
      </c>
      <c r="E105">
        <v>0</v>
      </c>
      <c r="F105">
        <v>149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N105">
        <v>17911</v>
      </c>
      <c r="O105" t="s">
        <v>342</v>
      </c>
      <c r="P105">
        <v>139</v>
      </c>
      <c r="Q105">
        <v>0</v>
      </c>
      <c r="R105">
        <v>0</v>
      </c>
      <c r="S105">
        <v>139</v>
      </c>
      <c r="T105">
        <v>0</v>
      </c>
      <c r="U105">
        <v>7</v>
      </c>
      <c r="V105">
        <v>0</v>
      </c>
      <c r="W105">
        <v>0</v>
      </c>
      <c r="X105">
        <v>0</v>
      </c>
      <c r="Y105">
        <v>7</v>
      </c>
      <c r="AA105" s="16">
        <v>17911</v>
      </c>
      <c r="AB105" t="s">
        <v>342</v>
      </c>
      <c r="AC105">
        <v>128</v>
      </c>
      <c r="AD105">
        <v>0</v>
      </c>
      <c r="AE105">
        <v>0</v>
      </c>
      <c r="AF105">
        <v>128</v>
      </c>
      <c r="AG105">
        <v>0</v>
      </c>
      <c r="AH105">
        <v>8</v>
      </c>
      <c r="AI105">
        <v>0</v>
      </c>
      <c r="AJ105">
        <v>0</v>
      </c>
      <c r="AK105">
        <v>0</v>
      </c>
      <c r="AL105">
        <v>8</v>
      </c>
    </row>
    <row r="106" spans="1:38" x14ac:dyDescent="0.25">
      <c r="A106">
        <v>27902</v>
      </c>
      <c r="B106" t="s">
        <v>343</v>
      </c>
      <c r="C106">
        <v>110</v>
      </c>
      <c r="D106">
        <v>0</v>
      </c>
      <c r="E106">
        <v>0</v>
      </c>
      <c r="F106">
        <v>110</v>
      </c>
      <c r="G106">
        <v>10</v>
      </c>
      <c r="H106">
        <v>20</v>
      </c>
      <c r="I106">
        <v>0</v>
      </c>
      <c r="J106">
        <v>0</v>
      </c>
      <c r="K106">
        <v>0</v>
      </c>
      <c r="L106">
        <v>30</v>
      </c>
      <c r="N106">
        <v>27902</v>
      </c>
      <c r="O106" t="s">
        <v>343</v>
      </c>
      <c r="P106">
        <v>104</v>
      </c>
      <c r="Q106">
        <v>0</v>
      </c>
      <c r="R106">
        <v>0</v>
      </c>
      <c r="S106">
        <v>104</v>
      </c>
      <c r="T106">
        <v>10</v>
      </c>
      <c r="U106">
        <v>20</v>
      </c>
      <c r="V106">
        <v>0</v>
      </c>
      <c r="W106">
        <v>0</v>
      </c>
      <c r="X106">
        <v>0</v>
      </c>
      <c r="Y106">
        <v>30</v>
      </c>
      <c r="AA106" s="16">
        <v>27902</v>
      </c>
      <c r="AB106" t="s">
        <v>343</v>
      </c>
      <c r="AC106">
        <v>101</v>
      </c>
      <c r="AD106">
        <v>0</v>
      </c>
      <c r="AE106">
        <v>0</v>
      </c>
      <c r="AF106">
        <v>101</v>
      </c>
      <c r="AG106">
        <v>10</v>
      </c>
      <c r="AH106">
        <v>20</v>
      </c>
      <c r="AI106">
        <v>0</v>
      </c>
      <c r="AJ106">
        <v>0</v>
      </c>
      <c r="AK106">
        <v>0</v>
      </c>
      <c r="AL106">
        <v>30</v>
      </c>
    </row>
    <row r="107" spans="1:38" x14ac:dyDescent="0.25">
      <c r="A107">
        <v>17916</v>
      </c>
      <c r="B107" t="s">
        <v>335</v>
      </c>
      <c r="C107">
        <v>79</v>
      </c>
      <c r="D107">
        <v>0</v>
      </c>
      <c r="E107">
        <v>0</v>
      </c>
      <c r="F107">
        <v>79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N107">
        <v>17916</v>
      </c>
      <c r="O107" t="s">
        <v>335</v>
      </c>
      <c r="P107">
        <v>75</v>
      </c>
      <c r="Q107">
        <v>0</v>
      </c>
      <c r="R107">
        <v>0</v>
      </c>
      <c r="S107">
        <v>75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AA107" s="16">
        <v>17916</v>
      </c>
      <c r="AB107" t="s">
        <v>335</v>
      </c>
      <c r="AC107">
        <v>49</v>
      </c>
      <c r="AD107">
        <v>0</v>
      </c>
      <c r="AE107">
        <v>0</v>
      </c>
      <c r="AF107">
        <v>49</v>
      </c>
      <c r="AG107">
        <v>6</v>
      </c>
      <c r="AH107">
        <v>24</v>
      </c>
      <c r="AI107">
        <v>0</v>
      </c>
      <c r="AJ107">
        <v>0</v>
      </c>
      <c r="AK107">
        <v>0</v>
      </c>
      <c r="AL107">
        <v>30</v>
      </c>
    </row>
    <row r="108" spans="1:38" x14ac:dyDescent="0.25">
      <c r="A108">
        <v>31063</v>
      </c>
      <c r="B108" t="s">
        <v>113</v>
      </c>
      <c r="C108">
        <v>31</v>
      </c>
      <c r="D108">
        <v>0</v>
      </c>
      <c r="E108">
        <v>0</v>
      </c>
      <c r="F108">
        <v>31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N108">
        <v>31063</v>
      </c>
      <c r="O108" t="s">
        <v>113</v>
      </c>
      <c r="P108">
        <v>33</v>
      </c>
      <c r="Q108">
        <v>0</v>
      </c>
      <c r="R108">
        <v>0</v>
      </c>
      <c r="S108">
        <v>33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AA108" s="16">
        <v>31063</v>
      </c>
      <c r="AB108" t="s">
        <v>113</v>
      </c>
      <c r="AC108">
        <v>31</v>
      </c>
      <c r="AD108">
        <v>0</v>
      </c>
      <c r="AE108">
        <v>0</v>
      </c>
      <c r="AF108">
        <v>31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 x14ac:dyDescent="0.25">
      <c r="A109">
        <v>17411</v>
      </c>
      <c r="B109" t="s">
        <v>114</v>
      </c>
      <c r="C109" s="7">
        <v>14256</v>
      </c>
      <c r="D109">
        <v>32</v>
      </c>
      <c r="E109">
        <v>0</v>
      </c>
      <c r="F109" s="7">
        <v>14224</v>
      </c>
      <c r="G109">
        <v>197</v>
      </c>
      <c r="H109">
        <v>23</v>
      </c>
      <c r="I109">
        <v>0</v>
      </c>
      <c r="J109">
        <v>0</v>
      </c>
      <c r="K109">
        <v>32</v>
      </c>
      <c r="L109">
        <v>252</v>
      </c>
      <c r="N109">
        <v>17411</v>
      </c>
      <c r="O109" t="s">
        <v>114</v>
      </c>
      <c r="P109" s="7">
        <v>14598</v>
      </c>
      <c r="Q109">
        <v>71</v>
      </c>
      <c r="R109">
        <v>0</v>
      </c>
      <c r="S109" s="7">
        <v>14527</v>
      </c>
      <c r="T109">
        <v>253</v>
      </c>
      <c r="U109">
        <v>59</v>
      </c>
      <c r="V109">
        <v>0</v>
      </c>
      <c r="W109">
        <v>0</v>
      </c>
      <c r="X109">
        <v>48</v>
      </c>
      <c r="Y109">
        <v>360</v>
      </c>
      <c r="AA109" s="16">
        <v>17411</v>
      </c>
      <c r="AB109" t="s">
        <v>114</v>
      </c>
      <c r="AC109" s="7">
        <v>14404</v>
      </c>
      <c r="AD109">
        <v>65</v>
      </c>
      <c r="AE109">
        <v>0</v>
      </c>
      <c r="AF109" s="7">
        <v>14339</v>
      </c>
      <c r="AG109">
        <v>302</v>
      </c>
      <c r="AH109">
        <v>55</v>
      </c>
      <c r="AI109">
        <v>0</v>
      </c>
      <c r="AJ109">
        <v>0</v>
      </c>
      <c r="AK109">
        <v>128</v>
      </c>
      <c r="AL109">
        <v>485</v>
      </c>
    </row>
    <row r="110" spans="1:38" x14ac:dyDescent="0.25">
      <c r="A110">
        <v>11056</v>
      </c>
      <c r="B110" t="s">
        <v>115</v>
      </c>
      <c r="C110">
        <v>44</v>
      </c>
      <c r="D110">
        <v>0</v>
      </c>
      <c r="E110">
        <v>0</v>
      </c>
      <c r="F110">
        <v>44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N110">
        <v>11056</v>
      </c>
      <c r="O110" t="s">
        <v>115</v>
      </c>
      <c r="P110">
        <v>38</v>
      </c>
      <c r="Q110">
        <v>0</v>
      </c>
      <c r="R110">
        <v>0</v>
      </c>
      <c r="S110">
        <v>38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AA110" s="16">
        <v>11056</v>
      </c>
      <c r="AB110" t="s">
        <v>115</v>
      </c>
      <c r="AC110">
        <v>39</v>
      </c>
      <c r="AD110">
        <v>0</v>
      </c>
      <c r="AE110">
        <v>0</v>
      </c>
      <c r="AF110">
        <v>39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</row>
    <row r="111" spans="1:38" x14ac:dyDescent="0.25">
      <c r="A111">
        <v>10003</v>
      </c>
      <c r="B111" t="s">
        <v>116</v>
      </c>
      <c r="C111">
        <v>91</v>
      </c>
      <c r="D111">
        <v>0</v>
      </c>
      <c r="E111">
        <v>0</v>
      </c>
      <c r="F111">
        <v>91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N111">
        <v>10003</v>
      </c>
      <c r="O111" t="s">
        <v>116</v>
      </c>
      <c r="P111">
        <v>90</v>
      </c>
      <c r="Q111">
        <v>0</v>
      </c>
      <c r="R111">
        <v>0</v>
      </c>
      <c r="S111">
        <v>90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AA111" s="16">
        <v>10003</v>
      </c>
      <c r="AB111" t="s">
        <v>116</v>
      </c>
      <c r="AC111">
        <v>71</v>
      </c>
      <c r="AD111">
        <v>0</v>
      </c>
      <c r="AE111">
        <v>0</v>
      </c>
      <c r="AF111">
        <v>71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 x14ac:dyDescent="0.25">
      <c r="A112">
        <v>8458</v>
      </c>
      <c r="B112" t="s">
        <v>117</v>
      </c>
      <c r="C112" s="7">
        <v>3502</v>
      </c>
      <c r="D112">
        <v>0</v>
      </c>
      <c r="E112">
        <v>0</v>
      </c>
      <c r="F112" s="7">
        <v>3502</v>
      </c>
      <c r="G112">
        <v>124</v>
      </c>
      <c r="H112">
        <v>0</v>
      </c>
      <c r="I112">
        <v>0</v>
      </c>
      <c r="J112">
        <v>2</v>
      </c>
      <c r="K112">
        <v>0</v>
      </c>
      <c r="L112">
        <v>126</v>
      </c>
      <c r="N112">
        <v>8458</v>
      </c>
      <c r="O112" t="s">
        <v>117</v>
      </c>
      <c r="P112" s="7">
        <v>3260</v>
      </c>
      <c r="Q112">
        <v>0</v>
      </c>
      <c r="R112">
        <v>0</v>
      </c>
      <c r="S112" s="7">
        <v>3260</v>
      </c>
      <c r="T112">
        <v>176</v>
      </c>
      <c r="U112">
        <v>0</v>
      </c>
      <c r="V112">
        <v>0</v>
      </c>
      <c r="W112">
        <v>4</v>
      </c>
      <c r="X112">
        <v>19</v>
      </c>
      <c r="Y112">
        <v>199</v>
      </c>
      <c r="AA112" s="17" t="s">
        <v>382</v>
      </c>
      <c r="AB112" t="s">
        <v>117</v>
      </c>
      <c r="AC112" s="7">
        <v>3145</v>
      </c>
      <c r="AD112">
        <v>0</v>
      </c>
      <c r="AE112">
        <v>0</v>
      </c>
      <c r="AF112" s="7">
        <v>3145</v>
      </c>
      <c r="AG112">
        <v>157</v>
      </c>
      <c r="AH112">
        <v>0</v>
      </c>
      <c r="AI112">
        <v>0</v>
      </c>
      <c r="AJ112">
        <v>1</v>
      </c>
      <c r="AK112">
        <v>19</v>
      </c>
      <c r="AL112">
        <v>177</v>
      </c>
    </row>
    <row r="113" spans="1:38" x14ac:dyDescent="0.25">
      <c r="A113">
        <v>3017</v>
      </c>
      <c r="B113" t="s">
        <v>118</v>
      </c>
      <c r="C113" s="7">
        <v>9025</v>
      </c>
      <c r="D113">
        <v>0</v>
      </c>
      <c r="E113">
        <v>0</v>
      </c>
      <c r="F113" s="7">
        <v>9025</v>
      </c>
      <c r="G113">
        <v>634</v>
      </c>
      <c r="H113">
        <v>756</v>
      </c>
      <c r="I113">
        <v>0</v>
      </c>
      <c r="J113">
        <v>20</v>
      </c>
      <c r="K113">
        <v>183</v>
      </c>
      <c r="L113" s="7">
        <v>1593</v>
      </c>
      <c r="N113">
        <v>3017</v>
      </c>
      <c r="O113" t="s">
        <v>118</v>
      </c>
      <c r="P113" s="7">
        <v>9107</v>
      </c>
      <c r="Q113">
        <v>0</v>
      </c>
      <c r="R113">
        <v>0</v>
      </c>
      <c r="S113" s="7">
        <v>9107</v>
      </c>
      <c r="T113">
        <v>626</v>
      </c>
      <c r="U113">
        <v>711</v>
      </c>
      <c r="V113">
        <v>0</v>
      </c>
      <c r="W113">
        <v>17</v>
      </c>
      <c r="X113">
        <v>198</v>
      </c>
      <c r="Y113" s="7">
        <v>1552</v>
      </c>
      <c r="AA113" s="17" t="s">
        <v>383</v>
      </c>
      <c r="AB113" t="s">
        <v>118</v>
      </c>
      <c r="AC113" s="7">
        <v>9018</v>
      </c>
      <c r="AD113">
        <v>0</v>
      </c>
      <c r="AE113">
        <v>0</v>
      </c>
      <c r="AF113" s="7">
        <v>9018</v>
      </c>
      <c r="AG113">
        <v>629</v>
      </c>
      <c r="AH113">
        <v>701</v>
      </c>
      <c r="AI113">
        <v>0</v>
      </c>
      <c r="AJ113">
        <v>36</v>
      </c>
      <c r="AK113">
        <v>218</v>
      </c>
      <c r="AL113" s="7">
        <v>1584</v>
      </c>
    </row>
    <row r="114" spans="1:38" x14ac:dyDescent="0.25">
      <c r="A114">
        <v>17415</v>
      </c>
      <c r="B114" t="s">
        <v>119</v>
      </c>
      <c r="C114" s="7">
        <v>15716</v>
      </c>
      <c r="D114">
        <v>0</v>
      </c>
      <c r="E114">
        <v>0</v>
      </c>
      <c r="F114" s="7">
        <v>15716</v>
      </c>
      <c r="G114">
        <v>753</v>
      </c>
      <c r="H114">
        <v>0</v>
      </c>
      <c r="I114">
        <v>257</v>
      </c>
      <c r="J114">
        <v>33</v>
      </c>
      <c r="K114">
        <v>0</v>
      </c>
      <c r="L114" s="7">
        <v>1043</v>
      </c>
      <c r="N114">
        <v>17415</v>
      </c>
      <c r="O114" t="s">
        <v>119</v>
      </c>
      <c r="P114" s="7">
        <v>15194</v>
      </c>
      <c r="Q114">
        <v>0</v>
      </c>
      <c r="R114">
        <v>0</v>
      </c>
      <c r="S114" s="7">
        <v>15194</v>
      </c>
      <c r="T114">
        <v>821</v>
      </c>
      <c r="U114">
        <v>0</v>
      </c>
      <c r="V114">
        <v>284</v>
      </c>
      <c r="W114">
        <v>25</v>
      </c>
      <c r="X114">
        <v>0</v>
      </c>
      <c r="Y114" s="7">
        <v>1130</v>
      </c>
      <c r="AA114" s="16">
        <v>17415</v>
      </c>
      <c r="AB114" t="s">
        <v>119</v>
      </c>
      <c r="AC114" s="7">
        <v>14386</v>
      </c>
      <c r="AD114">
        <v>0</v>
      </c>
      <c r="AE114">
        <v>0</v>
      </c>
      <c r="AF114" s="7">
        <v>14386</v>
      </c>
      <c r="AG114">
        <v>799</v>
      </c>
      <c r="AH114">
        <v>0</v>
      </c>
      <c r="AI114">
        <v>270</v>
      </c>
      <c r="AJ114">
        <v>26</v>
      </c>
      <c r="AK114">
        <v>0</v>
      </c>
      <c r="AL114" s="7">
        <v>1095</v>
      </c>
    </row>
    <row r="115" spans="1:38" x14ac:dyDescent="0.25">
      <c r="A115">
        <v>33212</v>
      </c>
      <c r="B115" t="s">
        <v>120</v>
      </c>
      <c r="C115">
        <v>570</v>
      </c>
      <c r="D115">
        <v>0</v>
      </c>
      <c r="E115">
        <v>0</v>
      </c>
      <c r="F115">
        <v>570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N115">
        <v>33212</v>
      </c>
      <c r="O115" t="s">
        <v>120</v>
      </c>
      <c r="P115">
        <v>470</v>
      </c>
      <c r="Q115">
        <v>0</v>
      </c>
      <c r="R115">
        <v>0</v>
      </c>
      <c r="S115">
        <v>470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AA115" s="16">
        <v>33212</v>
      </c>
      <c r="AB115" t="s">
        <v>120</v>
      </c>
      <c r="AC115">
        <v>537</v>
      </c>
      <c r="AD115">
        <v>0</v>
      </c>
      <c r="AE115">
        <v>0</v>
      </c>
      <c r="AF115">
        <v>537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</row>
    <row r="116" spans="1:38" x14ac:dyDescent="0.25">
      <c r="A116">
        <v>3052</v>
      </c>
      <c r="B116" t="s">
        <v>121</v>
      </c>
      <c r="C116">
        <v>922</v>
      </c>
      <c r="D116">
        <v>0</v>
      </c>
      <c r="E116">
        <v>0</v>
      </c>
      <c r="F116">
        <v>922</v>
      </c>
      <c r="G116">
        <v>16</v>
      </c>
      <c r="H116">
        <v>0</v>
      </c>
      <c r="I116">
        <v>0</v>
      </c>
      <c r="J116">
        <v>0</v>
      </c>
      <c r="K116">
        <v>0</v>
      </c>
      <c r="L116">
        <v>16</v>
      </c>
      <c r="N116">
        <v>3052</v>
      </c>
      <c r="O116" t="s">
        <v>121</v>
      </c>
      <c r="P116">
        <v>899</v>
      </c>
      <c r="Q116">
        <v>0</v>
      </c>
      <c r="R116">
        <v>0</v>
      </c>
      <c r="S116">
        <v>899</v>
      </c>
      <c r="T116">
        <v>17</v>
      </c>
      <c r="U116">
        <v>0</v>
      </c>
      <c r="V116">
        <v>0</v>
      </c>
      <c r="W116">
        <v>0</v>
      </c>
      <c r="X116">
        <v>0</v>
      </c>
      <c r="Y116">
        <v>17</v>
      </c>
      <c r="AA116" s="17" t="s">
        <v>384</v>
      </c>
      <c r="AB116" t="s">
        <v>121</v>
      </c>
      <c r="AC116">
        <v>887</v>
      </c>
      <c r="AD116">
        <v>0</v>
      </c>
      <c r="AE116">
        <v>0</v>
      </c>
      <c r="AF116">
        <v>887</v>
      </c>
      <c r="AG116">
        <v>22</v>
      </c>
      <c r="AH116">
        <v>0</v>
      </c>
      <c r="AI116">
        <v>0</v>
      </c>
      <c r="AJ116">
        <v>0</v>
      </c>
      <c r="AK116">
        <v>0</v>
      </c>
      <c r="AL116">
        <v>22</v>
      </c>
    </row>
    <row r="117" spans="1:38" x14ac:dyDescent="0.25">
      <c r="A117">
        <v>19403</v>
      </c>
      <c r="B117" t="s">
        <v>122</v>
      </c>
      <c r="C117">
        <v>290</v>
      </c>
      <c r="D117">
        <v>0</v>
      </c>
      <c r="E117">
        <v>0</v>
      </c>
      <c r="F117">
        <v>290</v>
      </c>
      <c r="G117">
        <v>12</v>
      </c>
      <c r="H117">
        <v>0</v>
      </c>
      <c r="I117">
        <v>0</v>
      </c>
      <c r="J117">
        <v>0</v>
      </c>
      <c r="K117">
        <v>0</v>
      </c>
      <c r="L117">
        <v>12</v>
      </c>
      <c r="N117">
        <v>19403</v>
      </c>
      <c r="O117" t="s">
        <v>122</v>
      </c>
      <c r="P117">
        <v>269</v>
      </c>
      <c r="Q117">
        <v>0</v>
      </c>
      <c r="R117">
        <v>0</v>
      </c>
      <c r="S117">
        <v>269</v>
      </c>
      <c r="T117">
        <v>15</v>
      </c>
      <c r="U117">
        <v>0</v>
      </c>
      <c r="V117">
        <v>0</v>
      </c>
      <c r="W117">
        <v>0</v>
      </c>
      <c r="X117">
        <v>0</v>
      </c>
      <c r="Y117">
        <v>15</v>
      </c>
      <c r="AA117" s="16">
        <v>19403</v>
      </c>
      <c r="AB117" t="s">
        <v>122</v>
      </c>
      <c r="AC117">
        <v>262</v>
      </c>
      <c r="AD117">
        <v>0</v>
      </c>
      <c r="AE117">
        <v>0</v>
      </c>
      <c r="AF117">
        <v>262</v>
      </c>
      <c r="AG117">
        <v>14</v>
      </c>
      <c r="AH117">
        <v>0</v>
      </c>
      <c r="AI117">
        <v>0</v>
      </c>
      <c r="AJ117">
        <v>0</v>
      </c>
      <c r="AK117">
        <v>0</v>
      </c>
      <c r="AL117">
        <v>14</v>
      </c>
    </row>
    <row r="118" spans="1:38" x14ac:dyDescent="0.25">
      <c r="A118">
        <v>29311</v>
      </c>
      <c r="B118" t="s">
        <v>124</v>
      </c>
      <c r="C118">
        <v>327</v>
      </c>
      <c r="D118">
        <v>0</v>
      </c>
      <c r="E118">
        <v>0</v>
      </c>
      <c r="F118">
        <v>327</v>
      </c>
      <c r="G118">
        <v>2</v>
      </c>
      <c r="H118">
        <v>0</v>
      </c>
      <c r="I118">
        <v>0</v>
      </c>
      <c r="J118">
        <v>16</v>
      </c>
      <c r="K118">
        <v>0</v>
      </c>
      <c r="L118">
        <v>18</v>
      </c>
      <c r="N118">
        <v>29311</v>
      </c>
      <c r="O118" t="s">
        <v>124</v>
      </c>
      <c r="P118">
        <v>338</v>
      </c>
      <c r="Q118">
        <v>0</v>
      </c>
      <c r="R118">
        <v>0</v>
      </c>
      <c r="S118">
        <v>338</v>
      </c>
      <c r="T118">
        <v>6</v>
      </c>
      <c r="U118">
        <v>0</v>
      </c>
      <c r="V118">
        <v>0</v>
      </c>
      <c r="W118">
        <v>13</v>
      </c>
      <c r="X118">
        <v>0</v>
      </c>
      <c r="Y118">
        <v>19</v>
      </c>
      <c r="AA118" s="16">
        <v>29311</v>
      </c>
      <c r="AB118" t="s">
        <v>124</v>
      </c>
      <c r="AC118">
        <v>319</v>
      </c>
      <c r="AD118">
        <v>0</v>
      </c>
      <c r="AE118">
        <v>0</v>
      </c>
      <c r="AF118">
        <v>319</v>
      </c>
      <c r="AG118">
        <v>2</v>
      </c>
      <c r="AH118">
        <v>0</v>
      </c>
      <c r="AI118">
        <v>0</v>
      </c>
      <c r="AJ118">
        <v>19</v>
      </c>
      <c r="AK118">
        <v>0</v>
      </c>
      <c r="AL118">
        <v>21</v>
      </c>
    </row>
    <row r="119" spans="1:38" x14ac:dyDescent="0.25">
      <c r="A119">
        <v>38126</v>
      </c>
      <c r="B119" t="s">
        <v>125</v>
      </c>
      <c r="C119">
        <v>74</v>
      </c>
      <c r="D119">
        <v>0</v>
      </c>
      <c r="E119">
        <v>0</v>
      </c>
      <c r="F119">
        <v>74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N119">
        <v>38126</v>
      </c>
      <c r="O119" t="s">
        <v>125</v>
      </c>
      <c r="P119">
        <v>69</v>
      </c>
      <c r="Q119">
        <v>0</v>
      </c>
      <c r="R119">
        <v>0</v>
      </c>
      <c r="S119">
        <v>69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AA119" s="16">
        <v>38126</v>
      </c>
      <c r="AB119" t="s">
        <v>125</v>
      </c>
      <c r="AC119">
        <v>70</v>
      </c>
      <c r="AD119">
        <v>0</v>
      </c>
      <c r="AE119">
        <v>0</v>
      </c>
      <c r="AF119">
        <v>70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</row>
    <row r="120" spans="1:38" x14ac:dyDescent="0.25">
      <c r="A120">
        <v>4129</v>
      </c>
      <c r="B120" t="s">
        <v>126</v>
      </c>
      <c r="C120">
        <v>833</v>
      </c>
      <c r="D120">
        <v>0</v>
      </c>
      <c r="E120">
        <v>0</v>
      </c>
      <c r="F120">
        <v>833</v>
      </c>
      <c r="G120">
        <v>23</v>
      </c>
      <c r="H120">
        <v>0</v>
      </c>
      <c r="I120">
        <v>0</v>
      </c>
      <c r="J120">
        <v>0</v>
      </c>
      <c r="K120">
        <v>19</v>
      </c>
      <c r="L120">
        <v>42</v>
      </c>
      <c r="N120">
        <v>4129</v>
      </c>
      <c r="O120" t="s">
        <v>126</v>
      </c>
      <c r="P120">
        <v>854</v>
      </c>
      <c r="Q120">
        <v>0</v>
      </c>
      <c r="R120">
        <v>0</v>
      </c>
      <c r="S120">
        <v>854</v>
      </c>
      <c r="T120">
        <v>27</v>
      </c>
      <c r="U120">
        <v>0</v>
      </c>
      <c r="V120">
        <v>0</v>
      </c>
      <c r="W120">
        <v>0</v>
      </c>
      <c r="X120">
        <v>12</v>
      </c>
      <c r="Y120">
        <v>39</v>
      </c>
      <c r="AA120" s="17" t="s">
        <v>385</v>
      </c>
      <c r="AB120" t="s">
        <v>126</v>
      </c>
      <c r="AC120">
        <v>874</v>
      </c>
      <c r="AD120">
        <v>0</v>
      </c>
      <c r="AE120">
        <v>0</v>
      </c>
      <c r="AF120">
        <v>874</v>
      </c>
      <c r="AG120">
        <v>17</v>
      </c>
      <c r="AH120">
        <v>0</v>
      </c>
      <c r="AI120">
        <v>0</v>
      </c>
      <c r="AJ120">
        <v>0</v>
      </c>
      <c r="AK120">
        <v>0</v>
      </c>
      <c r="AL120">
        <v>17</v>
      </c>
    </row>
    <row r="121" spans="1:38" x14ac:dyDescent="0.25">
      <c r="A121">
        <v>14097</v>
      </c>
      <c r="B121" t="s">
        <v>127</v>
      </c>
      <c r="C121">
        <v>239</v>
      </c>
      <c r="D121">
        <v>0</v>
      </c>
      <c r="E121">
        <v>0</v>
      </c>
      <c r="F121">
        <v>239</v>
      </c>
      <c r="G121">
        <v>0</v>
      </c>
      <c r="H121">
        <v>0</v>
      </c>
      <c r="I121">
        <v>0</v>
      </c>
      <c r="J121">
        <v>0</v>
      </c>
      <c r="K121">
        <v>15</v>
      </c>
      <c r="L121">
        <v>15</v>
      </c>
      <c r="N121">
        <v>14097</v>
      </c>
      <c r="O121" t="s">
        <v>127</v>
      </c>
      <c r="P121">
        <v>254</v>
      </c>
      <c r="Q121">
        <v>0</v>
      </c>
      <c r="R121">
        <v>0</v>
      </c>
      <c r="S121">
        <v>254</v>
      </c>
      <c r="T121">
        <v>0</v>
      </c>
      <c r="U121">
        <v>0</v>
      </c>
      <c r="V121">
        <v>0</v>
      </c>
      <c r="W121">
        <v>0</v>
      </c>
      <c r="X121">
        <v>21</v>
      </c>
      <c r="Y121">
        <v>21</v>
      </c>
      <c r="AA121" s="16">
        <v>14097</v>
      </c>
      <c r="AB121" t="s">
        <v>127</v>
      </c>
      <c r="AC121">
        <v>254</v>
      </c>
      <c r="AD121">
        <v>0</v>
      </c>
      <c r="AE121">
        <v>0</v>
      </c>
      <c r="AF121">
        <v>254</v>
      </c>
      <c r="AG121">
        <v>0</v>
      </c>
      <c r="AH121">
        <v>0</v>
      </c>
      <c r="AI121">
        <v>0</v>
      </c>
      <c r="AJ121">
        <v>0</v>
      </c>
      <c r="AK121">
        <v>28</v>
      </c>
      <c r="AL121">
        <v>28</v>
      </c>
    </row>
    <row r="122" spans="1:38" x14ac:dyDescent="0.25">
      <c r="A122">
        <v>31004</v>
      </c>
      <c r="B122" t="s">
        <v>128</v>
      </c>
      <c r="C122" s="7">
        <v>8650</v>
      </c>
      <c r="D122">
        <v>0</v>
      </c>
      <c r="E122">
        <v>0</v>
      </c>
      <c r="F122" s="7">
        <v>8650</v>
      </c>
      <c r="G122">
        <v>215</v>
      </c>
      <c r="H122">
        <v>0</v>
      </c>
      <c r="I122">
        <v>0</v>
      </c>
      <c r="J122">
        <v>6</v>
      </c>
      <c r="K122">
        <v>204</v>
      </c>
      <c r="L122">
        <v>425</v>
      </c>
      <c r="N122">
        <v>31004</v>
      </c>
      <c r="O122" t="s">
        <v>128</v>
      </c>
      <c r="P122" s="7">
        <v>8314</v>
      </c>
      <c r="Q122">
        <v>0</v>
      </c>
      <c r="R122">
        <v>0</v>
      </c>
      <c r="S122" s="7">
        <v>8314</v>
      </c>
      <c r="T122">
        <v>383</v>
      </c>
      <c r="U122">
        <v>0</v>
      </c>
      <c r="V122">
        <v>0</v>
      </c>
      <c r="W122">
        <v>5</v>
      </c>
      <c r="X122">
        <v>47</v>
      </c>
      <c r="Y122">
        <v>435</v>
      </c>
      <c r="AA122" s="16">
        <v>31004</v>
      </c>
      <c r="AB122" t="s">
        <v>128</v>
      </c>
      <c r="AC122" s="7">
        <v>8154</v>
      </c>
      <c r="AD122">
        <v>0</v>
      </c>
      <c r="AE122">
        <v>0</v>
      </c>
      <c r="AF122" s="7">
        <v>8154</v>
      </c>
      <c r="AG122">
        <v>352</v>
      </c>
      <c r="AH122">
        <v>0</v>
      </c>
      <c r="AI122">
        <v>0</v>
      </c>
      <c r="AJ122">
        <v>13</v>
      </c>
      <c r="AK122">
        <v>147</v>
      </c>
      <c r="AL122">
        <v>512</v>
      </c>
    </row>
    <row r="123" spans="1:38" x14ac:dyDescent="0.25">
      <c r="A123">
        <v>17414</v>
      </c>
      <c r="B123" t="s">
        <v>129</v>
      </c>
      <c r="C123" s="7">
        <v>14487</v>
      </c>
      <c r="D123">
        <v>212</v>
      </c>
      <c r="E123">
        <v>0</v>
      </c>
      <c r="F123" s="7">
        <v>14275</v>
      </c>
      <c r="G123">
        <v>568</v>
      </c>
      <c r="H123">
        <v>0</v>
      </c>
      <c r="I123">
        <v>321</v>
      </c>
      <c r="J123">
        <v>89</v>
      </c>
      <c r="K123">
        <v>0</v>
      </c>
      <c r="L123">
        <v>978</v>
      </c>
      <c r="N123">
        <v>17414</v>
      </c>
      <c r="O123" t="s">
        <v>129</v>
      </c>
      <c r="P123" s="7">
        <v>13704</v>
      </c>
      <c r="Q123">
        <v>184</v>
      </c>
      <c r="R123">
        <v>0</v>
      </c>
      <c r="S123" s="7">
        <v>13520</v>
      </c>
      <c r="T123">
        <v>498</v>
      </c>
      <c r="U123">
        <v>0</v>
      </c>
      <c r="V123">
        <v>244</v>
      </c>
      <c r="W123">
        <v>82</v>
      </c>
      <c r="X123">
        <v>0</v>
      </c>
      <c r="Y123">
        <v>824</v>
      </c>
      <c r="AA123" s="16">
        <v>17414</v>
      </c>
      <c r="AB123" t="s">
        <v>129</v>
      </c>
      <c r="AC123" s="7">
        <v>13992</v>
      </c>
      <c r="AD123">
        <v>226</v>
      </c>
      <c r="AE123">
        <v>0</v>
      </c>
      <c r="AF123" s="7">
        <v>13766</v>
      </c>
      <c r="AG123">
        <v>811</v>
      </c>
      <c r="AH123">
        <v>0</v>
      </c>
      <c r="AI123">
        <v>346</v>
      </c>
      <c r="AJ123">
        <v>32</v>
      </c>
      <c r="AK123">
        <v>0</v>
      </c>
      <c r="AL123" s="7">
        <v>1189</v>
      </c>
    </row>
    <row r="124" spans="1:38" x14ac:dyDescent="0.25">
      <c r="A124">
        <v>31306</v>
      </c>
      <c r="B124" t="s">
        <v>130</v>
      </c>
      <c r="C124" s="7">
        <v>2546</v>
      </c>
      <c r="D124">
        <v>0</v>
      </c>
      <c r="E124">
        <v>0</v>
      </c>
      <c r="F124" s="7">
        <v>2546</v>
      </c>
      <c r="G124">
        <v>155</v>
      </c>
      <c r="H124">
        <v>0</v>
      </c>
      <c r="I124">
        <v>0</v>
      </c>
      <c r="J124">
        <v>30</v>
      </c>
      <c r="K124">
        <v>6</v>
      </c>
      <c r="L124">
        <v>191</v>
      </c>
      <c r="N124">
        <v>31306</v>
      </c>
      <c r="O124" t="s">
        <v>130</v>
      </c>
      <c r="P124" s="7">
        <v>2646</v>
      </c>
      <c r="Q124">
        <v>0</v>
      </c>
      <c r="R124">
        <v>0</v>
      </c>
      <c r="S124" s="7">
        <v>2646</v>
      </c>
      <c r="T124">
        <v>79</v>
      </c>
      <c r="U124">
        <v>0</v>
      </c>
      <c r="V124">
        <v>0</v>
      </c>
      <c r="W124">
        <v>46</v>
      </c>
      <c r="X124">
        <v>36</v>
      </c>
      <c r="Y124">
        <v>161</v>
      </c>
      <c r="AA124" s="16">
        <v>31306</v>
      </c>
      <c r="AB124" t="s">
        <v>130</v>
      </c>
      <c r="AC124" s="7">
        <v>2426</v>
      </c>
      <c r="AD124">
        <v>0</v>
      </c>
      <c r="AE124">
        <v>0</v>
      </c>
      <c r="AF124" s="7">
        <v>2426</v>
      </c>
      <c r="AG124">
        <v>68</v>
      </c>
      <c r="AH124">
        <v>0</v>
      </c>
      <c r="AI124">
        <v>0</v>
      </c>
      <c r="AJ124">
        <v>40</v>
      </c>
      <c r="AK124">
        <v>38</v>
      </c>
      <c r="AL124">
        <v>146</v>
      </c>
    </row>
    <row r="125" spans="1:38" x14ac:dyDescent="0.25">
      <c r="A125">
        <v>38264</v>
      </c>
      <c r="B125" t="s">
        <v>131</v>
      </c>
      <c r="C125">
        <v>30</v>
      </c>
      <c r="D125">
        <v>0</v>
      </c>
      <c r="E125">
        <v>0</v>
      </c>
      <c r="F125">
        <v>30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N125">
        <v>38264</v>
      </c>
      <c r="O125" t="s">
        <v>131</v>
      </c>
      <c r="P125">
        <v>33</v>
      </c>
      <c r="Q125">
        <v>0</v>
      </c>
      <c r="R125">
        <v>0</v>
      </c>
      <c r="S125">
        <v>33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AA125" s="16">
        <v>38264</v>
      </c>
      <c r="AB125" t="s">
        <v>131</v>
      </c>
      <c r="AC125">
        <v>32</v>
      </c>
      <c r="AD125">
        <v>0</v>
      </c>
      <c r="AE125">
        <v>0</v>
      </c>
      <c r="AF125">
        <v>32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</row>
    <row r="126" spans="1:38" x14ac:dyDescent="0.25">
      <c r="A126">
        <v>32362</v>
      </c>
      <c r="B126" t="s">
        <v>132</v>
      </c>
      <c r="C126">
        <v>667</v>
      </c>
      <c r="D126">
        <v>0</v>
      </c>
      <c r="E126">
        <v>0</v>
      </c>
      <c r="F126">
        <v>667</v>
      </c>
      <c r="G126">
        <v>5</v>
      </c>
      <c r="H126">
        <v>0</v>
      </c>
      <c r="I126">
        <v>0</v>
      </c>
      <c r="J126">
        <v>0</v>
      </c>
      <c r="K126">
        <v>0</v>
      </c>
      <c r="L126">
        <v>5</v>
      </c>
      <c r="N126">
        <v>32362</v>
      </c>
      <c r="O126" t="s">
        <v>132</v>
      </c>
      <c r="P126">
        <v>670</v>
      </c>
      <c r="Q126">
        <v>0</v>
      </c>
      <c r="R126">
        <v>0</v>
      </c>
      <c r="S126">
        <v>670</v>
      </c>
      <c r="T126">
        <v>6</v>
      </c>
      <c r="U126">
        <v>0</v>
      </c>
      <c r="V126">
        <v>0</v>
      </c>
      <c r="W126">
        <v>0</v>
      </c>
      <c r="X126">
        <v>0</v>
      </c>
      <c r="Y126">
        <v>6</v>
      </c>
      <c r="AA126" s="16">
        <v>32362</v>
      </c>
      <c r="AB126" t="s">
        <v>132</v>
      </c>
      <c r="AC126">
        <v>690</v>
      </c>
      <c r="AD126">
        <v>0</v>
      </c>
      <c r="AE126">
        <v>0</v>
      </c>
      <c r="AF126">
        <v>690</v>
      </c>
      <c r="AG126">
        <v>5</v>
      </c>
      <c r="AH126">
        <v>0</v>
      </c>
      <c r="AI126">
        <v>0</v>
      </c>
      <c r="AJ126">
        <v>0</v>
      </c>
      <c r="AK126">
        <v>0</v>
      </c>
      <c r="AL126">
        <v>5</v>
      </c>
    </row>
    <row r="127" spans="1:38" x14ac:dyDescent="0.25">
      <c r="A127">
        <v>1158</v>
      </c>
      <c r="B127" t="s">
        <v>133</v>
      </c>
      <c r="C127">
        <v>478</v>
      </c>
      <c r="D127">
        <v>0</v>
      </c>
      <c r="E127">
        <v>0</v>
      </c>
      <c r="F127">
        <v>478</v>
      </c>
      <c r="G127">
        <v>2</v>
      </c>
      <c r="H127">
        <v>0</v>
      </c>
      <c r="I127">
        <v>0</v>
      </c>
      <c r="J127">
        <v>0</v>
      </c>
      <c r="K127">
        <v>0</v>
      </c>
      <c r="L127">
        <v>2</v>
      </c>
      <c r="N127">
        <v>1158</v>
      </c>
      <c r="O127" t="s">
        <v>133</v>
      </c>
      <c r="P127">
        <v>479</v>
      </c>
      <c r="Q127">
        <v>0</v>
      </c>
      <c r="R127">
        <v>0</v>
      </c>
      <c r="S127">
        <v>479</v>
      </c>
      <c r="T127">
        <v>4</v>
      </c>
      <c r="U127">
        <v>0</v>
      </c>
      <c r="V127">
        <v>0</v>
      </c>
      <c r="W127">
        <v>2</v>
      </c>
      <c r="X127">
        <v>0</v>
      </c>
      <c r="Y127">
        <v>6</v>
      </c>
      <c r="AA127" s="17" t="s">
        <v>386</v>
      </c>
      <c r="AB127" t="s">
        <v>133</v>
      </c>
      <c r="AC127">
        <v>487</v>
      </c>
      <c r="AD127">
        <v>0</v>
      </c>
      <c r="AE127">
        <v>0</v>
      </c>
      <c r="AF127">
        <v>487</v>
      </c>
      <c r="AG127">
        <v>2</v>
      </c>
      <c r="AH127">
        <v>0</v>
      </c>
      <c r="AI127">
        <v>0</v>
      </c>
      <c r="AJ127">
        <v>6</v>
      </c>
      <c r="AK127">
        <v>0</v>
      </c>
      <c r="AL127">
        <v>8</v>
      </c>
    </row>
    <row r="128" spans="1:38" x14ac:dyDescent="0.25">
      <c r="A128">
        <v>8122</v>
      </c>
      <c r="B128" t="s">
        <v>134</v>
      </c>
      <c r="C128" s="7">
        <v>2773</v>
      </c>
      <c r="D128">
        <v>0</v>
      </c>
      <c r="E128">
        <v>0</v>
      </c>
      <c r="F128" s="7">
        <v>2773</v>
      </c>
      <c r="G128">
        <v>353</v>
      </c>
      <c r="H128">
        <v>0</v>
      </c>
      <c r="I128">
        <v>0</v>
      </c>
      <c r="J128">
        <v>7</v>
      </c>
      <c r="K128">
        <v>68</v>
      </c>
      <c r="L128">
        <v>428</v>
      </c>
      <c r="N128">
        <v>8122</v>
      </c>
      <c r="O128" t="s">
        <v>134</v>
      </c>
      <c r="P128" s="7">
        <v>2739</v>
      </c>
      <c r="Q128">
        <v>0</v>
      </c>
      <c r="R128">
        <v>0</v>
      </c>
      <c r="S128" s="7">
        <v>2739</v>
      </c>
      <c r="T128">
        <v>337</v>
      </c>
      <c r="U128">
        <v>0</v>
      </c>
      <c r="V128">
        <v>0</v>
      </c>
      <c r="W128">
        <v>30</v>
      </c>
      <c r="X128">
        <v>123</v>
      </c>
      <c r="Y128">
        <v>490</v>
      </c>
      <c r="AA128" s="17" t="s">
        <v>387</v>
      </c>
      <c r="AB128" t="s">
        <v>134</v>
      </c>
      <c r="AC128" s="7">
        <v>2430</v>
      </c>
      <c r="AD128">
        <v>0</v>
      </c>
      <c r="AE128">
        <v>0</v>
      </c>
      <c r="AF128" s="7">
        <v>2430</v>
      </c>
      <c r="AG128">
        <v>357</v>
      </c>
      <c r="AH128">
        <v>0</v>
      </c>
      <c r="AI128">
        <v>0</v>
      </c>
      <c r="AJ128">
        <v>32</v>
      </c>
      <c r="AK128">
        <v>144</v>
      </c>
      <c r="AL128">
        <v>533</v>
      </c>
    </row>
    <row r="129" spans="1:38" x14ac:dyDescent="0.25">
      <c r="A129">
        <v>28144</v>
      </c>
      <c r="B129" t="s">
        <v>135</v>
      </c>
      <c r="C129">
        <v>220</v>
      </c>
      <c r="D129">
        <v>0</v>
      </c>
      <c r="E129">
        <v>0</v>
      </c>
      <c r="F129">
        <v>220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N129">
        <v>28144</v>
      </c>
      <c r="O129" t="s">
        <v>135</v>
      </c>
      <c r="P129">
        <v>211</v>
      </c>
      <c r="Q129">
        <v>0</v>
      </c>
      <c r="R129">
        <v>0</v>
      </c>
      <c r="S129">
        <v>211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AA129" s="16">
        <v>28144</v>
      </c>
      <c r="AB129" t="s">
        <v>135</v>
      </c>
      <c r="AC129">
        <v>191</v>
      </c>
      <c r="AD129">
        <v>0</v>
      </c>
      <c r="AE129">
        <v>0</v>
      </c>
      <c r="AF129">
        <v>191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</row>
    <row r="130" spans="1:38" x14ac:dyDescent="0.25">
      <c r="A130">
        <v>37903</v>
      </c>
      <c r="B130" t="s">
        <v>344</v>
      </c>
      <c r="C130">
        <v>441</v>
      </c>
      <c r="D130">
        <v>3</v>
      </c>
      <c r="E130">
        <v>0</v>
      </c>
      <c r="F130">
        <v>438</v>
      </c>
      <c r="G130">
        <v>10</v>
      </c>
      <c r="H130">
        <v>0</v>
      </c>
      <c r="I130">
        <v>0</v>
      </c>
      <c r="J130">
        <v>0</v>
      </c>
      <c r="K130">
        <v>0</v>
      </c>
      <c r="L130">
        <v>10</v>
      </c>
      <c r="N130">
        <v>32903</v>
      </c>
      <c r="O130" t="s">
        <v>334</v>
      </c>
      <c r="P130">
        <v>0</v>
      </c>
      <c r="Q130">
        <v>0</v>
      </c>
      <c r="R130">
        <v>2</v>
      </c>
      <c r="S130">
        <v>2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AA130" s="16">
        <v>32903</v>
      </c>
      <c r="AB130" t="s">
        <v>334</v>
      </c>
      <c r="AC130">
        <v>0</v>
      </c>
      <c r="AD130">
        <v>0</v>
      </c>
      <c r="AE130">
        <v>1</v>
      </c>
      <c r="AF130">
        <v>1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</row>
    <row r="131" spans="1:38" x14ac:dyDescent="0.25">
      <c r="A131">
        <v>37504</v>
      </c>
      <c r="B131" t="s">
        <v>137</v>
      </c>
      <c r="C131" s="7">
        <v>2364</v>
      </c>
      <c r="D131">
        <v>0</v>
      </c>
      <c r="E131">
        <v>0</v>
      </c>
      <c r="F131" s="7">
        <v>2364</v>
      </c>
      <c r="G131">
        <v>86</v>
      </c>
      <c r="H131">
        <v>0</v>
      </c>
      <c r="I131">
        <v>0</v>
      </c>
      <c r="J131">
        <v>1</v>
      </c>
      <c r="K131">
        <v>12</v>
      </c>
      <c r="L131">
        <v>99</v>
      </c>
      <c r="N131">
        <v>37903</v>
      </c>
      <c r="O131" t="s">
        <v>344</v>
      </c>
      <c r="P131">
        <v>436</v>
      </c>
      <c r="Q131">
        <v>0</v>
      </c>
      <c r="R131">
        <v>0</v>
      </c>
      <c r="S131">
        <v>436</v>
      </c>
      <c r="T131">
        <v>12</v>
      </c>
      <c r="U131">
        <v>0</v>
      </c>
      <c r="V131">
        <v>0</v>
      </c>
      <c r="W131">
        <v>0</v>
      </c>
      <c r="X131">
        <v>0</v>
      </c>
      <c r="Y131">
        <v>12</v>
      </c>
      <c r="AA131" s="16">
        <v>37903</v>
      </c>
      <c r="AB131" t="s">
        <v>344</v>
      </c>
      <c r="AC131">
        <v>420</v>
      </c>
      <c r="AD131">
        <v>2</v>
      </c>
      <c r="AE131">
        <v>0</v>
      </c>
      <c r="AF131">
        <v>418</v>
      </c>
      <c r="AG131">
        <v>11</v>
      </c>
      <c r="AH131">
        <v>0</v>
      </c>
      <c r="AI131">
        <v>0</v>
      </c>
      <c r="AJ131">
        <v>0</v>
      </c>
      <c r="AK131">
        <v>0</v>
      </c>
      <c r="AL131">
        <v>11</v>
      </c>
    </row>
    <row r="132" spans="1:38" x14ac:dyDescent="0.25">
      <c r="A132">
        <v>39120</v>
      </c>
      <c r="B132" t="s">
        <v>138</v>
      </c>
      <c r="C132">
        <v>410</v>
      </c>
      <c r="D132">
        <v>0</v>
      </c>
      <c r="E132">
        <v>0</v>
      </c>
      <c r="F132">
        <v>410</v>
      </c>
      <c r="G132">
        <v>6</v>
      </c>
      <c r="H132">
        <v>0</v>
      </c>
      <c r="I132">
        <v>0</v>
      </c>
      <c r="J132">
        <v>0</v>
      </c>
      <c r="K132">
        <v>0</v>
      </c>
      <c r="L132">
        <v>6</v>
      </c>
      <c r="N132">
        <v>37504</v>
      </c>
      <c r="O132" t="s">
        <v>137</v>
      </c>
      <c r="P132" s="7">
        <v>2420</v>
      </c>
      <c r="Q132">
        <v>0</v>
      </c>
      <c r="R132">
        <v>0</v>
      </c>
      <c r="S132" s="7">
        <v>2420</v>
      </c>
      <c r="T132">
        <v>94</v>
      </c>
      <c r="U132">
        <v>0</v>
      </c>
      <c r="V132">
        <v>0</v>
      </c>
      <c r="W132">
        <v>9</v>
      </c>
      <c r="X132">
        <v>22</v>
      </c>
      <c r="Y132">
        <v>125</v>
      </c>
      <c r="AA132" s="16">
        <v>37504</v>
      </c>
      <c r="AB132" t="s">
        <v>137</v>
      </c>
      <c r="AC132" s="7">
        <v>2433</v>
      </c>
      <c r="AD132">
        <v>0</v>
      </c>
      <c r="AE132">
        <v>0</v>
      </c>
      <c r="AF132" s="7">
        <v>2433</v>
      </c>
      <c r="AG132">
        <v>98</v>
      </c>
      <c r="AH132">
        <v>0</v>
      </c>
      <c r="AI132">
        <v>0</v>
      </c>
      <c r="AJ132">
        <v>9</v>
      </c>
      <c r="AK132">
        <v>20</v>
      </c>
      <c r="AL132">
        <v>127</v>
      </c>
    </row>
    <row r="133" spans="1:38" x14ac:dyDescent="0.25">
      <c r="A133">
        <v>9207</v>
      </c>
      <c r="B133" t="s">
        <v>139</v>
      </c>
      <c r="C133">
        <v>44</v>
      </c>
      <c r="D133">
        <v>0</v>
      </c>
      <c r="E133">
        <v>0</v>
      </c>
      <c r="F133">
        <v>44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N133">
        <v>39120</v>
      </c>
      <c r="O133" t="s">
        <v>138</v>
      </c>
      <c r="P133">
        <v>396</v>
      </c>
      <c r="Q133">
        <v>0</v>
      </c>
      <c r="R133">
        <v>0</v>
      </c>
      <c r="S133">
        <v>396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AA133" s="16">
        <v>39120</v>
      </c>
      <c r="AB133" t="s">
        <v>138</v>
      </c>
      <c r="AC133">
        <v>391</v>
      </c>
      <c r="AD133">
        <v>0</v>
      </c>
      <c r="AE133">
        <v>0</v>
      </c>
      <c r="AF133">
        <v>391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</row>
    <row r="134" spans="1:38" x14ac:dyDescent="0.25">
      <c r="A134">
        <v>4019</v>
      </c>
      <c r="B134" t="s">
        <v>140</v>
      </c>
      <c r="C134">
        <v>469</v>
      </c>
      <c r="D134">
        <v>0</v>
      </c>
      <c r="E134">
        <v>0</v>
      </c>
      <c r="F134">
        <v>469</v>
      </c>
      <c r="G134">
        <v>6</v>
      </c>
      <c r="H134">
        <v>0</v>
      </c>
      <c r="I134">
        <v>0</v>
      </c>
      <c r="J134">
        <v>0</v>
      </c>
      <c r="K134">
        <v>0</v>
      </c>
      <c r="L134">
        <v>6</v>
      </c>
      <c r="N134">
        <v>9207</v>
      </c>
      <c r="O134" t="s">
        <v>139</v>
      </c>
      <c r="P134">
        <v>44</v>
      </c>
      <c r="Q134">
        <v>0</v>
      </c>
      <c r="R134">
        <v>0</v>
      </c>
      <c r="S134">
        <v>44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AA134" s="17" t="s">
        <v>388</v>
      </c>
      <c r="AB134" t="s">
        <v>139</v>
      </c>
      <c r="AC134">
        <v>44</v>
      </c>
      <c r="AD134">
        <v>0</v>
      </c>
      <c r="AE134">
        <v>0</v>
      </c>
      <c r="AF134">
        <v>44</v>
      </c>
      <c r="AG134">
        <v>1</v>
      </c>
      <c r="AH134">
        <v>0</v>
      </c>
      <c r="AI134">
        <v>0</v>
      </c>
      <c r="AJ134">
        <v>0</v>
      </c>
      <c r="AK134">
        <v>0</v>
      </c>
      <c r="AL134">
        <v>1</v>
      </c>
    </row>
    <row r="135" spans="1:38" x14ac:dyDescent="0.25">
      <c r="A135">
        <v>23311</v>
      </c>
      <c r="B135" t="s">
        <v>141</v>
      </c>
      <c r="C135">
        <v>214</v>
      </c>
      <c r="D135">
        <v>0</v>
      </c>
      <c r="E135">
        <v>0</v>
      </c>
      <c r="F135">
        <v>214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N135">
        <v>4019</v>
      </c>
      <c r="O135" t="s">
        <v>140</v>
      </c>
      <c r="P135">
        <v>479</v>
      </c>
      <c r="Q135">
        <v>0</v>
      </c>
      <c r="R135">
        <v>0</v>
      </c>
      <c r="S135">
        <v>479</v>
      </c>
      <c r="T135">
        <v>6</v>
      </c>
      <c r="U135">
        <v>0</v>
      </c>
      <c r="V135">
        <v>0</v>
      </c>
      <c r="W135">
        <v>0</v>
      </c>
      <c r="X135">
        <v>0</v>
      </c>
      <c r="Y135">
        <v>6</v>
      </c>
      <c r="AA135" s="17" t="s">
        <v>389</v>
      </c>
      <c r="AB135" t="s">
        <v>140</v>
      </c>
      <c r="AC135">
        <v>483</v>
      </c>
      <c r="AD135">
        <v>0</v>
      </c>
      <c r="AE135">
        <v>0</v>
      </c>
      <c r="AF135">
        <v>483</v>
      </c>
      <c r="AG135">
        <v>5</v>
      </c>
      <c r="AH135">
        <v>0</v>
      </c>
      <c r="AI135">
        <v>0</v>
      </c>
      <c r="AJ135">
        <v>0</v>
      </c>
      <c r="AK135">
        <v>0</v>
      </c>
      <c r="AL135">
        <v>5</v>
      </c>
    </row>
    <row r="136" spans="1:38" x14ac:dyDescent="0.25">
      <c r="A136">
        <v>33207</v>
      </c>
      <c r="B136" t="s">
        <v>142</v>
      </c>
      <c r="C136">
        <v>492</v>
      </c>
      <c r="D136">
        <v>0</v>
      </c>
      <c r="E136">
        <v>0</v>
      </c>
      <c r="F136">
        <v>492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N136">
        <v>23311</v>
      </c>
      <c r="O136" t="s">
        <v>141</v>
      </c>
      <c r="P136">
        <v>218</v>
      </c>
      <c r="Q136">
        <v>0</v>
      </c>
      <c r="R136">
        <v>0</v>
      </c>
      <c r="S136">
        <v>218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AA136" s="16">
        <v>23311</v>
      </c>
      <c r="AB136" t="s">
        <v>141</v>
      </c>
      <c r="AC136">
        <v>205</v>
      </c>
      <c r="AD136">
        <v>0</v>
      </c>
      <c r="AE136">
        <v>0</v>
      </c>
      <c r="AF136">
        <v>205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</row>
    <row r="137" spans="1:38" x14ac:dyDescent="0.25">
      <c r="A137">
        <v>31025</v>
      </c>
      <c r="B137" t="s">
        <v>143</v>
      </c>
      <c r="C137" s="7">
        <v>6551</v>
      </c>
      <c r="D137">
        <v>0</v>
      </c>
      <c r="E137">
        <v>0</v>
      </c>
      <c r="F137" s="7">
        <v>6551</v>
      </c>
      <c r="G137">
        <v>412</v>
      </c>
      <c r="H137">
        <v>0</v>
      </c>
      <c r="I137">
        <v>16</v>
      </c>
      <c r="J137">
        <v>77</v>
      </c>
      <c r="K137">
        <v>57</v>
      </c>
      <c r="L137">
        <v>562</v>
      </c>
      <c r="N137">
        <v>33207</v>
      </c>
      <c r="O137" t="s">
        <v>142</v>
      </c>
      <c r="P137">
        <v>488</v>
      </c>
      <c r="Q137">
        <v>0</v>
      </c>
      <c r="R137">
        <v>0</v>
      </c>
      <c r="S137">
        <v>488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AA137" s="16">
        <v>33207</v>
      </c>
      <c r="AB137" t="s">
        <v>142</v>
      </c>
      <c r="AC137">
        <v>475</v>
      </c>
      <c r="AD137">
        <v>0</v>
      </c>
      <c r="AE137">
        <v>0</v>
      </c>
      <c r="AF137">
        <v>475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 x14ac:dyDescent="0.25">
      <c r="A138">
        <v>14065</v>
      </c>
      <c r="B138" t="s">
        <v>144</v>
      </c>
      <c r="C138">
        <v>172</v>
      </c>
      <c r="D138">
        <v>0</v>
      </c>
      <c r="E138">
        <v>0</v>
      </c>
      <c r="F138">
        <v>172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N138">
        <v>31025</v>
      </c>
      <c r="O138" t="s">
        <v>143</v>
      </c>
      <c r="P138" s="7">
        <v>6287</v>
      </c>
      <c r="Q138">
        <v>0</v>
      </c>
      <c r="R138">
        <v>0</v>
      </c>
      <c r="S138" s="7">
        <v>6287</v>
      </c>
      <c r="T138">
        <v>428</v>
      </c>
      <c r="U138">
        <v>0</v>
      </c>
      <c r="V138">
        <v>3</v>
      </c>
      <c r="W138">
        <v>100</v>
      </c>
      <c r="X138">
        <v>49</v>
      </c>
      <c r="Y138">
        <v>580</v>
      </c>
      <c r="AA138" s="16">
        <v>31025</v>
      </c>
      <c r="AB138" t="s">
        <v>143</v>
      </c>
      <c r="AC138" s="7">
        <v>6156</v>
      </c>
      <c r="AD138">
        <v>0</v>
      </c>
      <c r="AE138">
        <v>0</v>
      </c>
      <c r="AF138" s="7">
        <v>6156</v>
      </c>
      <c r="AG138">
        <v>439</v>
      </c>
      <c r="AH138">
        <v>0</v>
      </c>
      <c r="AI138">
        <v>2</v>
      </c>
      <c r="AJ138">
        <v>89</v>
      </c>
      <c r="AK138">
        <v>54</v>
      </c>
      <c r="AL138">
        <v>584</v>
      </c>
    </row>
    <row r="139" spans="1:38" x14ac:dyDescent="0.25">
      <c r="A139">
        <v>32354</v>
      </c>
      <c r="B139" t="s">
        <v>145</v>
      </c>
      <c r="C139" s="7">
        <v>6773</v>
      </c>
      <c r="D139">
        <v>0</v>
      </c>
      <c r="E139">
        <v>0</v>
      </c>
      <c r="F139" s="7">
        <v>6773</v>
      </c>
      <c r="G139">
        <v>334</v>
      </c>
      <c r="H139">
        <v>31</v>
      </c>
      <c r="I139">
        <v>0</v>
      </c>
      <c r="J139">
        <v>29</v>
      </c>
      <c r="K139">
        <v>0</v>
      </c>
      <c r="L139">
        <v>394</v>
      </c>
      <c r="N139">
        <v>14065</v>
      </c>
      <c r="O139" t="s">
        <v>144</v>
      </c>
      <c r="P139">
        <v>185</v>
      </c>
      <c r="Q139">
        <v>0</v>
      </c>
      <c r="R139">
        <v>0</v>
      </c>
      <c r="S139">
        <v>185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AA139" s="16">
        <v>14065</v>
      </c>
      <c r="AB139" t="s">
        <v>144</v>
      </c>
      <c r="AC139">
        <v>185</v>
      </c>
      <c r="AD139">
        <v>0</v>
      </c>
      <c r="AE139">
        <v>0</v>
      </c>
      <c r="AF139">
        <v>185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</row>
    <row r="140" spans="1:38" x14ac:dyDescent="0.25">
      <c r="A140">
        <v>32326</v>
      </c>
      <c r="B140" t="s">
        <v>146</v>
      </c>
      <c r="C140" s="7">
        <v>1193</v>
      </c>
      <c r="D140">
        <v>0</v>
      </c>
      <c r="E140">
        <v>0</v>
      </c>
      <c r="F140" s="7">
        <v>1193</v>
      </c>
      <c r="G140">
        <v>68</v>
      </c>
      <c r="H140">
        <v>0</v>
      </c>
      <c r="I140">
        <v>0</v>
      </c>
      <c r="J140">
        <v>0</v>
      </c>
      <c r="K140">
        <v>7</v>
      </c>
      <c r="L140">
        <v>75</v>
      </c>
      <c r="N140">
        <v>32354</v>
      </c>
      <c r="O140" t="s">
        <v>145</v>
      </c>
      <c r="P140" s="7">
        <v>6807</v>
      </c>
      <c r="Q140">
        <v>0</v>
      </c>
      <c r="R140">
        <v>0</v>
      </c>
      <c r="S140" s="7">
        <v>6807</v>
      </c>
      <c r="T140">
        <v>386</v>
      </c>
      <c r="U140">
        <v>29</v>
      </c>
      <c r="V140">
        <v>0</v>
      </c>
      <c r="W140">
        <v>29</v>
      </c>
      <c r="X140">
        <v>0</v>
      </c>
      <c r="Y140">
        <v>444</v>
      </c>
      <c r="AA140" s="16">
        <v>32354</v>
      </c>
      <c r="AB140" t="s">
        <v>145</v>
      </c>
      <c r="AC140" s="7">
        <v>6689</v>
      </c>
      <c r="AD140">
        <v>0</v>
      </c>
      <c r="AE140">
        <v>0</v>
      </c>
      <c r="AF140" s="7">
        <v>6689</v>
      </c>
      <c r="AG140">
        <v>389</v>
      </c>
      <c r="AH140">
        <v>33</v>
      </c>
      <c r="AI140">
        <v>0</v>
      </c>
      <c r="AJ140">
        <v>42</v>
      </c>
      <c r="AK140">
        <v>0</v>
      </c>
      <c r="AL140">
        <v>464</v>
      </c>
    </row>
    <row r="141" spans="1:38" x14ac:dyDescent="0.25">
      <c r="A141">
        <v>17400</v>
      </c>
      <c r="B141" t="s">
        <v>147</v>
      </c>
      <c r="C141" s="7">
        <v>2545</v>
      </c>
      <c r="D141">
        <v>0</v>
      </c>
      <c r="E141">
        <v>0</v>
      </c>
      <c r="F141" s="7">
        <v>2545</v>
      </c>
      <c r="G141">
        <v>40</v>
      </c>
      <c r="H141">
        <v>0</v>
      </c>
      <c r="I141">
        <v>0</v>
      </c>
      <c r="J141">
        <v>4</v>
      </c>
      <c r="K141">
        <v>16</v>
      </c>
      <c r="L141">
        <v>60</v>
      </c>
      <c r="N141">
        <v>32326</v>
      </c>
      <c r="O141" t="s">
        <v>146</v>
      </c>
      <c r="P141" s="7">
        <v>1159</v>
      </c>
      <c r="Q141">
        <v>0</v>
      </c>
      <c r="R141">
        <v>0</v>
      </c>
      <c r="S141" s="7">
        <v>1159</v>
      </c>
      <c r="T141">
        <v>90</v>
      </c>
      <c r="U141">
        <v>0</v>
      </c>
      <c r="V141">
        <v>0</v>
      </c>
      <c r="W141">
        <v>3</v>
      </c>
      <c r="X141">
        <v>16</v>
      </c>
      <c r="Y141">
        <v>109</v>
      </c>
      <c r="AA141" s="16">
        <v>32326</v>
      </c>
      <c r="AB141" t="s">
        <v>146</v>
      </c>
      <c r="AC141" s="7">
        <v>1124</v>
      </c>
      <c r="AD141">
        <v>0</v>
      </c>
      <c r="AE141">
        <v>0</v>
      </c>
      <c r="AF141" s="7">
        <v>1124</v>
      </c>
      <c r="AG141">
        <v>80</v>
      </c>
      <c r="AH141">
        <v>0</v>
      </c>
      <c r="AI141">
        <v>0</v>
      </c>
      <c r="AJ141">
        <v>5</v>
      </c>
      <c r="AK141">
        <v>14</v>
      </c>
      <c r="AL141">
        <v>99</v>
      </c>
    </row>
    <row r="142" spans="1:38" x14ac:dyDescent="0.25">
      <c r="A142">
        <v>37505</v>
      </c>
      <c r="B142" t="s">
        <v>148</v>
      </c>
      <c r="C142" s="7">
        <v>1505</v>
      </c>
      <c r="D142">
        <v>0</v>
      </c>
      <c r="E142">
        <v>0</v>
      </c>
      <c r="F142" s="7">
        <v>1505</v>
      </c>
      <c r="G142">
        <v>41</v>
      </c>
      <c r="H142">
        <v>0</v>
      </c>
      <c r="I142">
        <v>2</v>
      </c>
      <c r="J142">
        <v>6</v>
      </c>
      <c r="K142">
        <v>0</v>
      </c>
      <c r="L142">
        <v>49</v>
      </c>
      <c r="N142">
        <v>17400</v>
      </c>
      <c r="O142" t="s">
        <v>147</v>
      </c>
      <c r="P142" s="7">
        <v>2597</v>
      </c>
      <c r="Q142">
        <v>0</v>
      </c>
      <c r="R142">
        <v>0</v>
      </c>
      <c r="S142" s="7">
        <v>2597</v>
      </c>
      <c r="T142">
        <v>53</v>
      </c>
      <c r="U142">
        <v>0</v>
      </c>
      <c r="V142">
        <v>0</v>
      </c>
      <c r="W142">
        <v>5</v>
      </c>
      <c r="X142">
        <v>18</v>
      </c>
      <c r="Y142">
        <v>76</v>
      </c>
      <c r="AA142" s="16">
        <v>17400</v>
      </c>
      <c r="AB142" t="s">
        <v>147</v>
      </c>
      <c r="AC142" s="7">
        <v>2430</v>
      </c>
      <c r="AD142">
        <v>0</v>
      </c>
      <c r="AE142">
        <v>0</v>
      </c>
      <c r="AF142" s="7">
        <v>2430</v>
      </c>
      <c r="AG142">
        <v>59</v>
      </c>
      <c r="AH142">
        <v>0</v>
      </c>
      <c r="AI142">
        <v>0</v>
      </c>
      <c r="AJ142">
        <v>2</v>
      </c>
      <c r="AK142">
        <v>0</v>
      </c>
      <c r="AL142">
        <v>61</v>
      </c>
    </row>
    <row r="143" spans="1:38" x14ac:dyDescent="0.25">
      <c r="A143">
        <v>24350</v>
      </c>
      <c r="B143" t="s">
        <v>149</v>
      </c>
      <c r="C143">
        <v>572</v>
      </c>
      <c r="D143">
        <v>0</v>
      </c>
      <c r="E143">
        <v>0</v>
      </c>
      <c r="F143">
        <v>572</v>
      </c>
      <c r="G143">
        <v>22</v>
      </c>
      <c r="H143">
        <v>0</v>
      </c>
      <c r="I143">
        <v>0</v>
      </c>
      <c r="J143">
        <v>0</v>
      </c>
      <c r="K143">
        <v>15</v>
      </c>
      <c r="L143">
        <v>37</v>
      </c>
      <c r="N143">
        <v>37505</v>
      </c>
      <c r="O143" t="s">
        <v>148</v>
      </c>
      <c r="P143" s="7">
        <v>1499</v>
      </c>
      <c r="Q143">
        <v>0</v>
      </c>
      <c r="R143">
        <v>0</v>
      </c>
      <c r="S143" s="7">
        <v>1499</v>
      </c>
      <c r="T143">
        <v>37</v>
      </c>
      <c r="U143">
        <v>0</v>
      </c>
      <c r="V143">
        <v>0</v>
      </c>
      <c r="W143">
        <v>18</v>
      </c>
      <c r="X143">
        <v>3</v>
      </c>
      <c r="Y143">
        <v>58</v>
      </c>
      <c r="AA143" s="16">
        <v>37505</v>
      </c>
      <c r="AB143" t="s">
        <v>148</v>
      </c>
      <c r="AC143" s="7">
        <v>1467</v>
      </c>
      <c r="AD143">
        <v>0</v>
      </c>
      <c r="AE143">
        <v>0</v>
      </c>
      <c r="AF143" s="7">
        <v>1467</v>
      </c>
      <c r="AG143">
        <v>42</v>
      </c>
      <c r="AH143">
        <v>0</v>
      </c>
      <c r="AI143">
        <v>0</v>
      </c>
      <c r="AJ143">
        <v>18</v>
      </c>
      <c r="AK143">
        <v>3</v>
      </c>
      <c r="AL143">
        <v>63</v>
      </c>
    </row>
    <row r="144" spans="1:38" x14ac:dyDescent="0.25">
      <c r="A144">
        <v>30031</v>
      </c>
      <c r="B144" t="s">
        <v>150</v>
      </c>
      <c r="C144">
        <v>114</v>
      </c>
      <c r="D144">
        <v>0</v>
      </c>
      <c r="E144">
        <v>0</v>
      </c>
      <c r="F144">
        <v>114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N144">
        <v>24350</v>
      </c>
      <c r="O144" t="s">
        <v>149</v>
      </c>
      <c r="P144">
        <v>563</v>
      </c>
      <c r="Q144">
        <v>0</v>
      </c>
      <c r="R144">
        <v>0</v>
      </c>
      <c r="S144">
        <v>563</v>
      </c>
      <c r="T144">
        <v>16</v>
      </c>
      <c r="U144">
        <v>0</v>
      </c>
      <c r="V144">
        <v>0</v>
      </c>
      <c r="W144">
        <v>0</v>
      </c>
      <c r="X144">
        <v>15</v>
      </c>
      <c r="Y144">
        <v>31</v>
      </c>
      <c r="AA144" s="16">
        <v>24350</v>
      </c>
      <c r="AB144" t="s">
        <v>149</v>
      </c>
      <c r="AC144">
        <v>534</v>
      </c>
      <c r="AD144">
        <v>0</v>
      </c>
      <c r="AE144">
        <v>0</v>
      </c>
      <c r="AF144">
        <v>534</v>
      </c>
      <c r="AG144">
        <v>15</v>
      </c>
      <c r="AH144">
        <v>0</v>
      </c>
      <c r="AI144">
        <v>0</v>
      </c>
      <c r="AJ144">
        <v>0</v>
      </c>
      <c r="AK144">
        <v>20</v>
      </c>
      <c r="AL144">
        <v>35</v>
      </c>
    </row>
    <row r="145" spans="1:38" x14ac:dyDescent="0.25">
      <c r="A145">
        <v>31103</v>
      </c>
      <c r="B145" t="s">
        <v>151</v>
      </c>
      <c r="C145" s="7">
        <v>4150</v>
      </c>
      <c r="D145">
        <v>0</v>
      </c>
      <c r="E145">
        <v>0</v>
      </c>
      <c r="F145" s="7">
        <v>4150</v>
      </c>
      <c r="G145">
        <v>157</v>
      </c>
      <c r="H145">
        <v>0</v>
      </c>
      <c r="I145">
        <v>47</v>
      </c>
      <c r="J145">
        <v>5</v>
      </c>
      <c r="K145">
        <v>52</v>
      </c>
      <c r="L145">
        <v>261</v>
      </c>
      <c r="N145">
        <v>30031</v>
      </c>
      <c r="O145" t="s">
        <v>150</v>
      </c>
      <c r="P145">
        <v>114</v>
      </c>
      <c r="Q145">
        <v>0</v>
      </c>
      <c r="R145">
        <v>0</v>
      </c>
      <c r="S145">
        <v>114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AA145" s="16">
        <v>30031</v>
      </c>
      <c r="AB145" t="s">
        <v>150</v>
      </c>
      <c r="AC145">
        <v>112</v>
      </c>
      <c r="AD145">
        <v>0</v>
      </c>
      <c r="AE145">
        <v>0</v>
      </c>
      <c r="AF145">
        <v>112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</row>
    <row r="146" spans="1:38" x14ac:dyDescent="0.25">
      <c r="A146">
        <v>14066</v>
      </c>
      <c r="B146" t="s">
        <v>152</v>
      </c>
      <c r="C146">
        <v>715</v>
      </c>
      <c r="D146">
        <v>0</v>
      </c>
      <c r="E146">
        <v>0</v>
      </c>
      <c r="F146">
        <v>715</v>
      </c>
      <c r="G146">
        <v>18</v>
      </c>
      <c r="H146">
        <v>0</v>
      </c>
      <c r="I146">
        <v>0</v>
      </c>
      <c r="J146">
        <v>5</v>
      </c>
      <c r="K146">
        <v>0</v>
      </c>
      <c r="L146">
        <v>23</v>
      </c>
      <c r="N146">
        <v>31103</v>
      </c>
      <c r="O146" t="s">
        <v>151</v>
      </c>
      <c r="P146" s="7">
        <v>3977</v>
      </c>
      <c r="Q146">
        <v>0</v>
      </c>
      <c r="R146">
        <v>0</v>
      </c>
      <c r="S146" s="7">
        <v>3977</v>
      </c>
      <c r="T146">
        <v>136</v>
      </c>
      <c r="U146">
        <v>0</v>
      </c>
      <c r="V146">
        <v>42</v>
      </c>
      <c r="W146">
        <v>1</v>
      </c>
      <c r="X146">
        <v>52</v>
      </c>
      <c r="Y146">
        <v>231</v>
      </c>
      <c r="AA146" s="16">
        <v>31103</v>
      </c>
      <c r="AB146" t="s">
        <v>151</v>
      </c>
      <c r="AC146" s="7">
        <v>4038</v>
      </c>
      <c r="AD146">
        <v>0</v>
      </c>
      <c r="AE146">
        <v>0</v>
      </c>
      <c r="AF146" s="7">
        <v>4038</v>
      </c>
      <c r="AG146">
        <v>148</v>
      </c>
      <c r="AH146">
        <v>0</v>
      </c>
      <c r="AI146">
        <v>42</v>
      </c>
      <c r="AJ146">
        <v>16</v>
      </c>
      <c r="AK146">
        <v>65</v>
      </c>
      <c r="AL146">
        <v>271</v>
      </c>
    </row>
    <row r="147" spans="1:38" x14ac:dyDescent="0.25">
      <c r="A147">
        <v>21214</v>
      </c>
      <c r="B147" t="s">
        <v>153</v>
      </c>
      <c r="C147">
        <v>267</v>
      </c>
      <c r="D147">
        <v>7</v>
      </c>
      <c r="E147">
        <v>0</v>
      </c>
      <c r="F147">
        <v>260</v>
      </c>
      <c r="G147">
        <v>6</v>
      </c>
      <c r="H147">
        <v>0</v>
      </c>
      <c r="I147">
        <v>0</v>
      </c>
      <c r="J147">
        <v>0</v>
      </c>
      <c r="K147">
        <v>84</v>
      </c>
      <c r="L147">
        <v>90</v>
      </c>
      <c r="N147">
        <v>14066</v>
      </c>
      <c r="O147" t="s">
        <v>152</v>
      </c>
      <c r="P147">
        <v>668</v>
      </c>
      <c r="Q147">
        <v>0</v>
      </c>
      <c r="R147">
        <v>0</v>
      </c>
      <c r="S147">
        <v>668</v>
      </c>
      <c r="T147">
        <v>21</v>
      </c>
      <c r="U147">
        <v>0</v>
      </c>
      <c r="V147">
        <v>0</v>
      </c>
      <c r="W147">
        <v>2</v>
      </c>
      <c r="X147">
        <v>0</v>
      </c>
      <c r="Y147">
        <v>23</v>
      </c>
      <c r="AA147" s="16">
        <v>14066</v>
      </c>
      <c r="AB147" t="s">
        <v>152</v>
      </c>
      <c r="AC147">
        <v>666</v>
      </c>
      <c r="AD147">
        <v>0</v>
      </c>
      <c r="AE147">
        <v>0</v>
      </c>
      <c r="AF147">
        <v>666</v>
      </c>
      <c r="AG147">
        <v>43</v>
      </c>
      <c r="AH147">
        <v>0</v>
      </c>
      <c r="AI147">
        <v>0</v>
      </c>
      <c r="AJ147">
        <v>7</v>
      </c>
      <c r="AK147">
        <v>0</v>
      </c>
      <c r="AL147">
        <v>50</v>
      </c>
    </row>
    <row r="148" spans="1:38" x14ac:dyDescent="0.25">
      <c r="A148">
        <v>13161</v>
      </c>
      <c r="B148" t="s">
        <v>154</v>
      </c>
      <c r="C148" s="7">
        <v>5192</v>
      </c>
      <c r="D148">
        <v>0</v>
      </c>
      <c r="E148">
        <v>0</v>
      </c>
      <c r="F148" s="7">
        <v>5192</v>
      </c>
      <c r="G148">
        <v>208</v>
      </c>
      <c r="H148">
        <v>0</v>
      </c>
      <c r="I148">
        <v>0</v>
      </c>
      <c r="J148">
        <v>7</v>
      </c>
      <c r="K148">
        <v>0</v>
      </c>
      <c r="L148">
        <v>215</v>
      </c>
      <c r="N148">
        <v>21214</v>
      </c>
      <c r="O148" t="s">
        <v>153</v>
      </c>
      <c r="P148">
        <v>216</v>
      </c>
      <c r="Q148">
        <v>0</v>
      </c>
      <c r="R148">
        <v>0</v>
      </c>
      <c r="S148">
        <v>216</v>
      </c>
      <c r="T148">
        <v>8</v>
      </c>
      <c r="U148">
        <v>0</v>
      </c>
      <c r="V148">
        <v>0</v>
      </c>
      <c r="W148">
        <v>0</v>
      </c>
      <c r="X148">
        <v>50</v>
      </c>
      <c r="Y148">
        <v>58</v>
      </c>
      <c r="AA148" s="16">
        <v>21214</v>
      </c>
      <c r="AB148" t="s">
        <v>153</v>
      </c>
      <c r="AC148">
        <v>213</v>
      </c>
      <c r="AD148">
        <v>0</v>
      </c>
      <c r="AE148">
        <v>0</v>
      </c>
      <c r="AF148">
        <v>213</v>
      </c>
      <c r="AG148">
        <v>10</v>
      </c>
      <c r="AH148">
        <v>0</v>
      </c>
      <c r="AI148">
        <v>0</v>
      </c>
      <c r="AJ148">
        <v>0</v>
      </c>
      <c r="AK148">
        <v>42</v>
      </c>
      <c r="AL148">
        <v>52</v>
      </c>
    </row>
    <row r="149" spans="1:38" x14ac:dyDescent="0.25">
      <c r="A149">
        <v>21206</v>
      </c>
      <c r="B149" t="s">
        <v>155</v>
      </c>
      <c r="C149">
        <v>504</v>
      </c>
      <c r="D149">
        <v>0</v>
      </c>
      <c r="E149">
        <v>0</v>
      </c>
      <c r="F149">
        <v>504</v>
      </c>
      <c r="G149">
        <v>18</v>
      </c>
      <c r="H149">
        <v>0</v>
      </c>
      <c r="I149">
        <v>0</v>
      </c>
      <c r="J149">
        <v>0</v>
      </c>
      <c r="K149">
        <v>0</v>
      </c>
      <c r="L149">
        <v>18</v>
      </c>
      <c r="N149">
        <v>13161</v>
      </c>
      <c r="O149" t="s">
        <v>154</v>
      </c>
      <c r="P149" s="7">
        <v>5107</v>
      </c>
      <c r="Q149">
        <v>0</v>
      </c>
      <c r="R149">
        <v>0</v>
      </c>
      <c r="S149" s="7">
        <v>5107</v>
      </c>
      <c r="T149">
        <v>325</v>
      </c>
      <c r="U149">
        <v>0</v>
      </c>
      <c r="V149">
        <v>0</v>
      </c>
      <c r="W149">
        <v>26</v>
      </c>
      <c r="X149">
        <v>0</v>
      </c>
      <c r="Y149">
        <v>351</v>
      </c>
      <c r="AA149" s="16">
        <v>13161</v>
      </c>
      <c r="AB149" t="s">
        <v>154</v>
      </c>
      <c r="AC149" s="7">
        <v>4937</v>
      </c>
      <c r="AD149">
        <v>0</v>
      </c>
      <c r="AE149">
        <v>0</v>
      </c>
      <c r="AF149" s="7">
        <v>4937</v>
      </c>
      <c r="AG149">
        <v>319</v>
      </c>
      <c r="AH149">
        <v>0</v>
      </c>
      <c r="AI149">
        <v>0</v>
      </c>
      <c r="AJ149">
        <v>13</v>
      </c>
      <c r="AK149">
        <v>0</v>
      </c>
      <c r="AL149">
        <v>332</v>
      </c>
    </row>
    <row r="150" spans="1:38" x14ac:dyDescent="0.25">
      <c r="A150">
        <v>39209</v>
      </c>
      <c r="B150" t="s">
        <v>156</v>
      </c>
      <c r="C150">
        <v>812</v>
      </c>
      <c r="D150">
        <v>0</v>
      </c>
      <c r="E150">
        <v>0</v>
      </c>
      <c r="F150">
        <v>812</v>
      </c>
      <c r="G150">
        <v>17</v>
      </c>
      <c r="H150">
        <v>0</v>
      </c>
      <c r="I150">
        <v>0</v>
      </c>
      <c r="J150">
        <v>0</v>
      </c>
      <c r="K150">
        <v>0</v>
      </c>
      <c r="L150">
        <v>17</v>
      </c>
      <c r="N150">
        <v>21206</v>
      </c>
      <c r="O150" t="s">
        <v>155</v>
      </c>
      <c r="P150">
        <v>526</v>
      </c>
      <c r="Q150">
        <v>0</v>
      </c>
      <c r="R150">
        <v>0</v>
      </c>
      <c r="S150">
        <v>526</v>
      </c>
      <c r="T150">
        <v>16</v>
      </c>
      <c r="U150">
        <v>0</v>
      </c>
      <c r="V150">
        <v>0</v>
      </c>
      <c r="W150">
        <v>0</v>
      </c>
      <c r="X150">
        <v>0</v>
      </c>
      <c r="Y150">
        <v>16</v>
      </c>
      <c r="AA150" s="16">
        <v>21206</v>
      </c>
      <c r="AB150" t="s">
        <v>155</v>
      </c>
      <c r="AC150">
        <v>523</v>
      </c>
      <c r="AD150">
        <v>0</v>
      </c>
      <c r="AE150">
        <v>0</v>
      </c>
      <c r="AF150">
        <v>523</v>
      </c>
      <c r="AG150">
        <v>8</v>
      </c>
      <c r="AH150">
        <v>0</v>
      </c>
      <c r="AI150">
        <v>0</v>
      </c>
      <c r="AJ150">
        <v>0</v>
      </c>
      <c r="AK150">
        <v>0</v>
      </c>
      <c r="AL150">
        <v>8</v>
      </c>
    </row>
    <row r="151" spans="1:38" x14ac:dyDescent="0.25">
      <c r="A151">
        <v>37507</v>
      </c>
      <c r="B151" t="s">
        <v>157</v>
      </c>
      <c r="C151" s="7">
        <v>1776</v>
      </c>
      <c r="D151">
        <v>0</v>
      </c>
      <c r="E151">
        <v>0</v>
      </c>
      <c r="F151" s="7">
        <v>1776</v>
      </c>
      <c r="G151">
        <v>26</v>
      </c>
      <c r="H151">
        <v>0</v>
      </c>
      <c r="I151">
        <v>0</v>
      </c>
      <c r="J151">
        <v>0</v>
      </c>
      <c r="K151">
        <v>26</v>
      </c>
      <c r="L151">
        <v>52</v>
      </c>
      <c r="N151">
        <v>39209</v>
      </c>
      <c r="O151" t="s">
        <v>156</v>
      </c>
      <c r="P151">
        <v>837</v>
      </c>
      <c r="Q151">
        <v>0</v>
      </c>
      <c r="R151">
        <v>0</v>
      </c>
      <c r="S151">
        <v>837</v>
      </c>
      <c r="T151">
        <v>11</v>
      </c>
      <c r="U151">
        <v>0</v>
      </c>
      <c r="V151">
        <v>0</v>
      </c>
      <c r="W151">
        <v>0</v>
      </c>
      <c r="X151">
        <v>1</v>
      </c>
      <c r="Y151">
        <v>12</v>
      </c>
      <c r="AA151" s="16">
        <v>39209</v>
      </c>
      <c r="AB151" t="s">
        <v>156</v>
      </c>
      <c r="AC151">
        <v>826</v>
      </c>
      <c r="AD151">
        <v>0</v>
      </c>
      <c r="AE151">
        <v>0</v>
      </c>
      <c r="AF151">
        <v>826</v>
      </c>
      <c r="AG151">
        <v>11</v>
      </c>
      <c r="AH151">
        <v>0</v>
      </c>
      <c r="AI151">
        <v>0</v>
      </c>
      <c r="AJ151">
        <v>0</v>
      </c>
      <c r="AK151">
        <v>1</v>
      </c>
      <c r="AL151">
        <v>12</v>
      </c>
    </row>
    <row r="152" spans="1:38" x14ac:dyDescent="0.25">
      <c r="A152">
        <v>30029</v>
      </c>
      <c r="B152" t="s">
        <v>158</v>
      </c>
      <c r="C152">
        <v>59</v>
      </c>
      <c r="D152">
        <v>0</v>
      </c>
      <c r="E152">
        <v>0</v>
      </c>
      <c r="F152">
        <v>59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N152">
        <v>37507</v>
      </c>
      <c r="O152" t="s">
        <v>157</v>
      </c>
      <c r="P152" s="7">
        <v>1666</v>
      </c>
      <c r="Q152">
        <v>0</v>
      </c>
      <c r="R152">
        <v>0</v>
      </c>
      <c r="S152" s="7">
        <v>1666</v>
      </c>
      <c r="T152">
        <v>56</v>
      </c>
      <c r="U152">
        <v>0</v>
      </c>
      <c r="V152">
        <v>0</v>
      </c>
      <c r="W152">
        <v>15</v>
      </c>
      <c r="X152">
        <v>24</v>
      </c>
      <c r="Y152">
        <v>95</v>
      </c>
      <c r="AA152" s="16">
        <v>37507</v>
      </c>
      <c r="AB152" t="s">
        <v>157</v>
      </c>
      <c r="AC152" s="7">
        <v>1660</v>
      </c>
      <c r="AD152">
        <v>0</v>
      </c>
      <c r="AE152">
        <v>0</v>
      </c>
      <c r="AF152" s="7">
        <v>1660</v>
      </c>
      <c r="AG152">
        <v>92</v>
      </c>
      <c r="AH152">
        <v>0</v>
      </c>
      <c r="AI152">
        <v>0</v>
      </c>
      <c r="AJ152">
        <v>26</v>
      </c>
      <c r="AK152">
        <v>17</v>
      </c>
      <c r="AL152">
        <v>135</v>
      </c>
    </row>
    <row r="153" spans="1:38" x14ac:dyDescent="0.25">
      <c r="A153">
        <v>29320</v>
      </c>
      <c r="B153" t="s">
        <v>159</v>
      </c>
      <c r="C153" s="7">
        <v>4090</v>
      </c>
      <c r="D153">
        <v>0</v>
      </c>
      <c r="E153">
        <v>0</v>
      </c>
      <c r="F153" s="7">
        <v>4090</v>
      </c>
      <c r="G153">
        <v>277</v>
      </c>
      <c r="H153">
        <v>0</v>
      </c>
      <c r="I153">
        <v>0</v>
      </c>
      <c r="J153">
        <v>27</v>
      </c>
      <c r="K153">
        <v>48</v>
      </c>
      <c r="L153">
        <v>352</v>
      </c>
      <c r="N153">
        <v>30029</v>
      </c>
      <c r="O153" t="s">
        <v>158</v>
      </c>
      <c r="P153">
        <v>53</v>
      </c>
      <c r="Q153">
        <v>0</v>
      </c>
      <c r="R153">
        <v>0</v>
      </c>
      <c r="S153">
        <v>53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AA153" s="16">
        <v>30029</v>
      </c>
      <c r="AB153" t="s">
        <v>158</v>
      </c>
      <c r="AC153">
        <v>48</v>
      </c>
      <c r="AD153">
        <v>0</v>
      </c>
      <c r="AE153">
        <v>0</v>
      </c>
      <c r="AF153">
        <v>48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</row>
    <row r="154" spans="1:38" x14ac:dyDescent="0.25">
      <c r="A154">
        <v>17903</v>
      </c>
      <c r="B154" t="s">
        <v>345</v>
      </c>
      <c r="C154">
        <v>653</v>
      </c>
      <c r="D154">
        <v>0</v>
      </c>
      <c r="E154">
        <v>0</v>
      </c>
      <c r="F154">
        <v>653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N154">
        <v>29320</v>
      </c>
      <c r="O154" t="s">
        <v>159</v>
      </c>
      <c r="P154" s="7">
        <v>3989</v>
      </c>
      <c r="Q154">
        <v>0</v>
      </c>
      <c r="R154">
        <v>0</v>
      </c>
      <c r="S154" s="7">
        <v>3989</v>
      </c>
      <c r="T154">
        <v>261</v>
      </c>
      <c r="U154">
        <v>0</v>
      </c>
      <c r="V154">
        <v>0</v>
      </c>
      <c r="W154">
        <v>32</v>
      </c>
      <c r="X154">
        <v>59</v>
      </c>
      <c r="Y154">
        <v>352</v>
      </c>
      <c r="AA154" s="16">
        <v>29320</v>
      </c>
      <c r="AB154" t="s">
        <v>159</v>
      </c>
      <c r="AC154" s="7">
        <v>3973</v>
      </c>
      <c r="AD154">
        <v>0</v>
      </c>
      <c r="AE154">
        <v>0</v>
      </c>
      <c r="AF154" s="7">
        <v>3973</v>
      </c>
      <c r="AG154">
        <v>281</v>
      </c>
      <c r="AH154">
        <v>0</v>
      </c>
      <c r="AI154">
        <v>0</v>
      </c>
      <c r="AJ154">
        <v>44</v>
      </c>
      <c r="AK154">
        <v>44</v>
      </c>
      <c r="AL154">
        <v>369</v>
      </c>
    </row>
    <row r="155" spans="1:38" x14ac:dyDescent="0.25">
      <c r="A155">
        <v>31006</v>
      </c>
      <c r="B155" t="s">
        <v>160</v>
      </c>
      <c r="C155" s="7">
        <v>9616</v>
      </c>
      <c r="D155">
        <v>70</v>
      </c>
      <c r="E155">
        <v>0</v>
      </c>
      <c r="F155" s="7">
        <v>9546</v>
      </c>
      <c r="G155">
        <v>657</v>
      </c>
      <c r="H155">
        <v>0</v>
      </c>
      <c r="I155">
        <v>0</v>
      </c>
      <c r="J155">
        <v>50</v>
      </c>
      <c r="K155">
        <v>11</v>
      </c>
      <c r="L155">
        <v>718</v>
      </c>
      <c r="N155">
        <v>17903</v>
      </c>
      <c r="O155" t="s">
        <v>345</v>
      </c>
      <c r="P155">
        <v>586</v>
      </c>
      <c r="Q155">
        <v>0</v>
      </c>
      <c r="R155">
        <v>0</v>
      </c>
      <c r="S155">
        <v>586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AA155" s="16">
        <v>17903</v>
      </c>
      <c r="AB155" t="s">
        <v>345</v>
      </c>
      <c r="AC155">
        <v>557</v>
      </c>
      <c r="AD155">
        <v>0</v>
      </c>
      <c r="AE155">
        <v>0</v>
      </c>
      <c r="AF155">
        <v>557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</row>
    <row r="156" spans="1:38" x14ac:dyDescent="0.25">
      <c r="A156">
        <v>39003</v>
      </c>
      <c r="B156" t="s">
        <v>161</v>
      </c>
      <c r="C156" s="7">
        <v>1060</v>
      </c>
      <c r="D156">
        <v>0</v>
      </c>
      <c r="E156">
        <v>0</v>
      </c>
      <c r="F156" s="7">
        <v>1060</v>
      </c>
      <c r="G156">
        <v>14</v>
      </c>
      <c r="H156">
        <v>0</v>
      </c>
      <c r="I156">
        <v>0</v>
      </c>
      <c r="J156">
        <v>0</v>
      </c>
      <c r="K156">
        <v>0</v>
      </c>
      <c r="L156">
        <v>14</v>
      </c>
      <c r="N156">
        <v>31006</v>
      </c>
      <c r="O156" t="s">
        <v>160</v>
      </c>
      <c r="P156" s="7">
        <v>10652</v>
      </c>
      <c r="Q156">
        <v>49</v>
      </c>
      <c r="R156">
        <v>0</v>
      </c>
      <c r="S156" s="7">
        <v>10603</v>
      </c>
      <c r="T156">
        <v>756</v>
      </c>
      <c r="U156">
        <v>0</v>
      </c>
      <c r="V156">
        <v>0</v>
      </c>
      <c r="W156">
        <v>86</v>
      </c>
      <c r="X156">
        <v>74</v>
      </c>
      <c r="Y156">
        <v>916</v>
      </c>
      <c r="AA156" s="16">
        <v>31006</v>
      </c>
      <c r="AB156" t="s">
        <v>160</v>
      </c>
      <c r="AC156" s="7">
        <v>10454</v>
      </c>
      <c r="AD156">
        <v>141</v>
      </c>
      <c r="AE156">
        <v>0</v>
      </c>
      <c r="AF156" s="7">
        <v>10313</v>
      </c>
      <c r="AG156">
        <v>704</v>
      </c>
      <c r="AH156">
        <v>0</v>
      </c>
      <c r="AI156">
        <v>0</v>
      </c>
      <c r="AJ156">
        <v>84</v>
      </c>
      <c r="AK156">
        <v>12</v>
      </c>
      <c r="AL156">
        <v>800</v>
      </c>
    </row>
    <row r="157" spans="1:38" x14ac:dyDescent="0.25">
      <c r="A157">
        <v>21014</v>
      </c>
      <c r="B157" t="s">
        <v>162</v>
      </c>
      <c r="C157">
        <v>373</v>
      </c>
      <c r="D157">
        <v>0</v>
      </c>
      <c r="E157">
        <v>0</v>
      </c>
      <c r="F157">
        <v>373</v>
      </c>
      <c r="G157">
        <v>13</v>
      </c>
      <c r="H157">
        <v>0</v>
      </c>
      <c r="I157">
        <v>0</v>
      </c>
      <c r="J157">
        <v>4</v>
      </c>
      <c r="K157">
        <v>1</v>
      </c>
      <c r="L157">
        <v>18</v>
      </c>
      <c r="N157">
        <v>39003</v>
      </c>
      <c r="O157" t="s">
        <v>161</v>
      </c>
      <c r="P157" s="7">
        <v>1022</v>
      </c>
      <c r="Q157">
        <v>0</v>
      </c>
      <c r="R157">
        <v>0</v>
      </c>
      <c r="S157" s="7">
        <v>1022</v>
      </c>
      <c r="T157">
        <v>14</v>
      </c>
      <c r="U157">
        <v>0</v>
      </c>
      <c r="V157">
        <v>0</v>
      </c>
      <c r="W157">
        <v>0</v>
      </c>
      <c r="X157">
        <v>0</v>
      </c>
      <c r="Y157">
        <v>14</v>
      </c>
      <c r="AA157" s="16">
        <v>39003</v>
      </c>
      <c r="AB157" t="s">
        <v>161</v>
      </c>
      <c r="AC157" s="7">
        <v>1025</v>
      </c>
      <c r="AD157">
        <v>0</v>
      </c>
      <c r="AE157">
        <v>0</v>
      </c>
      <c r="AF157" s="7">
        <v>1025</v>
      </c>
      <c r="AG157">
        <v>14</v>
      </c>
      <c r="AH157">
        <v>0</v>
      </c>
      <c r="AI157">
        <v>0</v>
      </c>
      <c r="AJ157">
        <v>0</v>
      </c>
      <c r="AK157">
        <v>0</v>
      </c>
      <c r="AL157">
        <v>14</v>
      </c>
    </row>
    <row r="158" spans="1:38" x14ac:dyDescent="0.25">
      <c r="A158">
        <v>25155</v>
      </c>
      <c r="B158" t="s">
        <v>163</v>
      </c>
      <c r="C158">
        <v>290</v>
      </c>
      <c r="D158">
        <v>0</v>
      </c>
      <c r="E158">
        <v>0</v>
      </c>
      <c r="F158">
        <v>290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N158">
        <v>21014</v>
      </c>
      <c r="O158" t="s">
        <v>162</v>
      </c>
      <c r="P158">
        <v>375</v>
      </c>
      <c r="Q158">
        <v>0</v>
      </c>
      <c r="R158">
        <v>0</v>
      </c>
      <c r="S158">
        <v>375</v>
      </c>
      <c r="T158">
        <v>12</v>
      </c>
      <c r="U158">
        <v>0</v>
      </c>
      <c r="V158">
        <v>0</v>
      </c>
      <c r="W158">
        <v>1</v>
      </c>
      <c r="X158">
        <v>1</v>
      </c>
      <c r="Y158">
        <v>14</v>
      </c>
      <c r="AA158" s="16">
        <v>21014</v>
      </c>
      <c r="AB158" t="s">
        <v>162</v>
      </c>
      <c r="AC158">
        <v>372</v>
      </c>
      <c r="AD158">
        <v>0</v>
      </c>
      <c r="AE158">
        <v>0</v>
      </c>
      <c r="AF158">
        <v>372</v>
      </c>
      <c r="AG158">
        <v>12</v>
      </c>
      <c r="AH158">
        <v>0</v>
      </c>
      <c r="AI158">
        <v>0</v>
      </c>
      <c r="AJ158">
        <v>1</v>
      </c>
      <c r="AK158">
        <v>1</v>
      </c>
      <c r="AL158">
        <v>14</v>
      </c>
    </row>
    <row r="159" spans="1:38" x14ac:dyDescent="0.25">
      <c r="A159">
        <v>24014</v>
      </c>
      <c r="B159" t="s">
        <v>164</v>
      </c>
      <c r="C159">
        <v>155</v>
      </c>
      <c r="D159">
        <v>0</v>
      </c>
      <c r="E159">
        <v>0</v>
      </c>
      <c r="F159">
        <v>155</v>
      </c>
      <c r="G159">
        <v>0</v>
      </c>
      <c r="H159">
        <v>0</v>
      </c>
      <c r="I159">
        <v>0</v>
      </c>
      <c r="J159">
        <v>0</v>
      </c>
      <c r="K159">
        <v>16</v>
      </c>
      <c r="L159">
        <v>16</v>
      </c>
      <c r="N159">
        <v>25155</v>
      </c>
      <c r="O159" t="s">
        <v>163</v>
      </c>
      <c r="P159">
        <v>277</v>
      </c>
      <c r="Q159">
        <v>0</v>
      </c>
      <c r="R159">
        <v>0</v>
      </c>
      <c r="S159">
        <v>277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AA159" s="16">
        <v>25155</v>
      </c>
      <c r="AB159" t="s">
        <v>163</v>
      </c>
      <c r="AC159">
        <v>273</v>
      </c>
      <c r="AD159">
        <v>0</v>
      </c>
      <c r="AE159">
        <v>0</v>
      </c>
      <c r="AF159">
        <v>273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</row>
    <row r="160" spans="1:38" x14ac:dyDescent="0.25">
      <c r="A160">
        <v>26056</v>
      </c>
      <c r="B160" t="s">
        <v>165</v>
      </c>
      <c r="C160">
        <v>685</v>
      </c>
      <c r="D160">
        <v>0</v>
      </c>
      <c r="E160">
        <v>0</v>
      </c>
      <c r="F160">
        <v>685</v>
      </c>
      <c r="G160">
        <v>1</v>
      </c>
      <c r="H160">
        <v>0</v>
      </c>
      <c r="I160">
        <v>0</v>
      </c>
      <c r="J160">
        <v>0</v>
      </c>
      <c r="K160">
        <v>0</v>
      </c>
      <c r="L160">
        <v>1</v>
      </c>
      <c r="N160">
        <v>24014</v>
      </c>
      <c r="O160" t="s">
        <v>164</v>
      </c>
      <c r="P160">
        <v>159</v>
      </c>
      <c r="Q160">
        <v>0</v>
      </c>
      <c r="R160">
        <v>0</v>
      </c>
      <c r="S160">
        <v>159</v>
      </c>
      <c r="T160">
        <v>0</v>
      </c>
      <c r="U160">
        <v>0</v>
      </c>
      <c r="V160">
        <v>0</v>
      </c>
      <c r="W160">
        <v>0</v>
      </c>
      <c r="X160">
        <v>8</v>
      </c>
      <c r="Y160">
        <v>8</v>
      </c>
      <c r="AA160" s="16">
        <v>24014</v>
      </c>
      <c r="AB160" t="s">
        <v>164</v>
      </c>
      <c r="AC160">
        <v>120</v>
      </c>
      <c r="AD160">
        <v>0</v>
      </c>
      <c r="AE160">
        <v>0</v>
      </c>
      <c r="AF160">
        <v>120</v>
      </c>
      <c r="AG160">
        <v>6</v>
      </c>
      <c r="AH160">
        <v>0</v>
      </c>
      <c r="AI160">
        <v>0</v>
      </c>
      <c r="AJ160">
        <v>0</v>
      </c>
      <c r="AK160">
        <v>0</v>
      </c>
      <c r="AL160">
        <v>6</v>
      </c>
    </row>
    <row r="161" spans="1:38" x14ac:dyDescent="0.25">
      <c r="A161">
        <v>32325</v>
      </c>
      <c r="B161" t="s">
        <v>166</v>
      </c>
      <c r="C161" s="7">
        <v>1198</v>
      </c>
      <c r="D161">
        <v>0</v>
      </c>
      <c r="E161">
        <v>0</v>
      </c>
      <c r="F161" s="7">
        <v>1198</v>
      </c>
      <c r="G161">
        <v>35</v>
      </c>
      <c r="H161">
        <v>0</v>
      </c>
      <c r="I161">
        <v>0</v>
      </c>
      <c r="J161">
        <v>0</v>
      </c>
      <c r="K161">
        <v>0</v>
      </c>
      <c r="L161">
        <v>35</v>
      </c>
      <c r="N161">
        <v>26056</v>
      </c>
      <c r="O161" t="s">
        <v>165</v>
      </c>
      <c r="P161">
        <v>711</v>
      </c>
      <c r="Q161">
        <v>0</v>
      </c>
      <c r="R161">
        <v>0</v>
      </c>
      <c r="S161">
        <v>711</v>
      </c>
      <c r="T161">
        <v>1</v>
      </c>
      <c r="U161">
        <v>0</v>
      </c>
      <c r="V161">
        <v>0</v>
      </c>
      <c r="W161">
        <v>0</v>
      </c>
      <c r="X161">
        <v>0</v>
      </c>
      <c r="Y161">
        <v>1</v>
      </c>
      <c r="AA161" s="16">
        <v>26056</v>
      </c>
      <c r="AB161" t="s">
        <v>165</v>
      </c>
      <c r="AC161">
        <v>694</v>
      </c>
      <c r="AD161">
        <v>0</v>
      </c>
      <c r="AE161">
        <v>0</v>
      </c>
      <c r="AF161">
        <v>694</v>
      </c>
      <c r="AG161">
        <v>1</v>
      </c>
      <c r="AH161">
        <v>0</v>
      </c>
      <c r="AI161">
        <v>0</v>
      </c>
      <c r="AJ161">
        <v>0</v>
      </c>
      <c r="AK161">
        <v>0</v>
      </c>
      <c r="AL161">
        <v>1</v>
      </c>
    </row>
    <row r="162" spans="1:38" x14ac:dyDescent="0.25">
      <c r="A162">
        <v>37506</v>
      </c>
      <c r="B162" t="s">
        <v>167</v>
      </c>
      <c r="C162" s="7">
        <v>1938</v>
      </c>
      <c r="D162">
        <v>17</v>
      </c>
      <c r="E162">
        <v>0</v>
      </c>
      <c r="F162" s="7">
        <v>1921</v>
      </c>
      <c r="G162">
        <v>71</v>
      </c>
      <c r="H162">
        <v>0</v>
      </c>
      <c r="I162">
        <v>0</v>
      </c>
      <c r="J162">
        <v>6</v>
      </c>
      <c r="K162">
        <v>82</v>
      </c>
      <c r="L162">
        <v>159</v>
      </c>
      <c r="N162">
        <v>32325</v>
      </c>
      <c r="O162" t="s">
        <v>166</v>
      </c>
      <c r="P162" s="7">
        <v>1215</v>
      </c>
      <c r="Q162">
        <v>0</v>
      </c>
      <c r="R162">
        <v>0</v>
      </c>
      <c r="S162" s="7">
        <v>1215</v>
      </c>
      <c r="T162">
        <v>40</v>
      </c>
      <c r="U162">
        <v>0</v>
      </c>
      <c r="V162">
        <v>0</v>
      </c>
      <c r="W162">
        <v>0</v>
      </c>
      <c r="X162">
        <v>0</v>
      </c>
      <c r="Y162">
        <v>40</v>
      </c>
      <c r="AA162" s="16">
        <v>32325</v>
      </c>
      <c r="AB162" t="s">
        <v>166</v>
      </c>
      <c r="AC162" s="7">
        <v>1172</v>
      </c>
      <c r="AD162">
        <v>0</v>
      </c>
      <c r="AE162">
        <v>0</v>
      </c>
      <c r="AF162" s="7">
        <v>1172</v>
      </c>
      <c r="AG162">
        <v>44</v>
      </c>
      <c r="AH162">
        <v>0</v>
      </c>
      <c r="AI162">
        <v>0</v>
      </c>
      <c r="AJ162">
        <v>0</v>
      </c>
      <c r="AK162">
        <v>0</v>
      </c>
      <c r="AL162">
        <v>44</v>
      </c>
    </row>
    <row r="163" spans="1:38" x14ac:dyDescent="0.25">
      <c r="A163">
        <v>14064</v>
      </c>
      <c r="B163" t="s">
        <v>168</v>
      </c>
      <c r="C163">
        <v>498</v>
      </c>
      <c r="D163">
        <v>4</v>
      </c>
      <c r="E163">
        <v>0</v>
      </c>
      <c r="F163">
        <v>494</v>
      </c>
      <c r="G163">
        <v>29</v>
      </c>
      <c r="H163">
        <v>0</v>
      </c>
      <c r="I163">
        <v>0</v>
      </c>
      <c r="J163">
        <v>0</v>
      </c>
      <c r="K163">
        <v>21</v>
      </c>
      <c r="L163">
        <v>50</v>
      </c>
      <c r="N163">
        <v>37506</v>
      </c>
      <c r="O163" t="s">
        <v>167</v>
      </c>
      <c r="P163" s="7">
        <v>1943</v>
      </c>
      <c r="Q163">
        <v>17</v>
      </c>
      <c r="R163">
        <v>0</v>
      </c>
      <c r="S163" s="7">
        <v>1926</v>
      </c>
      <c r="T163">
        <v>71</v>
      </c>
      <c r="U163">
        <v>0</v>
      </c>
      <c r="V163">
        <v>0</v>
      </c>
      <c r="W163">
        <v>13</v>
      </c>
      <c r="X163">
        <v>89</v>
      </c>
      <c r="Y163">
        <v>173</v>
      </c>
      <c r="AA163" s="16">
        <v>37506</v>
      </c>
      <c r="AB163" t="s">
        <v>167</v>
      </c>
      <c r="AC163" s="7">
        <v>1901</v>
      </c>
      <c r="AD163">
        <v>14</v>
      </c>
      <c r="AE163">
        <v>0</v>
      </c>
      <c r="AF163" s="7">
        <v>1887</v>
      </c>
      <c r="AG163">
        <v>78</v>
      </c>
      <c r="AH163">
        <v>0</v>
      </c>
      <c r="AI163">
        <v>0</v>
      </c>
      <c r="AJ163">
        <v>32</v>
      </c>
      <c r="AK163">
        <v>103</v>
      </c>
      <c r="AL163">
        <v>213</v>
      </c>
    </row>
    <row r="164" spans="1:38" x14ac:dyDescent="0.25">
      <c r="A164">
        <v>11051</v>
      </c>
      <c r="B164" t="s">
        <v>169</v>
      </c>
      <c r="C164" s="7">
        <v>1711</v>
      </c>
      <c r="D164">
        <v>0</v>
      </c>
      <c r="E164">
        <v>0</v>
      </c>
      <c r="F164" s="7">
        <v>1711</v>
      </c>
      <c r="G164">
        <v>34</v>
      </c>
      <c r="H164">
        <v>0</v>
      </c>
      <c r="I164">
        <v>0</v>
      </c>
      <c r="J164">
        <v>0</v>
      </c>
      <c r="K164">
        <v>15</v>
      </c>
      <c r="L164">
        <v>49</v>
      </c>
      <c r="N164">
        <v>14064</v>
      </c>
      <c r="O164" t="s">
        <v>168</v>
      </c>
      <c r="P164">
        <v>579</v>
      </c>
      <c r="Q164">
        <v>3</v>
      </c>
      <c r="R164">
        <v>0</v>
      </c>
      <c r="S164">
        <v>576</v>
      </c>
      <c r="T164">
        <v>9</v>
      </c>
      <c r="U164">
        <v>0</v>
      </c>
      <c r="V164">
        <v>0</v>
      </c>
      <c r="W164">
        <v>0</v>
      </c>
      <c r="X164">
        <v>8</v>
      </c>
      <c r="Y164">
        <v>17</v>
      </c>
      <c r="AA164" s="16">
        <v>14064</v>
      </c>
      <c r="AB164" t="s">
        <v>168</v>
      </c>
      <c r="AC164">
        <v>575</v>
      </c>
      <c r="AD164">
        <v>3</v>
      </c>
      <c r="AE164">
        <v>0</v>
      </c>
      <c r="AF164">
        <v>572</v>
      </c>
      <c r="AG164">
        <v>14</v>
      </c>
      <c r="AH164">
        <v>0</v>
      </c>
      <c r="AI164">
        <v>0</v>
      </c>
      <c r="AJ164">
        <v>0</v>
      </c>
      <c r="AK164">
        <v>12</v>
      </c>
      <c r="AL164">
        <v>26</v>
      </c>
    </row>
    <row r="165" spans="1:38" x14ac:dyDescent="0.25">
      <c r="A165">
        <v>18400</v>
      </c>
      <c r="B165" t="s">
        <v>170</v>
      </c>
      <c r="C165" s="7">
        <v>3759</v>
      </c>
      <c r="D165">
        <v>0</v>
      </c>
      <c r="E165">
        <v>0</v>
      </c>
      <c r="F165" s="7">
        <v>3759</v>
      </c>
      <c r="G165">
        <v>174</v>
      </c>
      <c r="H165">
        <v>38</v>
      </c>
      <c r="I165">
        <v>0</v>
      </c>
      <c r="J165">
        <v>1</v>
      </c>
      <c r="K165">
        <v>64</v>
      </c>
      <c r="L165">
        <v>277</v>
      </c>
      <c r="N165">
        <v>11051</v>
      </c>
      <c r="O165" t="s">
        <v>169</v>
      </c>
      <c r="P165" s="7">
        <v>1628</v>
      </c>
      <c r="Q165">
        <v>0</v>
      </c>
      <c r="R165">
        <v>0</v>
      </c>
      <c r="S165" s="7">
        <v>1628</v>
      </c>
      <c r="T165">
        <v>41</v>
      </c>
      <c r="U165">
        <v>0</v>
      </c>
      <c r="V165">
        <v>0</v>
      </c>
      <c r="W165">
        <v>0</v>
      </c>
      <c r="X165">
        <v>4</v>
      </c>
      <c r="Y165">
        <v>45</v>
      </c>
      <c r="AA165" s="16">
        <v>11051</v>
      </c>
      <c r="AB165" t="s">
        <v>169</v>
      </c>
      <c r="AC165" s="7">
        <v>1582</v>
      </c>
      <c r="AD165">
        <v>0</v>
      </c>
      <c r="AE165">
        <v>0</v>
      </c>
      <c r="AF165" s="7">
        <v>1582</v>
      </c>
      <c r="AG165">
        <v>26</v>
      </c>
      <c r="AH165">
        <v>0</v>
      </c>
      <c r="AI165">
        <v>0</v>
      </c>
      <c r="AJ165">
        <v>0</v>
      </c>
      <c r="AK165">
        <v>22</v>
      </c>
      <c r="AL165">
        <v>48</v>
      </c>
    </row>
    <row r="166" spans="1:38" x14ac:dyDescent="0.25">
      <c r="A166">
        <v>23403</v>
      </c>
      <c r="B166" t="s">
        <v>171</v>
      </c>
      <c r="C166" s="7">
        <v>2273</v>
      </c>
      <c r="D166">
        <v>0</v>
      </c>
      <c r="E166">
        <v>0</v>
      </c>
      <c r="F166" s="7">
        <v>2273</v>
      </c>
      <c r="G166">
        <v>84</v>
      </c>
      <c r="H166">
        <v>0</v>
      </c>
      <c r="I166">
        <v>0</v>
      </c>
      <c r="J166">
        <v>29</v>
      </c>
      <c r="K166">
        <v>0</v>
      </c>
      <c r="L166">
        <v>113</v>
      </c>
      <c r="N166">
        <v>18400</v>
      </c>
      <c r="O166" t="s">
        <v>170</v>
      </c>
      <c r="P166" s="7">
        <v>3735</v>
      </c>
      <c r="Q166">
        <v>0</v>
      </c>
      <c r="R166">
        <v>0</v>
      </c>
      <c r="S166" s="7">
        <v>3735</v>
      </c>
      <c r="T166">
        <v>148</v>
      </c>
      <c r="U166">
        <v>28</v>
      </c>
      <c r="V166">
        <v>0</v>
      </c>
      <c r="W166">
        <v>18</v>
      </c>
      <c r="X166">
        <v>19</v>
      </c>
      <c r="Y166">
        <v>213</v>
      </c>
      <c r="AA166" s="16">
        <v>18400</v>
      </c>
      <c r="AB166" t="s">
        <v>170</v>
      </c>
      <c r="AC166" s="7">
        <v>3629</v>
      </c>
      <c r="AD166">
        <v>0</v>
      </c>
      <c r="AE166">
        <v>0</v>
      </c>
      <c r="AF166" s="7">
        <v>3629</v>
      </c>
      <c r="AG166">
        <v>178</v>
      </c>
      <c r="AH166">
        <v>21</v>
      </c>
      <c r="AI166">
        <v>0</v>
      </c>
      <c r="AJ166">
        <v>12</v>
      </c>
      <c r="AK166">
        <v>0</v>
      </c>
      <c r="AL166">
        <v>211</v>
      </c>
    </row>
    <row r="167" spans="1:38" x14ac:dyDescent="0.25">
      <c r="A167">
        <v>25200</v>
      </c>
      <c r="B167" t="s">
        <v>172</v>
      </c>
      <c r="C167">
        <v>108</v>
      </c>
      <c r="D167">
        <v>0</v>
      </c>
      <c r="E167">
        <v>0</v>
      </c>
      <c r="F167">
        <v>108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N167">
        <v>23403</v>
      </c>
      <c r="O167" t="s">
        <v>171</v>
      </c>
      <c r="P167" s="7">
        <v>2237</v>
      </c>
      <c r="Q167">
        <v>0</v>
      </c>
      <c r="R167">
        <v>0</v>
      </c>
      <c r="S167" s="7">
        <v>2237</v>
      </c>
      <c r="T167">
        <v>99</v>
      </c>
      <c r="U167">
        <v>0</v>
      </c>
      <c r="V167">
        <v>0</v>
      </c>
      <c r="W167">
        <v>43</v>
      </c>
      <c r="X167">
        <v>0</v>
      </c>
      <c r="Y167">
        <v>142</v>
      </c>
      <c r="AA167" s="16">
        <v>23403</v>
      </c>
      <c r="AB167" t="s">
        <v>171</v>
      </c>
      <c r="AC167" s="7">
        <v>2192</v>
      </c>
      <c r="AD167">
        <v>0</v>
      </c>
      <c r="AE167">
        <v>0</v>
      </c>
      <c r="AF167" s="7">
        <v>2192</v>
      </c>
      <c r="AG167">
        <v>93</v>
      </c>
      <c r="AH167">
        <v>0</v>
      </c>
      <c r="AI167">
        <v>0</v>
      </c>
      <c r="AJ167">
        <v>41</v>
      </c>
      <c r="AK167">
        <v>0</v>
      </c>
      <c r="AL167">
        <v>134</v>
      </c>
    </row>
    <row r="168" spans="1:38" x14ac:dyDescent="0.25">
      <c r="A168">
        <v>34003</v>
      </c>
      <c r="B168" t="s">
        <v>346</v>
      </c>
      <c r="C168" s="7">
        <v>10350</v>
      </c>
      <c r="D168">
        <v>0</v>
      </c>
      <c r="E168">
        <v>0</v>
      </c>
      <c r="F168" s="7">
        <v>10350</v>
      </c>
      <c r="G168">
        <v>506</v>
      </c>
      <c r="H168">
        <v>15</v>
      </c>
      <c r="I168">
        <v>33</v>
      </c>
      <c r="J168">
        <v>10</v>
      </c>
      <c r="K168">
        <v>90</v>
      </c>
      <c r="L168">
        <v>654</v>
      </c>
      <c r="N168">
        <v>25200</v>
      </c>
      <c r="O168" t="s">
        <v>172</v>
      </c>
      <c r="P168">
        <v>107</v>
      </c>
      <c r="Q168">
        <v>0</v>
      </c>
      <c r="R168">
        <v>0</v>
      </c>
      <c r="S168">
        <v>107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AA168" s="16">
        <v>25200</v>
      </c>
      <c r="AB168" t="s">
        <v>172</v>
      </c>
      <c r="AC168">
        <v>100</v>
      </c>
      <c r="AD168">
        <v>0</v>
      </c>
      <c r="AE168">
        <v>0</v>
      </c>
      <c r="AF168">
        <v>100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</row>
    <row r="169" spans="1:38" x14ac:dyDescent="0.25">
      <c r="A169">
        <v>33211</v>
      </c>
      <c r="B169" t="s">
        <v>174</v>
      </c>
      <c r="C169">
        <v>179</v>
      </c>
      <c r="D169">
        <v>0</v>
      </c>
      <c r="E169">
        <v>0</v>
      </c>
      <c r="F169">
        <v>179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N169">
        <v>34003</v>
      </c>
      <c r="O169" t="s">
        <v>346</v>
      </c>
      <c r="P169" s="7">
        <v>9949</v>
      </c>
      <c r="Q169">
        <v>0</v>
      </c>
      <c r="R169">
        <v>0</v>
      </c>
      <c r="S169" s="7">
        <v>9949</v>
      </c>
      <c r="T169">
        <v>524</v>
      </c>
      <c r="U169">
        <v>20</v>
      </c>
      <c r="V169">
        <v>33</v>
      </c>
      <c r="W169">
        <v>11</v>
      </c>
      <c r="X169">
        <v>100</v>
      </c>
      <c r="Y169">
        <v>688</v>
      </c>
      <c r="AA169" s="16">
        <v>34003</v>
      </c>
      <c r="AB169" t="s">
        <v>346</v>
      </c>
      <c r="AC169" s="7">
        <v>9878</v>
      </c>
      <c r="AD169">
        <v>0</v>
      </c>
      <c r="AE169">
        <v>0</v>
      </c>
      <c r="AF169" s="7">
        <v>9878</v>
      </c>
      <c r="AG169">
        <v>553</v>
      </c>
      <c r="AH169">
        <v>18</v>
      </c>
      <c r="AI169">
        <v>29</v>
      </c>
      <c r="AJ169">
        <v>15</v>
      </c>
      <c r="AK169">
        <v>107</v>
      </c>
      <c r="AL169">
        <v>722</v>
      </c>
    </row>
    <row r="170" spans="1:38" x14ac:dyDescent="0.25">
      <c r="A170">
        <v>17417</v>
      </c>
      <c r="B170" t="s">
        <v>175</v>
      </c>
      <c r="C170" s="7">
        <v>16219</v>
      </c>
      <c r="D170">
        <v>0</v>
      </c>
      <c r="E170">
        <v>0</v>
      </c>
      <c r="F170" s="7">
        <v>16219</v>
      </c>
      <c r="G170">
        <v>639</v>
      </c>
      <c r="H170">
        <v>0</v>
      </c>
      <c r="I170">
        <v>516</v>
      </c>
      <c r="J170">
        <v>33</v>
      </c>
      <c r="K170">
        <v>103</v>
      </c>
      <c r="L170" s="7">
        <v>1291</v>
      </c>
      <c r="N170">
        <v>33211</v>
      </c>
      <c r="O170" t="s">
        <v>174</v>
      </c>
      <c r="P170">
        <v>187</v>
      </c>
      <c r="Q170">
        <v>0</v>
      </c>
      <c r="R170">
        <v>0</v>
      </c>
      <c r="S170">
        <v>187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AA170" s="16">
        <v>33211</v>
      </c>
      <c r="AB170" t="s">
        <v>174</v>
      </c>
      <c r="AC170">
        <v>192</v>
      </c>
      <c r="AD170">
        <v>0</v>
      </c>
      <c r="AE170">
        <v>0</v>
      </c>
      <c r="AF170">
        <v>192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</row>
    <row r="171" spans="1:38" x14ac:dyDescent="0.25">
      <c r="A171">
        <v>15201</v>
      </c>
      <c r="B171" t="s">
        <v>176</v>
      </c>
      <c r="C171" s="7">
        <v>3087</v>
      </c>
      <c r="D171">
        <v>0</v>
      </c>
      <c r="E171">
        <v>0</v>
      </c>
      <c r="F171" s="7">
        <v>3087</v>
      </c>
      <c r="G171">
        <v>251</v>
      </c>
      <c r="H171">
        <v>0</v>
      </c>
      <c r="I171">
        <v>29</v>
      </c>
      <c r="J171">
        <v>2</v>
      </c>
      <c r="K171">
        <v>140</v>
      </c>
      <c r="L171">
        <v>422</v>
      </c>
      <c r="N171">
        <v>17417</v>
      </c>
      <c r="O171" t="s">
        <v>175</v>
      </c>
      <c r="P171" s="7">
        <v>16031</v>
      </c>
      <c r="Q171">
        <v>0</v>
      </c>
      <c r="R171">
        <v>0</v>
      </c>
      <c r="S171" s="7">
        <v>16031</v>
      </c>
      <c r="T171">
        <v>589</v>
      </c>
      <c r="U171">
        <v>0</v>
      </c>
      <c r="V171">
        <v>557</v>
      </c>
      <c r="W171">
        <v>30</v>
      </c>
      <c r="X171">
        <v>102</v>
      </c>
      <c r="Y171" s="7">
        <v>1278</v>
      </c>
      <c r="AA171" s="16">
        <v>17417</v>
      </c>
      <c r="AB171" t="s">
        <v>175</v>
      </c>
      <c r="AC171" s="7">
        <v>15854</v>
      </c>
      <c r="AD171">
        <v>0</v>
      </c>
      <c r="AE171">
        <v>0</v>
      </c>
      <c r="AF171" s="7">
        <v>15854</v>
      </c>
      <c r="AG171">
        <v>702</v>
      </c>
      <c r="AH171">
        <v>0</v>
      </c>
      <c r="AI171">
        <v>640</v>
      </c>
      <c r="AJ171">
        <v>26</v>
      </c>
      <c r="AK171">
        <v>134</v>
      </c>
      <c r="AL171" s="7">
        <v>1502</v>
      </c>
    </row>
    <row r="172" spans="1:38" x14ac:dyDescent="0.25">
      <c r="A172">
        <v>38324</v>
      </c>
      <c r="B172" t="s">
        <v>177</v>
      </c>
      <c r="C172">
        <v>123</v>
      </c>
      <c r="D172">
        <v>0</v>
      </c>
      <c r="E172">
        <v>0</v>
      </c>
      <c r="F172">
        <v>123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N172">
        <v>15201</v>
      </c>
      <c r="O172" t="s">
        <v>176</v>
      </c>
      <c r="P172" s="7">
        <v>3174</v>
      </c>
      <c r="Q172">
        <v>0</v>
      </c>
      <c r="R172">
        <v>0</v>
      </c>
      <c r="S172" s="7">
        <v>3174</v>
      </c>
      <c r="T172">
        <v>185</v>
      </c>
      <c r="U172">
        <v>0</v>
      </c>
      <c r="V172">
        <v>31</v>
      </c>
      <c r="W172">
        <v>1</v>
      </c>
      <c r="X172">
        <v>138</v>
      </c>
      <c r="Y172">
        <v>355</v>
      </c>
      <c r="AA172" s="16">
        <v>15201</v>
      </c>
      <c r="AB172" t="s">
        <v>176</v>
      </c>
      <c r="AC172" s="7">
        <v>3123</v>
      </c>
      <c r="AD172">
        <v>0</v>
      </c>
      <c r="AE172">
        <v>0</v>
      </c>
      <c r="AF172" s="7">
        <v>3123</v>
      </c>
      <c r="AG172">
        <v>203</v>
      </c>
      <c r="AH172">
        <v>0</v>
      </c>
      <c r="AI172">
        <v>29</v>
      </c>
      <c r="AJ172">
        <v>4</v>
      </c>
      <c r="AK172">
        <v>206</v>
      </c>
      <c r="AL172">
        <v>442</v>
      </c>
    </row>
    <row r="173" spans="1:38" x14ac:dyDescent="0.25">
      <c r="A173">
        <v>14400</v>
      </c>
      <c r="B173" t="s">
        <v>178</v>
      </c>
      <c r="C173">
        <v>176</v>
      </c>
      <c r="D173">
        <v>0</v>
      </c>
      <c r="E173">
        <v>0</v>
      </c>
      <c r="F173">
        <v>176</v>
      </c>
      <c r="G173">
        <v>4</v>
      </c>
      <c r="H173">
        <v>0</v>
      </c>
      <c r="I173">
        <v>0</v>
      </c>
      <c r="J173">
        <v>0</v>
      </c>
      <c r="K173">
        <v>0</v>
      </c>
      <c r="L173">
        <v>4</v>
      </c>
      <c r="N173">
        <v>38324</v>
      </c>
      <c r="O173" t="s">
        <v>177</v>
      </c>
      <c r="P173">
        <v>127</v>
      </c>
      <c r="Q173">
        <v>0</v>
      </c>
      <c r="R173">
        <v>0</v>
      </c>
      <c r="S173">
        <v>127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AA173" s="16">
        <v>38324</v>
      </c>
      <c r="AB173" t="s">
        <v>177</v>
      </c>
      <c r="AC173">
        <v>131</v>
      </c>
      <c r="AD173">
        <v>0</v>
      </c>
      <c r="AE173">
        <v>0</v>
      </c>
      <c r="AF173">
        <v>131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</row>
    <row r="174" spans="1:38" x14ac:dyDescent="0.25">
      <c r="A174">
        <v>25101</v>
      </c>
      <c r="B174" t="s">
        <v>179</v>
      </c>
      <c r="C174" s="7">
        <v>1057</v>
      </c>
      <c r="D174">
        <v>0</v>
      </c>
      <c r="E174">
        <v>0</v>
      </c>
      <c r="F174" s="7">
        <v>1057</v>
      </c>
      <c r="G174">
        <v>36</v>
      </c>
      <c r="H174">
        <v>0</v>
      </c>
      <c r="I174">
        <v>0</v>
      </c>
      <c r="J174">
        <v>0</v>
      </c>
      <c r="K174">
        <v>25</v>
      </c>
      <c r="L174">
        <v>61</v>
      </c>
      <c r="N174">
        <v>14400</v>
      </c>
      <c r="O174" t="s">
        <v>178</v>
      </c>
      <c r="P174">
        <v>179</v>
      </c>
      <c r="Q174">
        <v>0</v>
      </c>
      <c r="R174">
        <v>0</v>
      </c>
      <c r="S174">
        <v>179</v>
      </c>
      <c r="T174">
        <v>6</v>
      </c>
      <c r="U174">
        <v>0</v>
      </c>
      <c r="V174">
        <v>0</v>
      </c>
      <c r="W174">
        <v>0</v>
      </c>
      <c r="X174">
        <v>0</v>
      </c>
      <c r="Y174">
        <v>6</v>
      </c>
      <c r="AA174" s="16">
        <v>14400</v>
      </c>
      <c r="AB174" t="s">
        <v>178</v>
      </c>
      <c r="AC174">
        <v>169</v>
      </c>
      <c r="AD174">
        <v>0</v>
      </c>
      <c r="AE174">
        <v>0</v>
      </c>
      <c r="AF174">
        <v>169</v>
      </c>
      <c r="AG174">
        <v>6</v>
      </c>
      <c r="AH174">
        <v>0</v>
      </c>
      <c r="AI174">
        <v>0</v>
      </c>
      <c r="AJ174">
        <v>0</v>
      </c>
      <c r="AK174">
        <v>0</v>
      </c>
      <c r="AL174">
        <v>6</v>
      </c>
    </row>
    <row r="175" spans="1:38" x14ac:dyDescent="0.25">
      <c r="A175">
        <v>14172</v>
      </c>
      <c r="B175" t="s">
        <v>180</v>
      </c>
      <c r="C175">
        <v>605</v>
      </c>
      <c r="D175">
        <v>0</v>
      </c>
      <c r="E175">
        <v>0</v>
      </c>
      <c r="F175">
        <v>605</v>
      </c>
      <c r="G175">
        <v>9</v>
      </c>
      <c r="H175">
        <v>0</v>
      </c>
      <c r="I175">
        <v>0</v>
      </c>
      <c r="J175">
        <v>0</v>
      </c>
      <c r="K175">
        <v>11</v>
      </c>
      <c r="L175">
        <v>20</v>
      </c>
      <c r="N175">
        <v>25101</v>
      </c>
      <c r="O175" t="s">
        <v>179</v>
      </c>
      <c r="P175" s="7">
        <v>1065</v>
      </c>
      <c r="Q175">
        <v>0</v>
      </c>
      <c r="R175">
        <v>0</v>
      </c>
      <c r="S175" s="7">
        <v>1065</v>
      </c>
      <c r="T175">
        <v>38</v>
      </c>
      <c r="U175">
        <v>0</v>
      </c>
      <c r="V175">
        <v>0</v>
      </c>
      <c r="W175">
        <v>0</v>
      </c>
      <c r="X175">
        <v>12</v>
      </c>
      <c r="Y175">
        <v>50</v>
      </c>
      <c r="AA175" s="16">
        <v>25101</v>
      </c>
      <c r="AB175" t="s">
        <v>179</v>
      </c>
      <c r="AC175">
        <v>998</v>
      </c>
      <c r="AD175">
        <v>0</v>
      </c>
      <c r="AE175">
        <v>0</v>
      </c>
      <c r="AF175">
        <v>998</v>
      </c>
      <c r="AG175">
        <v>43</v>
      </c>
      <c r="AH175">
        <v>0</v>
      </c>
      <c r="AI175">
        <v>0</v>
      </c>
      <c r="AJ175">
        <v>0</v>
      </c>
      <c r="AK175">
        <v>50</v>
      </c>
      <c r="AL175">
        <v>93</v>
      </c>
    </row>
    <row r="176" spans="1:38" x14ac:dyDescent="0.25">
      <c r="A176">
        <v>22105</v>
      </c>
      <c r="B176" t="s">
        <v>181</v>
      </c>
      <c r="C176">
        <v>109</v>
      </c>
      <c r="D176">
        <v>0</v>
      </c>
      <c r="E176">
        <v>0</v>
      </c>
      <c r="F176">
        <v>109</v>
      </c>
      <c r="G176">
        <v>5</v>
      </c>
      <c r="H176">
        <v>0</v>
      </c>
      <c r="I176">
        <v>0</v>
      </c>
      <c r="J176">
        <v>2</v>
      </c>
      <c r="K176">
        <v>0</v>
      </c>
      <c r="L176">
        <v>7</v>
      </c>
      <c r="N176">
        <v>14172</v>
      </c>
      <c r="O176" t="s">
        <v>180</v>
      </c>
      <c r="P176">
        <v>567</v>
      </c>
      <c r="Q176">
        <v>0</v>
      </c>
      <c r="R176">
        <v>0</v>
      </c>
      <c r="S176">
        <v>567</v>
      </c>
      <c r="T176">
        <v>23</v>
      </c>
      <c r="U176">
        <v>0</v>
      </c>
      <c r="V176">
        <v>0</v>
      </c>
      <c r="W176">
        <v>0</v>
      </c>
      <c r="X176">
        <v>12</v>
      </c>
      <c r="Y176">
        <v>35</v>
      </c>
      <c r="AA176" s="16">
        <v>14172</v>
      </c>
      <c r="AB176" t="s">
        <v>180</v>
      </c>
      <c r="AC176">
        <v>552</v>
      </c>
      <c r="AD176">
        <v>0</v>
      </c>
      <c r="AE176">
        <v>0</v>
      </c>
      <c r="AF176">
        <v>552</v>
      </c>
      <c r="AG176">
        <v>15</v>
      </c>
      <c r="AH176">
        <v>0</v>
      </c>
      <c r="AI176">
        <v>0</v>
      </c>
      <c r="AJ176">
        <v>4</v>
      </c>
      <c r="AK176">
        <v>0</v>
      </c>
      <c r="AL176">
        <v>19</v>
      </c>
    </row>
    <row r="177" spans="1:38" x14ac:dyDescent="0.25">
      <c r="A177">
        <v>24105</v>
      </c>
      <c r="B177" t="s">
        <v>182</v>
      </c>
      <c r="C177">
        <v>699</v>
      </c>
      <c r="D177">
        <v>0</v>
      </c>
      <c r="E177">
        <v>0</v>
      </c>
      <c r="F177">
        <v>699</v>
      </c>
      <c r="G177">
        <v>4</v>
      </c>
      <c r="H177">
        <v>0</v>
      </c>
      <c r="I177">
        <v>0</v>
      </c>
      <c r="J177">
        <v>0</v>
      </c>
      <c r="K177">
        <v>0</v>
      </c>
      <c r="L177">
        <v>4</v>
      </c>
      <c r="N177">
        <v>22105</v>
      </c>
      <c r="O177" t="s">
        <v>181</v>
      </c>
      <c r="P177">
        <v>119</v>
      </c>
      <c r="Q177">
        <v>0</v>
      </c>
      <c r="R177">
        <v>0</v>
      </c>
      <c r="S177">
        <v>119</v>
      </c>
      <c r="T177">
        <v>8</v>
      </c>
      <c r="U177">
        <v>0</v>
      </c>
      <c r="V177">
        <v>0</v>
      </c>
      <c r="W177">
        <v>0</v>
      </c>
      <c r="X177">
        <v>0</v>
      </c>
      <c r="Y177">
        <v>8</v>
      </c>
      <c r="AA177" s="16">
        <v>22105</v>
      </c>
      <c r="AB177" t="s">
        <v>181</v>
      </c>
      <c r="AC177">
        <v>113</v>
      </c>
      <c r="AD177">
        <v>0</v>
      </c>
      <c r="AE177">
        <v>0</v>
      </c>
      <c r="AF177">
        <v>113</v>
      </c>
      <c r="AG177">
        <v>6</v>
      </c>
      <c r="AH177">
        <v>0</v>
      </c>
      <c r="AI177">
        <v>0</v>
      </c>
      <c r="AJ177">
        <v>0</v>
      </c>
      <c r="AK177">
        <v>0</v>
      </c>
      <c r="AL177">
        <v>6</v>
      </c>
    </row>
    <row r="178" spans="1:38" x14ac:dyDescent="0.25">
      <c r="A178">
        <v>34111</v>
      </c>
      <c r="B178" t="s">
        <v>183</v>
      </c>
      <c r="C178" s="7">
        <v>4707</v>
      </c>
      <c r="D178">
        <v>0</v>
      </c>
      <c r="E178">
        <v>0</v>
      </c>
      <c r="F178" s="7">
        <v>4707</v>
      </c>
      <c r="G178">
        <v>412</v>
      </c>
      <c r="H178">
        <v>0</v>
      </c>
      <c r="I178">
        <v>19</v>
      </c>
      <c r="J178">
        <v>0</v>
      </c>
      <c r="K178">
        <v>0</v>
      </c>
      <c r="L178">
        <v>431</v>
      </c>
      <c r="N178">
        <v>24105</v>
      </c>
      <c r="O178" t="s">
        <v>182</v>
      </c>
      <c r="P178">
        <v>684</v>
      </c>
      <c r="Q178">
        <v>0</v>
      </c>
      <c r="R178">
        <v>0</v>
      </c>
      <c r="S178">
        <v>684</v>
      </c>
      <c r="T178">
        <v>9</v>
      </c>
      <c r="U178">
        <v>0</v>
      </c>
      <c r="V178">
        <v>0</v>
      </c>
      <c r="W178">
        <v>0</v>
      </c>
      <c r="X178">
        <v>0</v>
      </c>
      <c r="Y178">
        <v>9</v>
      </c>
      <c r="AA178" s="16">
        <v>24105</v>
      </c>
      <c r="AB178" t="s">
        <v>182</v>
      </c>
      <c r="AC178">
        <v>632</v>
      </c>
      <c r="AD178">
        <v>0</v>
      </c>
      <c r="AE178">
        <v>0</v>
      </c>
      <c r="AF178">
        <v>632</v>
      </c>
      <c r="AG178">
        <v>6</v>
      </c>
      <c r="AH178">
        <v>0</v>
      </c>
      <c r="AI178">
        <v>0</v>
      </c>
      <c r="AJ178">
        <v>6</v>
      </c>
      <c r="AK178">
        <v>0</v>
      </c>
      <c r="AL178">
        <v>12</v>
      </c>
    </row>
    <row r="179" spans="1:38" x14ac:dyDescent="0.25">
      <c r="A179">
        <v>24019</v>
      </c>
      <c r="B179" t="s">
        <v>184</v>
      </c>
      <c r="C179" s="7">
        <v>1016</v>
      </c>
      <c r="D179">
        <v>0</v>
      </c>
      <c r="E179">
        <v>0</v>
      </c>
      <c r="F179" s="7">
        <v>1016</v>
      </c>
      <c r="G179">
        <v>98</v>
      </c>
      <c r="H179">
        <v>0</v>
      </c>
      <c r="I179">
        <v>0</v>
      </c>
      <c r="J179">
        <v>1</v>
      </c>
      <c r="K179">
        <v>19</v>
      </c>
      <c r="L179">
        <v>118</v>
      </c>
      <c r="N179">
        <v>34111</v>
      </c>
      <c r="O179" t="s">
        <v>183</v>
      </c>
      <c r="P179" s="7">
        <v>4842</v>
      </c>
      <c r="Q179">
        <v>0</v>
      </c>
      <c r="R179">
        <v>0</v>
      </c>
      <c r="S179" s="7">
        <v>4842</v>
      </c>
      <c r="T179">
        <v>403</v>
      </c>
      <c r="U179">
        <v>0</v>
      </c>
      <c r="V179">
        <v>0</v>
      </c>
      <c r="W179">
        <v>29</v>
      </c>
      <c r="X179">
        <v>0</v>
      </c>
      <c r="Y179">
        <v>432</v>
      </c>
      <c r="AA179" s="16">
        <v>34111</v>
      </c>
      <c r="AB179" t="s">
        <v>183</v>
      </c>
      <c r="AC179" s="7">
        <v>4557</v>
      </c>
      <c r="AD179">
        <v>0</v>
      </c>
      <c r="AE179">
        <v>0</v>
      </c>
      <c r="AF179" s="7">
        <v>4557</v>
      </c>
      <c r="AG179">
        <v>465</v>
      </c>
      <c r="AH179">
        <v>0</v>
      </c>
      <c r="AI179">
        <v>10</v>
      </c>
      <c r="AJ179">
        <v>13</v>
      </c>
      <c r="AK179">
        <v>0</v>
      </c>
      <c r="AL179">
        <v>488</v>
      </c>
    </row>
    <row r="180" spans="1:38" x14ac:dyDescent="0.25">
      <c r="A180">
        <v>21300</v>
      </c>
      <c r="B180" t="s">
        <v>185</v>
      </c>
      <c r="C180">
        <v>606</v>
      </c>
      <c r="D180">
        <v>0</v>
      </c>
      <c r="E180">
        <v>0</v>
      </c>
      <c r="F180">
        <v>606</v>
      </c>
      <c r="G180">
        <v>40</v>
      </c>
      <c r="H180">
        <v>0</v>
      </c>
      <c r="I180">
        <v>0</v>
      </c>
      <c r="J180">
        <v>0</v>
      </c>
      <c r="K180">
        <v>0</v>
      </c>
      <c r="L180">
        <v>40</v>
      </c>
      <c r="N180">
        <v>24019</v>
      </c>
      <c r="O180" t="s">
        <v>184</v>
      </c>
      <c r="P180">
        <v>994</v>
      </c>
      <c r="Q180">
        <v>0</v>
      </c>
      <c r="R180">
        <v>0</v>
      </c>
      <c r="S180">
        <v>994</v>
      </c>
      <c r="T180">
        <v>106</v>
      </c>
      <c r="U180">
        <v>0</v>
      </c>
      <c r="V180">
        <v>0</v>
      </c>
      <c r="W180">
        <v>3</v>
      </c>
      <c r="X180">
        <v>18</v>
      </c>
      <c r="Y180">
        <v>127</v>
      </c>
      <c r="AA180" s="16">
        <v>24019</v>
      </c>
      <c r="AB180" t="s">
        <v>184</v>
      </c>
      <c r="AC180" s="7">
        <v>1005</v>
      </c>
      <c r="AD180">
        <v>0</v>
      </c>
      <c r="AE180">
        <v>0</v>
      </c>
      <c r="AF180" s="7">
        <v>1005</v>
      </c>
      <c r="AG180">
        <v>90</v>
      </c>
      <c r="AH180">
        <v>0</v>
      </c>
      <c r="AI180">
        <v>0</v>
      </c>
      <c r="AJ180">
        <v>6</v>
      </c>
      <c r="AK180">
        <v>16</v>
      </c>
      <c r="AL180">
        <v>112</v>
      </c>
    </row>
    <row r="181" spans="1:38" x14ac:dyDescent="0.25">
      <c r="A181">
        <v>33030</v>
      </c>
      <c r="B181" t="s">
        <v>186</v>
      </c>
      <c r="C181">
        <v>81</v>
      </c>
      <c r="D181">
        <v>0</v>
      </c>
      <c r="E181">
        <v>0</v>
      </c>
      <c r="F181">
        <v>81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N181">
        <v>21300</v>
      </c>
      <c r="O181" t="s">
        <v>185</v>
      </c>
      <c r="P181">
        <v>633</v>
      </c>
      <c r="Q181">
        <v>0</v>
      </c>
      <c r="R181">
        <v>0</v>
      </c>
      <c r="S181">
        <v>633</v>
      </c>
      <c r="T181">
        <v>16</v>
      </c>
      <c r="U181">
        <v>0</v>
      </c>
      <c r="V181">
        <v>0</v>
      </c>
      <c r="W181">
        <v>0</v>
      </c>
      <c r="X181">
        <v>0</v>
      </c>
      <c r="Y181">
        <v>16</v>
      </c>
      <c r="AA181" s="16">
        <v>21300</v>
      </c>
      <c r="AB181" t="s">
        <v>185</v>
      </c>
      <c r="AC181">
        <v>597</v>
      </c>
      <c r="AD181">
        <v>0</v>
      </c>
      <c r="AE181">
        <v>0</v>
      </c>
      <c r="AF181">
        <v>597</v>
      </c>
      <c r="AG181">
        <v>16</v>
      </c>
      <c r="AH181">
        <v>0</v>
      </c>
      <c r="AI181">
        <v>0</v>
      </c>
      <c r="AJ181">
        <v>0</v>
      </c>
      <c r="AK181">
        <v>0</v>
      </c>
      <c r="AL181">
        <v>16</v>
      </c>
    </row>
    <row r="182" spans="1:38" x14ac:dyDescent="0.25">
      <c r="A182">
        <v>28137</v>
      </c>
      <c r="B182" t="s">
        <v>187</v>
      </c>
      <c r="C182">
        <v>99</v>
      </c>
      <c r="D182">
        <v>0</v>
      </c>
      <c r="E182">
        <v>0</v>
      </c>
      <c r="F182">
        <v>99</v>
      </c>
      <c r="G182">
        <v>3</v>
      </c>
      <c r="H182">
        <v>0</v>
      </c>
      <c r="I182">
        <v>0</v>
      </c>
      <c r="J182">
        <v>0</v>
      </c>
      <c r="K182">
        <v>2</v>
      </c>
      <c r="L182">
        <v>5</v>
      </c>
      <c r="N182">
        <v>33030</v>
      </c>
      <c r="O182" t="s">
        <v>186</v>
      </c>
      <c r="P182">
        <v>70</v>
      </c>
      <c r="Q182">
        <v>0</v>
      </c>
      <c r="R182">
        <v>0</v>
      </c>
      <c r="S182">
        <v>70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AA182" s="16">
        <v>33030</v>
      </c>
      <c r="AB182" t="s">
        <v>186</v>
      </c>
      <c r="AC182">
        <v>67</v>
      </c>
      <c r="AD182">
        <v>0</v>
      </c>
      <c r="AE182">
        <v>0</v>
      </c>
      <c r="AF182">
        <v>67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</row>
    <row r="183" spans="1:38" x14ac:dyDescent="0.25">
      <c r="A183">
        <v>32123</v>
      </c>
      <c r="B183" t="s">
        <v>188</v>
      </c>
      <c r="C183">
        <v>59</v>
      </c>
      <c r="D183">
        <v>0</v>
      </c>
      <c r="E183">
        <v>0</v>
      </c>
      <c r="F183">
        <v>59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N183">
        <v>28137</v>
      </c>
      <c r="O183" t="s">
        <v>187</v>
      </c>
      <c r="P183">
        <v>95</v>
      </c>
      <c r="Q183">
        <v>0</v>
      </c>
      <c r="R183">
        <v>0</v>
      </c>
      <c r="S183">
        <v>95</v>
      </c>
      <c r="T183">
        <v>3</v>
      </c>
      <c r="U183">
        <v>0</v>
      </c>
      <c r="V183">
        <v>0</v>
      </c>
      <c r="W183">
        <v>0</v>
      </c>
      <c r="X183">
        <v>2</v>
      </c>
      <c r="Y183">
        <v>5</v>
      </c>
      <c r="AA183" s="16">
        <v>28137</v>
      </c>
      <c r="AB183" t="s">
        <v>187</v>
      </c>
      <c r="AC183">
        <v>126</v>
      </c>
      <c r="AD183">
        <v>0</v>
      </c>
      <c r="AE183">
        <v>0</v>
      </c>
      <c r="AF183">
        <v>126</v>
      </c>
      <c r="AG183">
        <v>7</v>
      </c>
      <c r="AH183">
        <v>0</v>
      </c>
      <c r="AI183">
        <v>0</v>
      </c>
      <c r="AJ183">
        <v>0</v>
      </c>
      <c r="AK183">
        <v>0</v>
      </c>
      <c r="AL183">
        <v>7</v>
      </c>
    </row>
    <row r="184" spans="1:38" x14ac:dyDescent="0.25">
      <c r="A184">
        <v>10065</v>
      </c>
      <c r="B184" t="s">
        <v>189</v>
      </c>
      <c r="C184">
        <v>77</v>
      </c>
      <c r="D184">
        <v>0</v>
      </c>
      <c r="E184">
        <v>0</v>
      </c>
      <c r="F184">
        <v>77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N184">
        <v>32123</v>
      </c>
      <c r="O184" t="s">
        <v>188</v>
      </c>
      <c r="P184">
        <v>51</v>
      </c>
      <c r="Q184">
        <v>0</v>
      </c>
      <c r="R184">
        <v>0</v>
      </c>
      <c r="S184">
        <v>51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AA184" s="16">
        <v>32123</v>
      </c>
      <c r="AB184" t="s">
        <v>188</v>
      </c>
      <c r="AC184">
        <v>53</v>
      </c>
      <c r="AD184">
        <v>0</v>
      </c>
      <c r="AE184">
        <v>0</v>
      </c>
      <c r="AF184">
        <v>53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</row>
    <row r="185" spans="1:38" x14ac:dyDescent="0.25">
      <c r="A185">
        <v>9013</v>
      </c>
      <c r="B185" t="s">
        <v>190</v>
      </c>
      <c r="C185">
        <v>318</v>
      </c>
      <c r="D185">
        <v>0</v>
      </c>
      <c r="E185">
        <v>0</v>
      </c>
      <c r="F185">
        <v>318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N185">
        <v>10065</v>
      </c>
      <c r="O185" t="s">
        <v>189</v>
      </c>
      <c r="P185">
        <v>75</v>
      </c>
      <c r="Q185">
        <v>0</v>
      </c>
      <c r="R185">
        <v>0</v>
      </c>
      <c r="S185">
        <v>75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AA185" s="16">
        <v>10065</v>
      </c>
      <c r="AB185" t="s">
        <v>189</v>
      </c>
      <c r="AC185">
        <v>77</v>
      </c>
      <c r="AD185">
        <v>0</v>
      </c>
      <c r="AE185">
        <v>0</v>
      </c>
      <c r="AF185">
        <v>77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38" x14ac:dyDescent="0.25">
      <c r="A186">
        <v>24410</v>
      </c>
      <c r="B186" t="s">
        <v>191</v>
      </c>
      <c r="C186">
        <v>244</v>
      </c>
      <c r="D186">
        <v>0</v>
      </c>
      <c r="E186">
        <v>0</v>
      </c>
      <c r="F186">
        <v>244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N186">
        <v>9013</v>
      </c>
      <c r="O186" t="s">
        <v>190</v>
      </c>
      <c r="P186">
        <v>251</v>
      </c>
      <c r="Q186">
        <v>0</v>
      </c>
      <c r="R186">
        <v>0</v>
      </c>
      <c r="S186">
        <v>251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AA186" s="17" t="s">
        <v>390</v>
      </c>
      <c r="AB186" t="s">
        <v>190</v>
      </c>
      <c r="AC186">
        <v>289</v>
      </c>
      <c r="AD186">
        <v>0</v>
      </c>
      <c r="AE186">
        <v>0</v>
      </c>
      <c r="AF186">
        <v>289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1:38" x14ac:dyDescent="0.25">
      <c r="A187">
        <v>27344</v>
      </c>
      <c r="B187" t="s">
        <v>192</v>
      </c>
      <c r="C187" s="7">
        <v>2301</v>
      </c>
      <c r="D187">
        <v>0</v>
      </c>
      <c r="E187">
        <v>0</v>
      </c>
      <c r="F187" s="7">
        <v>2301</v>
      </c>
      <c r="G187">
        <v>83</v>
      </c>
      <c r="H187">
        <v>0</v>
      </c>
      <c r="I187">
        <v>0</v>
      </c>
      <c r="J187">
        <v>0</v>
      </c>
      <c r="K187">
        <v>0</v>
      </c>
      <c r="L187">
        <v>83</v>
      </c>
      <c r="N187">
        <v>24410</v>
      </c>
      <c r="O187" t="s">
        <v>191</v>
      </c>
      <c r="P187">
        <v>218</v>
      </c>
      <c r="Q187">
        <v>0</v>
      </c>
      <c r="R187">
        <v>0</v>
      </c>
      <c r="S187">
        <v>218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AA187" s="16">
        <v>24410</v>
      </c>
      <c r="AB187" t="s">
        <v>191</v>
      </c>
      <c r="AC187">
        <v>231</v>
      </c>
      <c r="AD187">
        <v>0</v>
      </c>
      <c r="AE187">
        <v>0</v>
      </c>
      <c r="AF187">
        <v>231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</row>
    <row r="188" spans="1:38" x14ac:dyDescent="0.25">
      <c r="A188">
        <v>1147</v>
      </c>
      <c r="B188" t="s">
        <v>193</v>
      </c>
      <c r="C188" s="7">
        <v>2457</v>
      </c>
      <c r="D188">
        <v>0</v>
      </c>
      <c r="E188">
        <v>0</v>
      </c>
      <c r="F188" s="7">
        <v>2457</v>
      </c>
      <c r="G188">
        <v>129</v>
      </c>
      <c r="H188">
        <v>0</v>
      </c>
      <c r="I188">
        <v>0</v>
      </c>
      <c r="J188">
        <v>0</v>
      </c>
      <c r="K188">
        <v>168</v>
      </c>
      <c r="L188">
        <v>297</v>
      </c>
      <c r="N188">
        <v>27344</v>
      </c>
      <c r="O188" t="s">
        <v>192</v>
      </c>
      <c r="P188" s="7">
        <v>2339</v>
      </c>
      <c r="Q188">
        <v>0</v>
      </c>
      <c r="R188">
        <v>0</v>
      </c>
      <c r="S188" s="7">
        <v>2339</v>
      </c>
      <c r="T188">
        <v>80</v>
      </c>
      <c r="U188">
        <v>0</v>
      </c>
      <c r="V188">
        <v>0</v>
      </c>
      <c r="W188">
        <v>0</v>
      </c>
      <c r="X188">
        <v>0</v>
      </c>
      <c r="Y188">
        <v>80</v>
      </c>
      <c r="AA188" s="16">
        <v>27344</v>
      </c>
      <c r="AB188" t="s">
        <v>192</v>
      </c>
      <c r="AC188" s="7">
        <v>2340</v>
      </c>
      <c r="AD188">
        <v>0</v>
      </c>
      <c r="AE188">
        <v>0</v>
      </c>
      <c r="AF188" s="7">
        <v>2340</v>
      </c>
      <c r="AG188">
        <v>125</v>
      </c>
      <c r="AH188">
        <v>0</v>
      </c>
      <c r="AI188">
        <v>0</v>
      </c>
      <c r="AJ188">
        <v>0</v>
      </c>
      <c r="AK188">
        <v>0</v>
      </c>
      <c r="AL188">
        <v>125</v>
      </c>
    </row>
    <row r="189" spans="1:38" x14ac:dyDescent="0.25">
      <c r="A189">
        <v>9102</v>
      </c>
      <c r="B189" t="s">
        <v>194</v>
      </c>
      <c r="C189">
        <v>58</v>
      </c>
      <c r="D189">
        <v>0</v>
      </c>
      <c r="E189">
        <v>0</v>
      </c>
      <c r="F189">
        <v>58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N189">
        <v>1147</v>
      </c>
      <c r="O189" t="s">
        <v>193</v>
      </c>
      <c r="P189" s="7">
        <v>2446</v>
      </c>
      <c r="Q189">
        <v>0</v>
      </c>
      <c r="R189">
        <v>0</v>
      </c>
      <c r="S189" s="7">
        <v>2446</v>
      </c>
      <c r="T189">
        <v>74</v>
      </c>
      <c r="U189">
        <v>0</v>
      </c>
      <c r="V189">
        <v>0</v>
      </c>
      <c r="W189">
        <v>0</v>
      </c>
      <c r="X189">
        <v>87</v>
      </c>
      <c r="Y189">
        <v>161</v>
      </c>
      <c r="AA189" s="17" t="s">
        <v>391</v>
      </c>
      <c r="AB189" t="s">
        <v>193</v>
      </c>
      <c r="AC189" s="7">
        <v>2341</v>
      </c>
      <c r="AD189">
        <v>0</v>
      </c>
      <c r="AE189">
        <v>0</v>
      </c>
      <c r="AF189" s="7">
        <v>2341</v>
      </c>
      <c r="AG189">
        <v>107</v>
      </c>
      <c r="AH189">
        <v>0</v>
      </c>
      <c r="AI189">
        <v>0</v>
      </c>
      <c r="AJ189">
        <v>0</v>
      </c>
      <c r="AK189">
        <v>200</v>
      </c>
      <c r="AL189">
        <v>307</v>
      </c>
    </row>
    <row r="190" spans="1:38" x14ac:dyDescent="0.25">
      <c r="A190">
        <v>11001</v>
      </c>
      <c r="B190" t="s">
        <v>195</v>
      </c>
      <c r="C190" s="7">
        <v>8559</v>
      </c>
      <c r="D190">
        <v>0</v>
      </c>
      <c r="E190">
        <v>0</v>
      </c>
      <c r="F190" s="7">
        <v>8559</v>
      </c>
      <c r="G190">
        <v>720</v>
      </c>
      <c r="H190">
        <v>31</v>
      </c>
      <c r="I190">
        <v>33</v>
      </c>
      <c r="J190">
        <v>4</v>
      </c>
      <c r="K190">
        <v>28</v>
      </c>
      <c r="L190">
        <v>816</v>
      </c>
      <c r="N190">
        <v>9102</v>
      </c>
      <c r="O190" t="s">
        <v>194</v>
      </c>
      <c r="P190">
        <v>59</v>
      </c>
      <c r="Q190">
        <v>0</v>
      </c>
      <c r="R190">
        <v>0</v>
      </c>
      <c r="S190">
        <v>59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AA190" s="17" t="s">
        <v>392</v>
      </c>
      <c r="AB190" t="s">
        <v>194</v>
      </c>
      <c r="AC190">
        <v>61</v>
      </c>
      <c r="AD190">
        <v>0</v>
      </c>
      <c r="AE190">
        <v>0</v>
      </c>
      <c r="AF190">
        <v>61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</row>
    <row r="191" spans="1:38" x14ac:dyDescent="0.25">
      <c r="A191">
        <v>24122</v>
      </c>
      <c r="B191" t="s">
        <v>196</v>
      </c>
      <c r="C191">
        <v>138</v>
      </c>
      <c r="D191">
        <v>0</v>
      </c>
      <c r="E191">
        <v>0</v>
      </c>
      <c r="F191">
        <v>138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N191">
        <v>11001</v>
      </c>
      <c r="O191" t="s">
        <v>195</v>
      </c>
      <c r="P191" s="7">
        <v>7733</v>
      </c>
      <c r="Q191">
        <v>0</v>
      </c>
      <c r="R191">
        <v>0</v>
      </c>
      <c r="S191" s="7">
        <v>7733</v>
      </c>
      <c r="T191">
        <v>749</v>
      </c>
      <c r="U191">
        <v>86</v>
      </c>
      <c r="V191">
        <v>20</v>
      </c>
      <c r="W191">
        <v>4</v>
      </c>
      <c r="X191">
        <v>51</v>
      </c>
      <c r="Y191">
        <v>910</v>
      </c>
      <c r="AA191" s="16">
        <v>11001</v>
      </c>
      <c r="AB191" t="s">
        <v>195</v>
      </c>
      <c r="AC191" s="7">
        <v>8027</v>
      </c>
      <c r="AD191">
        <v>0</v>
      </c>
      <c r="AE191">
        <v>0</v>
      </c>
      <c r="AF191" s="7">
        <v>8027</v>
      </c>
      <c r="AG191">
        <v>765</v>
      </c>
      <c r="AH191">
        <v>120</v>
      </c>
      <c r="AI191">
        <v>0</v>
      </c>
      <c r="AJ191">
        <v>7</v>
      </c>
      <c r="AK191">
        <v>64</v>
      </c>
      <c r="AL191">
        <v>956</v>
      </c>
    </row>
    <row r="192" spans="1:38" x14ac:dyDescent="0.25">
      <c r="A192">
        <v>3050</v>
      </c>
      <c r="B192" t="s">
        <v>197</v>
      </c>
      <c r="C192">
        <v>259</v>
      </c>
      <c r="D192">
        <v>0</v>
      </c>
      <c r="E192">
        <v>0</v>
      </c>
      <c r="F192">
        <v>259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N192">
        <v>24122</v>
      </c>
      <c r="O192" t="s">
        <v>196</v>
      </c>
      <c r="P192">
        <v>131</v>
      </c>
      <c r="Q192">
        <v>0</v>
      </c>
      <c r="R192">
        <v>0</v>
      </c>
      <c r="S192">
        <v>131</v>
      </c>
      <c r="T192">
        <v>0</v>
      </c>
      <c r="U192">
        <v>0</v>
      </c>
      <c r="V192">
        <v>0</v>
      </c>
      <c r="W192">
        <v>4</v>
      </c>
      <c r="X192">
        <v>0</v>
      </c>
      <c r="Y192">
        <v>4</v>
      </c>
      <c r="AA192" s="16">
        <v>24122</v>
      </c>
      <c r="AB192" t="s">
        <v>196</v>
      </c>
      <c r="AC192">
        <v>135</v>
      </c>
      <c r="AD192">
        <v>0</v>
      </c>
      <c r="AE192">
        <v>0</v>
      </c>
      <c r="AF192">
        <v>135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</row>
    <row r="193" spans="1:38" x14ac:dyDescent="0.25">
      <c r="A193">
        <v>21301</v>
      </c>
      <c r="B193" t="s">
        <v>198</v>
      </c>
      <c r="C193">
        <v>242</v>
      </c>
      <c r="D193">
        <v>0</v>
      </c>
      <c r="E193">
        <v>0</v>
      </c>
      <c r="F193">
        <v>242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N193">
        <v>3050</v>
      </c>
      <c r="O193" t="s">
        <v>197</v>
      </c>
      <c r="P193">
        <v>251</v>
      </c>
      <c r="Q193">
        <v>0</v>
      </c>
      <c r="R193">
        <v>0</v>
      </c>
      <c r="S193">
        <v>251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AA193" s="17" t="s">
        <v>393</v>
      </c>
      <c r="AB193" t="s">
        <v>197</v>
      </c>
      <c r="AC193">
        <v>259</v>
      </c>
      <c r="AD193">
        <v>0</v>
      </c>
      <c r="AE193">
        <v>0</v>
      </c>
      <c r="AF193">
        <v>259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>
        <v>27401</v>
      </c>
      <c r="B194" t="s">
        <v>199</v>
      </c>
      <c r="C194" s="7">
        <v>8042</v>
      </c>
      <c r="D194">
        <v>0</v>
      </c>
      <c r="E194">
        <v>0</v>
      </c>
      <c r="F194" s="7">
        <v>8042</v>
      </c>
      <c r="G194">
        <v>358</v>
      </c>
      <c r="H194">
        <v>0</v>
      </c>
      <c r="I194">
        <v>18</v>
      </c>
      <c r="J194">
        <v>5</v>
      </c>
      <c r="K194">
        <v>7</v>
      </c>
      <c r="L194">
        <v>388</v>
      </c>
      <c r="N194">
        <v>21301</v>
      </c>
      <c r="O194" t="s">
        <v>198</v>
      </c>
      <c r="P194">
        <v>245</v>
      </c>
      <c r="Q194">
        <v>0</v>
      </c>
      <c r="R194">
        <v>0</v>
      </c>
      <c r="S194">
        <v>245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AA194" s="16">
        <v>21301</v>
      </c>
      <c r="AB194" t="s">
        <v>198</v>
      </c>
      <c r="AC194">
        <v>222</v>
      </c>
      <c r="AD194">
        <v>0</v>
      </c>
      <c r="AE194">
        <v>0</v>
      </c>
      <c r="AF194">
        <v>222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</row>
    <row r="195" spans="1:38" x14ac:dyDescent="0.25">
      <c r="A195">
        <v>4901</v>
      </c>
      <c r="B195" t="s">
        <v>357</v>
      </c>
      <c r="C195">
        <v>71</v>
      </c>
      <c r="D195">
        <v>0</v>
      </c>
      <c r="E195">
        <v>0</v>
      </c>
      <c r="F195">
        <v>71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N195">
        <v>27401</v>
      </c>
      <c r="O195" t="s">
        <v>199</v>
      </c>
      <c r="P195" s="7">
        <v>7866</v>
      </c>
      <c r="Q195">
        <v>0</v>
      </c>
      <c r="R195">
        <v>0</v>
      </c>
      <c r="S195" s="7">
        <v>7866</v>
      </c>
      <c r="T195">
        <v>304</v>
      </c>
      <c r="U195">
        <v>0</v>
      </c>
      <c r="V195">
        <v>40</v>
      </c>
      <c r="W195">
        <v>8</v>
      </c>
      <c r="X195">
        <v>1</v>
      </c>
      <c r="Y195">
        <v>353</v>
      </c>
      <c r="AA195" s="16">
        <v>27401</v>
      </c>
      <c r="AB195" t="s">
        <v>199</v>
      </c>
      <c r="AC195" s="7">
        <v>7336</v>
      </c>
      <c r="AD195">
        <v>0</v>
      </c>
      <c r="AE195">
        <v>0</v>
      </c>
      <c r="AF195" s="7">
        <v>7336</v>
      </c>
      <c r="AG195">
        <v>301</v>
      </c>
      <c r="AH195">
        <v>0</v>
      </c>
      <c r="AI195">
        <v>43</v>
      </c>
      <c r="AJ195">
        <v>11</v>
      </c>
      <c r="AK195">
        <v>15</v>
      </c>
      <c r="AL195">
        <v>370</v>
      </c>
    </row>
    <row r="196" spans="1:38" x14ac:dyDescent="0.25">
      <c r="A196">
        <v>23402</v>
      </c>
      <c r="B196" t="s">
        <v>200</v>
      </c>
      <c r="C196">
        <v>752</v>
      </c>
      <c r="D196">
        <v>0</v>
      </c>
      <c r="E196">
        <v>0</v>
      </c>
      <c r="F196">
        <v>752</v>
      </c>
      <c r="G196">
        <v>59</v>
      </c>
      <c r="H196">
        <v>0</v>
      </c>
      <c r="I196">
        <v>0</v>
      </c>
      <c r="J196">
        <v>0</v>
      </c>
      <c r="K196">
        <v>6</v>
      </c>
      <c r="L196">
        <v>65</v>
      </c>
      <c r="N196">
        <v>4901</v>
      </c>
      <c r="O196" t="s">
        <v>357</v>
      </c>
      <c r="P196">
        <v>71</v>
      </c>
      <c r="Q196">
        <v>0</v>
      </c>
      <c r="R196">
        <v>0</v>
      </c>
      <c r="S196">
        <v>71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AA196" s="17" t="s">
        <v>394</v>
      </c>
      <c r="AB196" t="s">
        <v>357</v>
      </c>
      <c r="AC196">
        <v>92</v>
      </c>
      <c r="AD196">
        <v>0</v>
      </c>
      <c r="AE196">
        <v>0</v>
      </c>
      <c r="AF196">
        <v>92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</row>
    <row r="197" spans="1:38" x14ac:dyDescent="0.25">
      <c r="A197">
        <v>12110</v>
      </c>
      <c r="B197" t="s">
        <v>201</v>
      </c>
      <c r="C197">
        <v>164</v>
      </c>
      <c r="D197">
        <v>0</v>
      </c>
      <c r="E197">
        <v>0</v>
      </c>
      <c r="F197">
        <v>164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N197">
        <v>23402</v>
      </c>
      <c r="O197" t="s">
        <v>200</v>
      </c>
      <c r="P197">
        <v>442</v>
      </c>
      <c r="Q197">
        <v>0</v>
      </c>
      <c r="R197">
        <v>0</v>
      </c>
      <c r="S197">
        <v>442</v>
      </c>
      <c r="T197">
        <v>57</v>
      </c>
      <c r="U197">
        <v>0</v>
      </c>
      <c r="V197">
        <v>0</v>
      </c>
      <c r="W197">
        <v>0</v>
      </c>
      <c r="X197">
        <v>16</v>
      </c>
      <c r="Y197">
        <v>73</v>
      </c>
      <c r="AA197" s="16">
        <v>23402</v>
      </c>
      <c r="AB197" t="s">
        <v>200</v>
      </c>
      <c r="AC197">
        <v>432</v>
      </c>
      <c r="AD197">
        <v>0</v>
      </c>
      <c r="AE197">
        <v>0</v>
      </c>
      <c r="AF197">
        <v>432</v>
      </c>
      <c r="AG197">
        <v>57</v>
      </c>
      <c r="AH197">
        <v>0</v>
      </c>
      <c r="AI197">
        <v>0</v>
      </c>
      <c r="AJ197">
        <v>0</v>
      </c>
      <c r="AK197">
        <v>9</v>
      </c>
      <c r="AL197">
        <v>66</v>
      </c>
    </row>
    <row r="198" spans="1:38" x14ac:dyDescent="0.25">
      <c r="A198">
        <v>5121</v>
      </c>
      <c r="B198" t="s">
        <v>202</v>
      </c>
      <c r="C198" s="7">
        <v>1948</v>
      </c>
      <c r="D198">
        <v>41</v>
      </c>
      <c r="E198">
        <v>0</v>
      </c>
      <c r="F198" s="7">
        <v>1907</v>
      </c>
      <c r="G198">
        <v>85</v>
      </c>
      <c r="H198">
        <v>0</v>
      </c>
      <c r="I198">
        <v>0</v>
      </c>
      <c r="J198">
        <v>0</v>
      </c>
      <c r="K198">
        <v>0</v>
      </c>
      <c r="L198">
        <v>85</v>
      </c>
      <c r="N198">
        <v>12110</v>
      </c>
      <c r="O198" t="s">
        <v>201</v>
      </c>
      <c r="P198">
        <v>138</v>
      </c>
      <c r="Q198">
        <v>0</v>
      </c>
      <c r="R198">
        <v>0</v>
      </c>
      <c r="S198">
        <v>138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AA198" s="16">
        <v>12110</v>
      </c>
      <c r="AB198" t="s">
        <v>201</v>
      </c>
      <c r="AC198">
        <v>145</v>
      </c>
      <c r="AD198">
        <v>0</v>
      </c>
      <c r="AE198">
        <v>0</v>
      </c>
      <c r="AF198">
        <v>145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</row>
    <row r="199" spans="1:38" x14ac:dyDescent="0.25">
      <c r="A199">
        <v>16050</v>
      </c>
      <c r="B199" t="s">
        <v>203</v>
      </c>
      <c r="C199">
        <v>442</v>
      </c>
      <c r="D199">
        <v>0</v>
      </c>
      <c r="E199">
        <v>0</v>
      </c>
      <c r="F199">
        <v>442</v>
      </c>
      <c r="G199">
        <v>29</v>
      </c>
      <c r="H199">
        <v>0</v>
      </c>
      <c r="I199">
        <v>0</v>
      </c>
      <c r="J199">
        <v>0</v>
      </c>
      <c r="K199">
        <v>0</v>
      </c>
      <c r="L199">
        <v>29</v>
      </c>
      <c r="N199">
        <v>5121</v>
      </c>
      <c r="O199" t="s">
        <v>202</v>
      </c>
      <c r="P199" s="7">
        <v>1741</v>
      </c>
      <c r="Q199">
        <v>24</v>
      </c>
      <c r="R199">
        <v>0</v>
      </c>
      <c r="S199" s="7">
        <v>1717</v>
      </c>
      <c r="T199">
        <v>98</v>
      </c>
      <c r="U199">
        <v>0</v>
      </c>
      <c r="V199">
        <v>0</v>
      </c>
      <c r="W199">
        <v>0</v>
      </c>
      <c r="X199">
        <v>0</v>
      </c>
      <c r="Y199">
        <v>98</v>
      </c>
      <c r="AA199" s="17" t="s">
        <v>395</v>
      </c>
      <c r="AB199" t="s">
        <v>202</v>
      </c>
      <c r="AC199" s="7">
        <v>1823</v>
      </c>
      <c r="AD199">
        <v>28</v>
      </c>
      <c r="AE199">
        <v>0</v>
      </c>
      <c r="AF199" s="7">
        <v>1795</v>
      </c>
      <c r="AG199">
        <v>115</v>
      </c>
      <c r="AH199">
        <v>0</v>
      </c>
      <c r="AI199">
        <v>0</v>
      </c>
      <c r="AJ199">
        <v>0</v>
      </c>
      <c r="AK199">
        <v>0</v>
      </c>
      <c r="AL199">
        <v>115</v>
      </c>
    </row>
    <row r="200" spans="1:38" x14ac:dyDescent="0.25">
      <c r="A200">
        <v>36402</v>
      </c>
      <c r="B200" t="s">
        <v>204</v>
      </c>
      <c r="C200">
        <v>354</v>
      </c>
      <c r="D200">
        <v>17</v>
      </c>
      <c r="E200">
        <v>0</v>
      </c>
      <c r="F200">
        <v>337</v>
      </c>
      <c r="G200">
        <v>0</v>
      </c>
      <c r="H200">
        <v>0</v>
      </c>
      <c r="I200">
        <v>0</v>
      </c>
      <c r="J200">
        <v>0</v>
      </c>
      <c r="K200">
        <v>14</v>
      </c>
      <c r="L200">
        <v>14</v>
      </c>
      <c r="N200">
        <v>16050</v>
      </c>
      <c r="O200" t="s">
        <v>203</v>
      </c>
      <c r="P200">
        <v>444</v>
      </c>
      <c r="Q200">
        <v>0</v>
      </c>
      <c r="R200">
        <v>0</v>
      </c>
      <c r="S200">
        <v>444</v>
      </c>
      <c r="T200">
        <v>40</v>
      </c>
      <c r="U200">
        <v>0</v>
      </c>
      <c r="V200">
        <v>0</v>
      </c>
      <c r="W200">
        <v>1</v>
      </c>
      <c r="X200">
        <v>0</v>
      </c>
      <c r="Y200">
        <v>41</v>
      </c>
      <c r="AA200" s="16">
        <v>16050</v>
      </c>
      <c r="AB200" t="s">
        <v>203</v>
      </c>
      <c r="AC200">
        <v>449</v>
      </c>
      <c r="AD200">
        <v>0</v>
      </c>
      <c r="AE200">
        <v>0</v>
      </c>
      <c r="AF200">
        <v>449</v>
      </c>
      <c r="AG200">
        <v>27</v>
      </c>
      <c r="AH200">
        <v>0</v>
      </c>
      <c r="AI200">
        <v>0</v>
      </c>
      <c r="AJ200">
        <v>1</v>
      </c>
      <c r="AK200">
        <v>0</v>
      </c>
      <c r="AL200">
        <v>28</v>
      </c>
    </row>
    <row r="201" spans="1:38" x14ac:dyDescent="0.25">
      <c r="A201">
        <v>32907</v>
      </c>
      <c r="B201" t="s">
        <v>329</v>
      </c>
      <c r="C201">
        <v>477</v>
      </c>
      <c r="D201">
        <v>0</v>
      </c>
      <c r="E201">
        <v>24</v>
      </c>
      <c r="F201">
        <v>501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N201">
        <v>36402</v>
      </c>
      <c r="O201" t="s">
        <v>204</v>
      </c>
      <c r="P201">
        <v>345</v>
      </c>
      <c r="Q201">
        <v>17</v>
      </c>
      <c r="R201">
        <v>0</v>
      </c>
      <c r="S201">
        <v>328</v>
      </c>
      <c r="T201">
        <v>0</v>
      </c>
      <c r="U201">
        <v>0</v>
      </c>
      <c r="V201">
        <v>0</v>
      </c>
      <c r="W201">
        <v>0</v>
      </c>
      <c r="X201">
        <v>14</v>
      </c>
      <c r="Y201">
        <v>14</v>
      </c>
      <c r="AA201" s="16">
        <v>36402</v>
      </c>
      <c r="AB201" t="s">
        <v>204</v>
      </c>
      <c r="AC201">
        <v>331</v>
      </c>
      <c r="AD201">
        <v>14</v>
      </c>
      <c r="AE201">
        <v>0</v>
      </c>
      <c r="AF201">
        <v>317</v>
      </c>
      <c r="AG201">
        <v>0</v>
      </c>
      <c r="AH201">
        <v>0</v>
      </c>
      <c r="AI201">
        <v>0</v>
      </c>
      <c r="AJ201">
        <v>0</v>
      </c>
      <c r="AK201">
        <v>14</v>
      </c>
      <c r="AL201">
        <v>14</v>
      </c>
    </row>
    <row r="202" spans="1:38" x14ac:dyDescent="0.25">
      <c r="A202">
        <v>3116</v>
      </c>
      <c r="B202" t="s">
        <v>205</v>
      </c>
      <c r="C202" s="7">
        <v>1888</v>
      </c>
      <c r="D202">
        <v>17</v>
      </c>
      <c r="E202">
        <v>0</v>
      </c>
      <c r="F202" s="7">
        <v>1871</v>
      </c>
      <c r="G202">
        <v>49</v>
      </c>
      <c r="H202">
        <v>0</v>
      </c>
      <c r="I202">
        <v>0</v>
      </c>
      <c r="J202">
        <v>0</v>
      </c>
      <c r="K202">
        <v>14</v>
      </c>
      <c r="L202">
        <v>63</v>
      </c>
      <c r="N202">
        <v>32907</v>
      </c>
      <c r="O202" t="s">
        <v>329</v>
      </c>
      <c r="P202">
        <v>418</v>
      </c>
      <c r="Q202">
        <v>0</v>
      </c>
      <c r="R202">
        <v>0</v>
      </c>
      <c r="S202">
        <v>418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AA202" s="16">
        <v>32907</v>
      </c>
      <c r="AB202" t="s">
        <v>329</v>
      </c>
      <c r="AC202">
        <v>373</v>
      </c>
      <c r="AD202">
        <v>0</v>
      </c>
      <c r="AE202">
        <v>0</v>
      </c>
      <c r="AF202">
        <v>373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</row>
    <row r="203" spans="1:38" x14ac:dyDescent="0.25">
      <c r="A203">
        <v>17801</v>
      </c>
      <c r="B203" t="s">
        <v>206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15</v>
      </c>
      <c r="K203">
        <v>147</v>
      </c>
      <c r="L203">
        <v>162</v>
      </c>
      <c r="N203">
        <v>3116</v>
      </c>
      <c r="O203" t="s">
        <v>205</v>
      </c>
      <c r="P203" s="7">
        <v>1775</v>
      </c>
      <c r="Q203">
        <v>19</v>
      </c>
      <c r="R203">
        <v>0</v>
      </c>
      <c r="S203" s="7">
        <v>1756</v>
      </c>
      <c r="T203">
        <v>69</v>
      </c>
      <c r="U203">
        <v>0</v>
      </c>
      <c r="V203">
        <v>0</v>
      </c>
      <c r="W203">
        <v>0</v>
      </c>
      <c r="X203">
        <v>17</v>
      </c>
      <c r="Y203">
        <v>86</v>
      </c>
      <c r="AA203" s="17" t="s">
        <v>396</v>
      </c>
      <c r="AB203" t="s">
        <v>205</v>
      </c>
      <c r="AC203" s="7">
        <v>1755</v>
      </c>
      <c r="AD203">
        <v>15</v>
      </c>
      <c r="AE203">
        <v>0</v>
      </c>
      <c r="AF203" s="7">
        <v>1740</v>
      </c>
      <c r="AG203">
        <v>68</v>
      </c>
      <c r="AH203">
        <v>0</v>
      </c>
      <c r="AI203">
        <v>0</v>
      </c>
      <c r="AJ203">
        <v>0</v>
      </c>
      <c r="AK203">
        <v>16</v>
      </c>
      <c r="AL203">
        <v>84</v>
      </c>
    </row>
    <row r="204" spans="1:38" x14ac:dyDescent="0.25">
      <c r="A204">
        <v>38267</v>
      </c>
      <c r="B204" t="s">
        <v>207</v>
      </c>
      <c r="C204">
        <v>652</v>
      </c>
      <c r="D204">
        <v>0</v>
      </c>
      <c r="E204">
        <v>556</v>
      </c>
      <c r="F204" s="7">
        <v>1208</v>
      </c>
      <c r="G204">
        <v>43</v>
      </c>
      <c r="H204">
        <v>0</v>
      </c>
      <c r="I204">
        <v>0</v>
      </c>
      <c r="J204">
        <v>0</v>
      </c>
      <c r="K204">
        <v>5</v>
      </c>
      <c r="L204">
        <v>48</v>
      </c>
      <c r="N204">
        <v>17801</v>
      </c>
      <c r="O204" t="s">
        <v>206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13</v>
      </c>
      <c r="X204">
        <v>153</v>
      </c>
      <c r="Y204">
        <v>166</v>
      </c>
      <c r="AA204" s="16">
        <v>17801</v>
      </c>
      <c r="AB204" t="s">
        <v>206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8</v>
      </c>
      <c r="AK204">
        <v>161</v>
      </c>
      <c r="AL204">
        <v>169</v>
      </c>
    </row>
    <row r="205" spans="1:38" x14ac:dyDescent="0.25">
      <c r="A205">
        <v>38901</v>
      </c>
      <c r="B205" t="s">
        <v>356</v>
      </c>
      <c r="C205">
        <v>56</v>
      </c>
      <c r="D205">
        <v>0</v>
      </c>
      <c r="E205">
        <v>0</v>
      </c>
      <c r="F205">
        <v>56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N205">
        <v>38267</v>
      </c>
      <c r="O205" t="s">
        <v>207</v>
      </c>
      <c r="P205">
        <v>716</v>
      </c>
      <c r="Q205">
        <v>0</v>
      </c>
      <c r="R205">
        <v>556</v>
      </c>
      <c r="S205" s="7">
        <v>1272</v>
      </c>
      <c r="T205">
        <v>66</v>
      </c>
      <c r="U205">
        <v>0</v>
      </c>
      <c r="V205">
        <v>0</v>
      </c>
      <c r="W205">
        <v>0</v>
      </c>
      <c r="X205">
        <v>0</v>
      </c>
      <c r="Y205">
        <v>66</v>
      </c>
      <c r="AA205" s="16">
        <v>38267</v>
      </c>
      <c r="AB205" t="s">
        <v>207</v>
      </c>
      <c r="AC205">
        <v>746</v>
      </c>
      <c r="AD205">
        <v>0</v>
      </c>
      <c r="AE205">
        <v>554</v>
      </c>
      <c r="AF205" s="7">
        <v>1300</v>
      </c>
      <c r="AG205">
        <v>55</v>
      </c>
      <c r="AH205">
        <v>0</v>
      </c>
      <c r="AI205">
        <v>0</v>
      </c>
      <c r="AJ205">
        <v>0</v>
      </c>
      <c r="AK205">
        <v>0</v>
      </c>
      <c r="AL205">
        <v>55</v>
      </c>
    </row>
    <row r="206" spans="1:38" x14ac:dyDescent="0.25">
      <c r="A206">
        <v>27003</v>
      </c>
      <c r="B206" t="s">
        <v>208</v>
      </c>
      <c r="C206" s="7">
        <v>14552</v>
      </c>
      <c r="D206">
        <v>0</v>
      </c>
      <c r="E206">
        <v>0</v>
      </c>
      <c r="F206" s="7">
        <v>14552</v>
      </c>
      <c r="G206">
        <v>952</v>
      </c>
      <c r="H206">
        <v>0</v>
      </c>
      <c r="I206">
        <v>0</v>
      </c>
      <c r="J206">
        <v>0</v>
      </c>
      <c r="K206">
        <v>78</v>
      </c>
      <c r="L206" s="7">
        <v>1030</v>
      </c>
      <c r="N206">
        <v>38901</v>
      </c>
      <c r="O206" t="s">
        <v>356</v>
      </c>
      <c r="P206">
        <v>50</v>
      </c>
      <c r="Q206">
        <v>0</v>
      </c>
      <c r="R206">
        <v>0</v>
      </c>
      <c r="S206">
        <v>50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AA206" s="16">
        <v>38901</v>
      </c>
      <c r="AB206" t="s">
        <v>356</v>
      </c>
      <c r="AC206">
        <v>44</v>
      </c>
      <c r="AD206">
        <v>0</v>
      </c>
      <c r="AE206">
        <v>0</v>
      </c>
      <c r="AF206">
        <v>44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</row>
    <row r="207" spans="1:38" x14ac:dyDescent="0.25">
      <c r="A207">
        <v>16020</v>
      </c>
      <c r="B207" t="s">
        <v>209</v>
      </c>
      <c r="C207">
        <v>78</v>
      </c>
      <c r="D207">
        <v>0</v>
      </c>
      <c r="E207">
        <v>0</v>
      </c>
      <c r="F207">
        <v>78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N207">
        <v>27003</v>
      </c>
      <c r="O207" t="s">
        <v>208</v>
      </c>
      <c r="P207" s="7">
        <v>13442</v>
      </c>
      <c r="Q207">
        <v>0</v>
      </c>
      <c r="R207">
        <v>0</v>
      </c>
      <c r="S207" s="7">
        <v>13442</v>
      </c>
      <c r="T207">
        <v>944</v>
      </c>
      <c r="U207">
        <v>0</v>
      </c>
      <c r="V207">
        <v>0</v>
      </c>
      <c r="W207">
        <v>3</v>
      </c>
      <c r="X207">
        <v>75</v>
      </c>
      <c r="Y207" s="7">
        <v>1022</v>
      </c>
      <c r="AA207" s="16">
        <v>27003</v>
      </c>
      <c r="AB207" t="s">
        <v>208</v>
      </c>
      <c r="AC207" s="7">
        <v>13971</v>
      </c>
      <c r="AD207">
        <v>0</v>
      </c>
      <c r="AE207">
        <v>0</v>
      </c>
      <c r="AF207" s="7">
        <v>13971</v>
      </c>
      <c r="AG207">
        <v>809</v>
      </c>
      <c r="AH207">
        <v>0</v>
      </c>
      <c r="AI207">
        <v>557</v>
      </c>
      <c r="AJ207">
        <v>1</v>
      </c>
      <c r="AK207">
        <v>162</v>
      </c>
      <c r="AL207" s="7">
        <v>1529</v>
      </c>
    </row>
    <row r="208" spans="1:38" x14ac:dyDescent="0.25">
      <c r="A208">
        <v>16048</v>
      </c>
      <c r="B208" t="s">
        <v>210</v>
      </c>
      <c r="C208">
        <v>156</v>
      </c>
      <c r="D208">
        <v>0</v>
      </c>
      <c r="E208">
        <v>0</v>
      </c>
      <c r="F208">
        <v>156</v>
      </c>
      <c r="G208">
        <v>3</v>
      </c>
      <c r="H208">
        <v>0</v>
      </c>
      <c r="I208">
        <v>0</v>
      </c>
      <c r="J208">
        <v>0</v>
      </c>
      <c r="K208">
        <v>0</v>
      </c>
      <c r="L208">
        <v>3</v>
      </c>
      <c r="N208">
        <v>16020</v>
      </c>
      <c r="O208" t="s">
        <v>209</v>
      </c>
      <c r="P208">
        <v>68</v>
      </c>
      <c r="Q208">
        <v>0</v>
      </c>
      <c r="R208">
        <v>0</v>
      </c>
      <c r="S208">
        <v>68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AA208" s="16">
        <v>16020</v>
      </c>
      <c r="AB208" t="s">
        <v>209</v>
      </c>
      <c r="AC208">
        <v>62</v>
      </c>
      <c r="AD208">
        <v>0</v>
      </c>
      <c r="AE208">
        <v>0</v>
      </c>
      <c r="AF208">
        <v>62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1:38" x14ac:dyDescent="0.25">
      <c r="A209">
        <v>5903</v>
      </c>
      <c r="B209" t="s">
        <v>332</v>
      </c>
      <c r="C209">
        <v>188</v>
      </c>
      <c r="D209">
        <v>0</v>
      </c>
      <c r="E209">
        <v>0</v>
      </c>
      <c r="F209">
        <v>188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N209">
        <v>16048</v>
      </c>
      <c r="O209" t="s">
        <v>210</v>
      </c>
      <c r="P209">
        <v>164</v>
      </c>
      <c r="Q209">
        <v>9</v>
      </c>
      <c r="R209">
        <v>0</v>
      </c>
      <c r="S209">
        <v>155</v>
      </c>
      <c r="T209">
        <v>3</v>
      </c>
      <c r="U209">
        <v>0</v>
      </c>
      <c r="V209">
        <v>0</v>
      </c>
      <c r="W209">
        <v>0</v>
      </c>
      <c r="X209">
        <v>0</v>
      </c>
      <c r="Y209">
        <v>3</v>
      </c>
      <c r="AA209" s="16">
        <v>16048</v>
      </c>
      <c r="AB209" t="s">
        <v>210</v>
      </c>
      <c r="AC209">
        <v>150</v>
      </c>
      <c r="AD209">
        <v>0</v>
      </c>
      <c r="AE209">
        <v>0</v>
      </c>
      <c r="AF209">
        <v>150</v>
      </c>
      <c r="AG209">
        <v>2</v>
      </c>
      <c r="AH209">
        <v>0</v>
      </c>
      <c r="AI209">
        <v>0</v>
      </c>
      <c r="AJ209">
        <v>0</v>
      </c>
      <c r="AK209">
        <v>0</v>
      </c>
      <c r="AL209">
        <v>2</v>
      </c>
    </row>
    <row r="210" spans="1:38" x14ac:dyDescent="0.25">
      <c r="A210">
        <v>5402</v>
      </c>
      <c r="B210" t="s">
        <v>211</v>
      </c>
      <c r="C210">
        <v>657</v>
      </c>
      <c r="D210">
        <v>0</v>
      </c>
      <c r="E210">
        <v>0</v>
      </c>
      <c r="F210">
        <v>657</v>
      </c>
      <c r="G210">
        <v>14</v>
      </c>
      <c r="H210">
        <v>0</v>
      </c>
      <c r="I210">
        <v>0</v>
      </c>
      <c r="J210">
        <v>0</v>
      </c>
      <c r="K210">
        <v>49</v>
      </c>
      <c r="L210">
        <v>63</v>
      </c>
      <c r="N210">
        <v>5903</v>
      </c>
      <c r="O210" t="s">
        <v>332</v>
      </c>
      <c r="P210">
        <v>176</v>
      </c>
      <c r="Q210">
        <v>0</v>
      </c>
      <c r="R210">
        <v>0</v>
      </c>
      <c r="S210">
        <v>176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AA210" s="17" t="s">
        <v>397</v>
      </c>
      <c r="AB210" t="s">
        <v>332</v>
      </c>
      <c r="AC210">
        <v>149</v>
      </c>
      <c r="AD210">
        <v>0</v>
      </c>
      <c r="AE210">
        <v>0</v>
      </c>
      <c r="AF210">
        <v>149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1:38" x14ac:dyDescent="0.25">
      <c r="A211">
        <v>13144</v>
      </c>
      <c r="B211" t="s">
        <v>212</v>
      </c>
      <c r="C211" s="7">
        <v>1310</v>
      </c>
      <c r="D211">
        <v>0</v>
      </c>
      <c r="E211">
        <v>0</v>
      </c>
      <c r="F211" s="7">
        <v>1310</v>
      </c>
      <c r="G211">
        <v>63</v>
      </c>
      <c r="H211">
        <v>0</v>
      </c>
      <c r="I211">
        <v>0</v>
      </c>
      <c r="J211">
        <v>0</v>
      </c>
      <c r="K211">
        <v>26</v>
      </c>
      <c r="L211">
        <v>89</v>
      </c>
      <c r="N211">
        <v>5402</v>
      </c>
      <c r="O211" t="s">
        <v>211</v>
      </c>
      <c r="P211">
        <v>663</v>
      </c>
      <c r="Q211">
        <v>0</v>
      </c>
      <c r="R211">
        <v>0</v>
      </c>
      <c r="S211">
        <v>663</v>
      </c>
      <c r="T211">
        <v>15</v>
      </c>
      <c r="U211">
        <v>0</v>
      </c>
      <c r="V211">
        <v>0</v>
      </c>
      <c r="W211">
        <v>0</v>
      </c>
      <c r="X211">
        <v>53</v>
      </c>
      <c r="Y211">
        <v>68</v>
      </c>
      <c r="AA211" s="17" t="s">
        <v>398</v>
      </c>
      <c r="AB211" t="s">
        <v>211</v>
      </c>
      <c r="AC211">
        <v>637</v>
      </c>
      <c r="AD211">
        <v>0</v>
      </c>
      <c r="AE211">
        <v>0</v>
      </c>
      <c r="AF211">
        <v>637</v>
      </c>
      <c r="AG211">
        <v>14</v>
      </c>
      <c r="AH211">
        <v>0</v>
      </c>
      <c r="AI211">
        <v>0</v>
      </c>
      <c r="AJ211">
        <v>0</v>
      </c>
      <c r="AK211">
        <v>48</v>
      </c>
      <c r="AL211">
        <v>62</v>
      </c>
    </row>
    <row r="212" spans="1:38" x14ac:dyDescent="0.25">
      <c r="A212">
        <v>34307</v>
      </c>
      <c r="B212" t="s">
        <v>213</v>
      </c>
      <c r="C212">
        <v>627</v>
      </c>
      <c r="D212">
        <v>0</v>
      </c>
      <c r="E212">
        <v>0</v>
      </c>
      <c r="F212">
        <v>627</v>
      </c>
      <c r="G212">
        <v>15</v>
      </c>
      <c r="H212">
        <v>0</v>
      </c>
      <c r="I212">
        <v>0</v>
      </c>
      <c r="J212">
        <v>0</v>
      </c>
      <c r="K212">
        <v>0</v>
      </c>
      <c r="L212">
        <v>15</v>
      </c>
      <c r="N212">
        <v>13144</v>
      </c>
      <c r="O212" t="s">
        <v>212</v>
      </c>
      <c r="P212" s="7">
        <v>1287</v>
      </c>
      <c r="Q212">
        <v>0</v>
      </c>
      <c r="R212">
        <v>0</v>
      </c>
      <c r="S212" s="7">
        <v>1287</v>
      </c>
      <c r="T212">
        <v>68</v>
      </c>
      <c r="U212">
        <v>0</v>
      </c>
      <c r="V212">
        <v>0</v>
      </c>
      <c r="W212">
        <v>0</v>
      </c>
      <c r="X212">
        <v>45</v>
      </c>
      <c r="Y212">
        <v>113</v>
      </c>
      <c r="AA212" s="16">
        <v>13144</v>
      </c>
      <c r="AB212" t="s">
        <v>212</v>
      </c>
      <c r="AC212" s="7">
        <v>1263</v>
      </c>
      <c r="AD212">
        <v>0</v>
      </c>
      <c r="AE212">
        <v>0</v>
      </c>
      <c r="AF212" s="7">
        <v>1263</v>
      </c>
      <c r="AG212">
        <v>76</v>
      </c>
      <c r="AH212">
        <v>0</v>
      </c>
      <c r="AI212">
        <v>0</v>
      </c>
      <c r="AJ212">
        <v>0</v>
      </c>
      <c r="AK212">
        <v>54</v>
      </c>
      <c r="AL212">
        <v>130</v>
      </c>
    </row>
    <row r="213" spans="1:38" x14ac:dyDescent="0.25">
      <c r="A213">
        <v>17908</v>
      </c>
      <c r="B213" t="s">
        <v>330</v>
      </c>
      <c r="C213">
        <v>291</v>
      </c>
      <c r="D213">
        <v>0</v>
      </c>
      <c r="E213">
        <v>0</v>
      </c>
      <c r="F213">
        <v>291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N213">
        <v>34307</v>
      </c>
      <c r="O213" t="s">
        <v>213</v>
      </c>
      <c r="P213">
        <v>617</v>
      </c>
      <c r="Q213">
        <v>0</v>
      </c>
      <c r="R213">
        <v>0</v>
      </c>
      <c r="S213">
        <v>617</v>
      </c>
      <c r="T213">
        <v>17</v>
      </c>
      <c r="U213">
        <v>0</v>
      </c>
      <c r="V213">
        <v>0</v>
      </c>
      <c r="W213">
        <v>0</v>
      </c>
      <c r="X213">
        <v>0</v>
      </c>
      <c r="Y213">
        <v>17</v>
      </c>
      <c r="AA213" s="16">
        <v>34307</v>
      </c>
      <c r="AB213" t="s">
        <v>213</v>
      </c>
      <c r="AC213">
        <v>619</v>
      </c>
      <c r="AD213">
        <v>0</v>
      </c>
      <c r="AE213">
        <v>0</v>
      </c>
      <c r="AF213">
        <v>619</v>
      </c>
      <c r="AG213">
        <v>14</v>
      </c>
      <c r="AH213">
        <v>0</v>
      </c>
      <c r="AI213">
        <v>0</v>
      </c>
      <c r="AJ213">
        <v>0</v>
      </c>
      <c r="AK213">
        <v>0</v>
      </c>
      <c r="AL213">
        <v>14</v>
      </c>
    </row>
    <row r="214" spans="1:38" x14ac:dyDescent="0.25">
      <c r="A214">
        <v>25116</v>
      </c>
      <c r="B214" t="s">
        <v>214</v>
      </c>
      <c r="C214">
        <v>472</v>
      </c>
      <c r="D214">
        <v>0</v>
      </c>
      <c r="E214">
        <v>0</v>
      </c>
      <c r="F214">
        <v>472</v>
      </c>
      <c r="G214">
        <v>3</v>
      </c>
      <c r="H214">
        <v>0</v>
      </c>
      <c r="I214">
        <v>0</v>
      </c>
      <c r="J214">
        <v>0</v>
      </c>
      <c r="K214">
        <v>0</v>
      </c>
      <c r="L214">
        <v>3</v>
      </c>
      <c r="N214">
        <v>17908</v>
      </c>
      <c r="O214" t="s">
        <v>330</v>
      </c>
      <c r="P214">
        <v>284</v>
      </c>
      <c r="Q214">
        <v>0</v>
      </c>
      <c r="R214">
        <v>0</v>
      </c>
      <c r="S214">
        <v>284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AA214" s="16">
        <v>17908</v>
      </c>
      <c r="AB214" t="s">
        <v>330</v>
      </c>
      <c r="AC214">
        <v>298</v>
      </c>
      <c r="AD214">
        <v>0</v>
      </c>
      <c r="AE214">
        <v>0</v>
      </c>
      <c r="AF214">
        <v>298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</row>
    <row r="215" spans="1:38" x14ac:dyDescent="0.25">
      <c r="A215">
        <v>22009</v>
      </c>
      <c r="B215" t="s">
        <v>215</v>
      </c>
      <c r="C215">
        <v>812</v>
      </c>
      <c r="D215">
        <v>0</v>
      </c>
      <c r="E215">
        <v>0</v>
      </c>
      <c r="F215">
        <v>812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N215">
        <v>25116</v>
      </c>
      <c r="O215" t="s">
        <v>214</v>
      </c>
      <c r="P215">
        <v>445</v>
      </c>
      <c r="Q215">
        <v>0</v>
      </c>
      <c r="R215">
        <v>0</v>
      </c>
      <c r="S215">
        <v>445</v>
      </c>
      <c r="T215">
        <v>4</v>
      </c>
      <c r="U215">
        <v>0</v>
      </c>
      <c r="V215">
        <v>0</v>
      </c>
      <c r="W215">
        <v>0</v>
      </c>
      <c r="X215">
        <v>10</v>
      </c>
      <c r="Y215">
        <v>14</v>
      </c>
      <c r="AA215" s="16">
        <v>25116</v>
      </c>
      <c r="AB215" t="s">
        <v>214</v>
      </c>
      <c r="AC215">
        <v>443</v>
      </c>
      <c r="AD215">
        <v>0</v>
      </c>
      <c r="AE215">
        <v>0</v>
      </c>
      <c r="AF215">
        <v>443</v>
      </c>
      <c r="AG215">
        <v>3</v>
      </c>
      <c r="AH215">
        <v>0</v>
      </c>
      <c r="AI215">
        <v>0</v>
      </c>
      <c r="AJ215">
        <v>0</v>
      </c>
      <c r="AK215">
        <v>13</v>
      </c>
      <c r="AL215">
        <v>16</v>
      </c>
    </row>
    <row r="216" spans="1:38" x14ac:dyDescent="0.25">
      <c r="A216">
        <v>17403</v>
      </c>
      <c r="B216" t="s">
        <v>216</v>
      </c>
      <c r="C216" s="7">
        <v>9321</v>
      </c>
      <c r="D216">
        <v>0</v>
      </c>
      <c r="E216">
        <v>0</v>
      </c>
      <c r="F216" s="7">
        <v>9321</v>
      </c>
      <c r="G216">
        <v>636</v>
      </c>
      <c r="H216">
        <v>0</v>
      </c>
      <c r="I216">
        <v>0</v>
      </c>
      <c r="J216">
        <v>0</v>
      </c>
      <c r="K216">
        <v>73</v>
      </c>
      <c r="L216">
        <v>709</v>
      </c>
      <c r="N216">
        <v>22009</v>
      </c>
      <c r="O216" t="s">
        <v>215</v>
      </c>
      <c r="P216">
        <v>820</v>
      </c>
      <c r="Q216">
        <v>0</v>
      </c>
      <c r="R216">
        <v>0</v>
      </c>
      <c r="S216">
        <v>820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AA216" s="16">
        <v>22009</v>
      </c>
      <c r="AB216" t="s">
        <v>215</v>
      </c>
      <c r="AC216">
        <v>785</v>
      </c>
      <c r="AD216">
        <v>0</v>
      </c>
      <c r="AE216">
        <v>0</v>
      </c>
      <c r="AF216">
        <v>785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</row>
    <row r="217" spans="1:38" x14ac:dyDescent="0.25">
      <c r="A217">
        <v>10309</v>
      </c>
      <c r="B217" t="s">
        <v>217</v>
      </c>
      <c r="C217">
        <v>274</v>
      </c>
      <c r="D217">
        <v>0</v>
      </c>
      <c r="E217">
        <v>0</v>
      </c>
      <c r="F217">
        <v>274</v>
      </c>
      <c r="G217">
        <v>1</v>
      </c>
      <c r="H217">
        <v>0</v>
      </c>
      <c r="I217">
        <v>0</v>
      </c>
      <c r="J217">
        <v>0</v>
      </c>
      <c r="K217">
        <v>0</v>
      </c>
      <c r="L217">
        <v>1</v>
      </c>
      <c r="N217">
        <v>17403</v>
      </c>
      <c r="O217" t="s">
        <v>216</v>
      </c>
      <c r="P217" s="7">
        <v>8666</v>
      </c>
      <c r="Q217">
        <v>0</v>
      </c>
      <c r="R217">
        <v>0</v>
      </c>
      <c r="S217" s="7">
        <v>8666</v>
      </c>
      <c r="T217">
        <v>670</v>
      </c>
      <c r="U217">
        <v>0</v>
      </c>
      <c r="V217">
        <v>0</v>
      </c>
      <c r="W217">
        <v>0</v>
      </c>
      <c r="X217">
        <v>157</v>
      </c>
      <c r="Y217">
        <v>827</v>
      </c>
      <c r="AA217" s="16">
        <v>17403</v>
      </c>
      <c r="AB217" t="s">
        <v>216</v>
      </c>
      <c r="AC217" s="7">
        <v>8506</v>
      </c>
      <c r="AD217">
        <v>0</v>
      </c>
      <c r="AE217">
        <v>0</v>
      </c>
      <c r="AF217" s="7">
        <v>8506</v>
      </c>
      <c r="AG217">
        <v>565</v>
      </c>
      <c r="AH217">
        <v>0</v>
      </c>
      <c r="AI217">
        <v>12</v>
      </c>
      <c r="AJ217">
        <v>1</v>
      </c>
      <c r="AK217">
        <v>94</v>
      </c>
      <c r="AL217">
        <v>672</v>
      </c>
    </row>
    <row r="218" spans="1:38" x14ac:dyDescent="0.25">
      <c r="A218">
        <v>3400</v>
      </c>
      <c r="B218" t="s">
        <v>218</v>
      </c>
      <c r="C218" s="7">
        <v>4904</v>
      </c>
      <c r="D218">
        <v>0</v>
      </c>
      <c r="E218">
        <v>31</v>
      </c>
      <c r="F218" s="7">
        <v>4935</v>
      </c>
      <c r="G218">
        <v>477</v>
      </c>
      <c r="H218">
        <v>0</v>
      </c>
      <c r="I218">
        <v>90</v>
      </c>
      <c r="J218">
        <v>32</v>
      </c>
      <c r="K218">
        <v>79</v>
      </c>
      <c r="L218">
        <v>678</v>
      </c>
      <c r="N218">
        <v>10309</v>
      </c>
      <c r="O218" t="s">
        <v>217</v>
      </c>
      <c r="P218">
        <v>264</v>
      </c>
      <c r="Q218">
        <v>0</v>
      </c>
      <c r="R218">
        <v>0</v>
      </c>
      <c r="S218">
        <v>264</v>
      </c>
      <c r="T218">
        <v>2</v>
      </c>
      <c r="U218">
        <v>0</v>
      </c>
      <c r="V218">
        <v>0</v>
      </c>
      <c r="W218">
        <v>0</v>
      </c>
      <c r="X218">
        <v>0</v>
      </c>
      <c r="Y218">
        <v>2</v>
      </c>
      <c r="AA218" s="16">
        <v>10309</v>
      </c>
      <c r="AB218" t="s">
        <v>217</v>
      </c>
      <c r="AC218">
        <v>282</v>
      </c>
      <c r="AD218">
        <v>0</v>
      </c>
      <c r="AE218">
        <v>0</v>
      </c>
      <c r="AF218">
        <v>282</v>
      </c>
      <c r="AG218">
        <v>2</v>
      </c>
      <c r="AH218">
        <v>0</v>
      </c>
      <c r="AI218">
        <v>0</v>
      </c>
      <c r="AJ218">
        <v>0</v>
      </c>
      <c r="AK218">
        <v>0</v>
      </c>
      <c r="AL218">
        <v>2</v>
      </c>
    </row>
    <row r="219" spans="1:38" x14ac:dyDescent="0.25">
      <c r="A219">
        <v>32416</v>
      </c>
      <c r="B219" t="s">
        <v>220</v>
      </c>
      <c r="C219" s="7">
        <v>1295</v>
      </c>
      <c r="D219">
        <v>0</v>
      </c>
      <c r="E219">
        <v>0</v>
      </c>
      <c r="F219" s="7">
        <v>1295</v>
      </c>
      <c r="G219">
        <v>34</v>
      </c>
      <c r="H219">
        <v>0</v>
      </c>
      <c r="I219">
        <v>0</v>
      </c>
      <c r="J219">
        <v>0</v>
      </c>
      <c r="K219">
        <v>0</v>
      </c>
      <c r="L219">
        <v>34</v>
      </c>
      <c r="N219">
        <v>3400</v>
      </c>
      <c r="O219" t="s">
        <v>218</v>
      </c>
      <c r="P219" s="7">
        <v>4932</v>
      </c>
      <c r="Q219">
        <v>0</v>
      </c>
      <c r="R219">
        <v>42</v>
      </c>
      <c r="S219" s="7">
        <v>4974</v>
      </c>
      <c r="T219">
        <v>422</v>
      </c>
      <c r="U219">
        <v>0</v>
      </c>
      <c r="V219">
        <v>69</v>
      </c>
      <c r="W219">
        <v>38</v>
      </c>
      <c r="X219">
        <v>103</v>
      </c>
      <c r="Y219">
        <v>632</v>
      </c>
      <c r="AA219" s="17" t="s">
        <v>399</v>
      </c>
      <c r="AB219" t="s">
        <v>218</v>
      </c>
      <c r="AC219" s="7">
        <v>4646</v>
      </c>
      <c r="AD219">
        <v>0</v>
      </c>
      <c r="AE219">
        <v>29</v>
      </c>
      <c r="AF219" s="7">
        <v>4675</v>
      </c>
      <c r="AG219">
        <v>429</v>
      </c>
      <c r="AH219">
        <v>0</v>
      </c>
      <c r="AI219">
        <v>53</v>
      </c>
      <c r="AJ219">
        <v>44</v>
      </c>
      <c r="AK219">
        <v>120</v>
      </c>
      <c r="AL219">
        <v>646</v>
      </c>
    </row>
    <row r="220" spans="1:38" x14ac:dyDescent="0.25">
      <c r="A220">
        <v>17407</v>
      </c>
      <c r="B220" t="s">
        <v>221</v>
      </c>
      <c r="C220" s="7">
        <v>2676</v>
      </c>
      <c r="D220">
        <v>0</v>
      </c>
      <c r="E220">
        <v>0</v>
      </c>
      <c r="F220" s="7">
        <v>2676</v>
      </c>
      <c r="G220">
        <v>45</v>
      </c>
      <c r="H220">
        <v>0</v>
      </c>
      <c r="I220">
        <v>50</v>
      </c>
      <c r="J220">
        <v>1</v>
      </c>
      <c r="K220">
        <v>0</v>
      </c>
      <c r="L220">
        <v>96</v>
      </c>
      <c r="N220">
        <v>32416</v>
      </c>
      <c r="O220" t="s">
        <v>220</v>
      </c>
      <c r="P220" s="7">
        <v>1300</v>
      </c>
      <c r="Q220">
        <v>0</v>
      </c>
      <c r="R220">
        <v>0</v>
      </c>
      <c r="S220" s="7">
        <v>1300</v>
      </c>
      <c r="T220">
        <v>43</v>
      </c>
      <c r="U220">
        <v>0</v>
      </c>
      <c r="V220">
        <v>0</v>
      </c>
      <c r="W220">
        <v>6</v>
      </c>
      <c r="X220">
        <v>0</v>
      </c>
      <c r="Y220">
        <v>49</v>
      </c>
      <c r="AA220" s="16">
        <v>32416</v>
      </c>
      <c r="AB220" t="s">
        <v>220</v>
      </c>
      <c r="AC220" s="7">
        <v>1288</v>
      </c>
      <c r="AD220">
        <v>0</v>
      </c>
      <c r="AE220">
        <v>0</v>
      </c>
      <c r="AF220" s="7">
        <v>1288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</row>
    <row r="221" spans="1:38" x14ac:dyDescent="0.25">
      <c r="A221">
        <v>34401</v>
      </c>
      <c r="B221" t="s">
        <v>222</v>
      </c>
      <c r="C221" s="7">
        <v>2058</v>
      </c>
      <c r="D221">
        <v>0</v>
      </c>
      <c r="E221">
        <v>0</v>
      </c>
      <c r="F221" s="7">
        <v>2058</v>
      </c>
      <c r="G221">
        <v>98</v>
      </c>
      <c r="H221">
        <v>0</v>
      </c>
      <c r="I221">
        <v>5</v>
      </c>
      <c r="J221">
        <v>10</v>
      </c>
      <c r="K221">
        <v>0</v>
      </c>
      <c r="L221">
        <v>113</v>
      </c>
      <c r="N221">
        <v>17407</v>
      </c>
      <c r="O221" t="s">
        <v>221</v>
      </c>
      <c r="P221" s="7">
        <v>2644</v>
      </c>
      <c r="Q221">
        <v>0</v>
      </c>
      <c r="R221">
        <v>0</v>
      </c>
      <c r="S221" s="7">
        <v>2644</v>
      </c>
      <c r="T221">
        <v>41</v>
      </c>
      <c r="U221">
        <v>0</v>
      </c>
      <c r="V221">
        <v>44</v>
      </c>
      <c r="W221">
        <v>1</v>
      </c>
      <c r="X221">
        <v>0</v>
      </c>
      <c r="Y221">
        <v>86</v>
      </c>
      <c r="AA221" s="16">
        <v>17407</v>
      </c>
      <c r="AB221" t="s">
        <v>221</v>
      </c>
      <c r="AC221" s="7">
        <v>2542</v>
      </c>
      <c r="AD221">
        <v>0</v>
      </c>
      <c r="AE221">
        <v>0</v>
      </c>
      <c r="AF221" s="7">
        <v>2542</v>
      </c>
      <c r="AG221">
        <v>45</v>
      </c>
      <c r="AH221">
        <v>0</v>
      </c>
      <c r="AI221">
        <v>37</v>
      </c>
      <c r="AJ221">
        <v>1</v>
      </c>
      <c r="AK221">
        <v>0</v>
      </c>
      <c r="AL221">
        <v>83</v>
      </c>
    </row>
    <row r="222" spans="1:38" x14ac:dyDescent="0.25">
      <c r="A222">
        <v>20403</v>
      </c>
      <c r="B222" t="s">
        <v>223</v>
      </c>
      <c r="C222">
        <v>21</v>
      </c>
      <c r="D222">
        <v>0</v>
      </c>
      <c r="E222">
        <v>0</v>
      </c>
      <c r="F222">
        <v>21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N222">
        <v>34401</v>
      </c>
      <c r="O222" t="s">
        <v>222</v>
      </c>
      <c r="P222" s="7">
        <v>2096</v>
      </c>
      <c r="Q222">
        <v>0</v>
      </c>
      <c r="R222">
        <v>0</v>
      </c>
      <c r="S222" s="7">
        <v>2096</v>
      </c>
      <c r="T222">
        <v>93</v>
      </c>
      <c r="U222">
        <v>0</v>
      </c>
      <c r="V222">
        <v>6</v>
      </c>
      <c r="W222">
        <v>0</v>
      </c>
      <c r="X222">
        <v>13</v>
      </c>
      <c r="Y222">
        <v>112</v>
      </c>
      <c r="AA222" s="16">
        <v>34401</v>
      </c>
      <c r="AB222" t="s">
        <v>222</v>
      </c>
      <c r="AC222" s="7">
        <v>2013</v>
      </c>
      <c r="AD222">
        <v>0</v>
      </c>
      <c r="AE222">
        <v>0</v>
      </c>
      <c r="AF222" s="7">
        <v>2013</v>
      </c>
      <c r="AG222">
        <v>91</v>
      </c>
      <c r="AH222">
        <v>0</v>
      </c>
      <c r="AI222">
        <v>8</v>
      </c>
      <c r="AJ222">
        <v>18</v>
      </c>
      <c r="AK222">
        <v>9</v>
      </c>
      <c r="AL222">
        <v>126</v>
      </c>
    </row>
    <row r="223" spans="1:38" x14ac:dyDescent="0.25">
      <c r="A223">
        <v>38320</v>
      </c>
      <c r="B223" t="s">
        <v>224</v>
      </c>
      <c r="C223">
        <v>150</v>
      </c>
      <c r="D223">
        <v>0</v>
      </c>
      <c r="E223">
        <v>0</v>
      </c>
      <c r="F223">
        <v>150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N223">
        <v>20403</v>
      </c>
      <c r="O223" t="s">
        <v>223</v>
      </c>
      <c r="P223">
        <v>19</v>
      </c>
      <c r="Q223">
        <v>0</v>
      </c>
      <c r="R223">
        <v>0</v>
      </c>
      <c r="S223">
        <v>19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AA223" s="16">
        <v>20403</v>
      </c>
      <c r="AB223" t="s">
        <v>223</v>
      </c>
      <c r="AC223">
        <v>18</v>
      </c>
      <c r="AD223">
        <v>0</v>
      </c>
      <c r="AE223">
        <v>0</v>
      </c>
      <c r="AF223">
        <v>18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</row>
    <row r="224" spans="1:38" x14ac:dyDescent="0.25">
      <c r="A224">
        <v>13160</v>
      </c>
      <c r="B224" t="s">
        <v>225</v>
      </c>
      <c r="C224" s="7">
        <v>1594</v>
      </c>
      <c r="D224">
        <v>140</v>
      </c>
      <c r="E224">
        <v>0</v>
      </c>
      <c r="F224" s="7">
        <v>1454</v>
      </c>
      <c r="G224">
        <v>26</v>
      </c>
      <c r="H224">
        <v>0</v>
      </c>
      <c r="I224">
        <v>0</v>
      </c>
      <c r="J224">
        <v>0</v>
      </c>
      <c r="K224">
        <v>9</v>
      </c>
      <c r="L224">
        <v>35</v>
      </c>
      <c r="N224">
        <v>38320</v>
      </c>
      <c r="O224" t="s">
        <v>224</v>
      </c>
      <c r="P224">
        <v>173</v>
      </c>
      <c r="Q224">
        <v>0</v>
      </c>
      <c r="R224">
        <v>0</v>
      </c>
      <c r="S224">
        <v>173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AA224" s="16">
        <v>38320</v>
      </c>
      <c r="AB224" t="s">
        <v>224</v>
      </c>
      <c r="AC224">
        <v>167</v>
      </c>
      <c r="AD224">
        <v>0</v>
      </c>
      <c r="AE224">
        <v>0</v>
      </c>
      <c r="AF224">
        <v>167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</row>
    <row r="225" spans="1:38" x14ac:dyDescent="0.25">
      <c r="A225">
        <v>28149</v>
      </c>
      <c r="B225" t="s">
        <v>226</v>
      </c>
      <c r="C225">
        <v>345</v>
      </c>
      <c r="D225">
        <v>0</v>
      </c>
      <c r="E225">
        <v>0</v>
      </c>
      <c r="F225">
        <v>345</v>
      </c>
      <c r="G225">
        <v>5</v>
      </c>
      <c r="H225">
        <v>0</v>
      </c>
      <c r="I225">
        <v>0</v>
      </c>
      <c r="J225">
        <v>0</v>
      </c>
      <c r="K225">
        <v>0</v>
      </c>
      <c r="L225">
        <v>5</v>
      </c>
      <c r="N225">
        <v>13160</v>
      </c>
      <c r="O225" t="s">
        <v>225</v>
      </c>
      <c r="P225" s="7">
        <v>1541</v>
      </c>
      <c r="Q225">
        <v>126</v>
      </c>
      <c r="R225">
        <v>0</v>
      </c>
      <c r="S225" s="7">
        <v>1415</v>
      </c>
      <c r="T225">
        <v>22</v>
      </c>
      <c r="U225">
        <v>0</v>
      </c>
      <c r="V225">
        <v>0</v>
      </c>
      <c r="W225">
        <v>0</v>
      </c>
      <c r="X225">
        <v>7</v>
      </c>
      <c r="Y225">
        <v>29</v>
      </c>
      <c r="AA225" s="16">
        <v>13160</v>
      </c>
      <c r="AB225" t="s">
        <v>225</v>
      </c>
      <c r="AC225" s="7">
        <v>1466</v>
      </c>
      <c r="AD225">
        <v>77</v>
      </c>
      <c r="AE225">
        <v>0</v>
      </c>
      <c r="AF225" s="7">
        <v>1389</v>
      </c>
      <c r="AG225">
        <v>26</v>
      </c>
      <c r="AH225">
        <v>0</v>
      </c>
      <c r="AI225">
        <v>0</v>
      </c>
      <c r="AJ225">
        <v>0</v>
      </c>
      <c r="AK225">
        <v>0</v>
      </c>
      <c r="AL225">
        <v>26</v>
      </c>
    </row>
    <row r="226" spans="1:38" x14ac:dyDescent="0.25">
      <c r="A226">
        <v>17001</v>
      </c>
      <c r="B226" t="s">
        <v>347</v>
      </c>
      <c r="C226" s="7">
        <v>9884</v>
      </c>
      <c r="D226">
        <v>359</v>
      </c>
      <c r="E226">
        <v>0</v>
      </c>
      <c r="F226" s="7">
        <v>9525</v>
      </c>
      <c r="G226" s="7">
        <v>1881</v>
      </c>
      <c r="H226">
        <v>4</v>
      </c>
      <c r="I226" s="7">
        <v>1065</v>
      </c>
      <c r="J226">
        <v>10</v>
      </c>
      <c r="K226">
        <v>231</v>
      </c>
      <c r="L226" s="7">
        <v>3191</v>
      </c>
      <c r="N226">
        <v>28149</v>
      </c>
      <c r="O226" t="s">
        <v>226</v>
      </c>
      <c r="P226">
        <v>371</v>
      </c>
      <c r="Q226">
        <v>0</v>
      </c>
      <c r="R226">
        <v>0</v>
      </c>
      <c r="S226">
        <v>371</v>
      </c>
      <c r="T226">
        <v>2</v>
      </c>
      <c r="U226">
        <v>0</v>
      </c>
      <c r="V226">
        <v>0</v>
      </c>
      <c r="W226">
        <v>0</v>
      </c>
      <c r="X226">
        <v>0</v>
      </c>
      <c r="Y226">
        <v>2</v>
      </c>
      <c r="AA226" s="16">
        <v>28149</v>
      </c>
      <c r="AB226" t="s">
        <v>226</v>
      </c>
      <c r="AC226">
        <v>392</v>
      </c>
      <c r="AD226">
        <v>0</v>
      </c>
      <c r="AE226">
        <v>0</v>
      </c>
      <c r="AF226">
        <v>392</v>
      </c>
      <c r="AG226">
        <v>5</v>
      </c>
      <c r="AH226">
        <v>0</v>
      </c>
      <c r="AI226">
        <v>0</v>
      </c>
      <c r="AJ226">
        <v>0</v>
      </c>
      <c r="AK226">
        <v>0</v>
      </c>
      <c r="AL226">
        <v>5</v>
      </c>
    </row>
    <row r="227" spans="1:38" x14ac:dyDescent="0.25">
      <c r="A227">
        <v>29101</v>
      </c>
      <c r="B227" t="s">
        <v>228</v>
      </c>
      <c r="C227" s="7">
        <v>3030</v>
      </c>
      <c r="D227">
        <v>2</v>
      </c>
      <c r="E227">
        <v>0</v>
      </c>
      <c r="F227" s="7">
        <v>3028</v>
      </c>
      <c r="G227">
        <v>135</v>
      </c>
      <c r="H227">
        <v>0</v>
      </c>
      <c r="I227">
        <v>0</v>
      </c>
      <c r="J227">
        <v>57</v>
      </c>
      <c r="K227">
        <v>23</v>
      </c>
      <c r="L227">
        <v>215</v>
      </c>
      <c r="N227">
        <v>17001</v>
      </c>
      <c r="O227" t="s">
        <v>347</v>
      </c>
      <c r="P227" s="7">
        <v>9072</v>
      </c>
      <c r="Q227">
        <v>276</v>
      </c>
      <c r="R227">
        <v>0</v>
      </c>
      <c r="S227" s="7">
        <v>8796</v>
      </c>
      <c r="T227" s="7">
        <v>1742</v>
      </c>
      <c r="U227">
        <v>4</v>
      </c>
      <c r="V227" s="7">
        <v>1129</v>
      </c>
      <c r="W227">
        <v>11</v>
      </c>
      <c r="X227">
        <v>225</v>
      </c>
      <c r="Y227" s="7">
        <v>3111</v>
      </c>
      <c r="AA227" s="16">
        <v>17001</v>
      </c>
      <c r="AB227" t="s">
        <v>347</v>
      </c>
      <c r="AC227" s="7">
        <v>9432</v>
      </c>
      <c r="AD227">
        <v>326</v>
      </c>
      <c r="AE227">
        <v>0</v>
      </c>
      <c r="AF227" s="7">
        <v>9106</v>
      </c>
      <c r="AG227" s="7">
        <v>2038</v>
      </c>
      <c r="AH227">
        <v>0</v>
      </c>
      <c r="AI227" s="7">
        <v>1182</v>
      </c>
      <c r="AJ227">
        <v>25</v>
      </c>
      <c r="AK227">
        <v>278</v>
      </c>
      <c r="AL227" s="7">
        <v>3523</v>
      </c>
    </row>
    <row r="228" spans="1:38" x14ac:dyDescent="0.25">
      <c r="A228">
        <v>39119</v>
      </c>
      <c r="B228" t="s">
        <v>229</v>
      </c>
      <c r="C228" s="7">
        <v>2568</v>
      </c>
      <c r="D228">
        <v>153</v>
      </c>
      <c r="E228">
        <v>0</v>
      </c>
      <c r="F228" s="7">
        <v>2415</v>
      </c>
      <c r="G228">
        <v>69</v>
      </c>
      <c r="H228">
        <v>0</v>
      </c>
      <c r="I228">
        <v>0</v>
      </c>
      <c r="J228">
        <v>11</v>
      </c>
      <c r="K228">
        <v>35</v>
      </c>
      <c r="L228">
        <v>115</v>
      </c>
      <c r="N228">
        <v>29101</v>
      </c>
      <c r="O228" t="s">
        <v>228</v>
      </c>
      <c r="P228" s="7">
        <v>2977</v>
      </c>
      <c r="Q228">
        <v>2</v>
      </c>
      <c r="R228">
        <v>0</v>
      </c>
      <c r="S228" s="7">
        <v>2975</v>
      </c>
      <c r="T228">
        <v>146</v>
      </c>
      <c r="U228">
        <v>41</v>
      </c>
      <c r="V228">
        <v>0</v>
      </c>
      <c r="W228">
        <v>69</v>
      </c>
      <c r="X228">
        <v>28</v>
      </c>
      <c r="Y228">
        <v>284</v>
      </c>
      <c r="AA228" s="16">
        <v>29101</v>
      </c>
      <c r="AB228" t="s">
        <v>228</v>
      </c>
      <c r="AC228" s="7">
        <v>2922</v>
      </c>
      <c r="AD228">
        <v>2</v>
      </c>
      <c r="AE228">
        <v>0</v>
      </c>
      <c r="AF228" s="7">
        <v>2920</v>
      </c>
      <c r="AG228">
        <v>139</v>
      </c>
      <c r="AH228">
        <v>46</v>
      </c>
      <c r="AI228">
        <v>0</v>
      </c>
      <c r="AJ228">
        <v>89</v>
      </c>
      <c r="AK228">
        <v>27</v>
      </c>
      <c r="AL228">
        <v>301</v>
      </c>
    </row>
    <row r="229" spans="1:38" x14ac:dyDescent="0.25">
      <c r="A229">
        <v>26070</v>
      </c>
      <c r="B229" t="s">
        <v>230</v>
      </c>
      <c r="C229">
        <v>272</v>
      </c>
      <c r="D229">
        <v>0</v>
      </c>
      <c r="E229">
        <v>0</v>
      </c>
      <c r="F229">
        <v>272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N229">
        <v>39119</v>
      </c>
      <c r="O229" t="s">
        <v>229</v>
      </c>
      <c r="P229" s="7">
        <v>2592</v>
      </c>
      <c r="Q229">
        <v>153</v>
      </c>
      <c r="R229">
        <v>0</v>
      </c>
      <c r="S229" s="7">
        <v>2439</v>
      </c>
      <c r="T229">
        <v>67</v>
      </c>
      <c r="U229">
        <v>0</v>
      </c>
      <c r="V229">
        <v>0</v>
      </c>
      <c r="W229">
        <v>11</v>
      </c>
      <c r="X229">
        <v>40</v>
      </c>
      <c r="Y229">
        <v>118</v>
      </c>
      <c r="AA229" s="16">
        <v>39119</v>
      </c>
      <c r="AB229" t="s">
        <v>229</v>
      </c>
      <c r="AC229" s="7">
        <v>2564</v>
      </c>
      <c r="AD229">
        <v>155</v>
      </c>
      <c r="AE229">
        <v>0</v>
      </c>
      <c r="AF229" s="7">
        <v>2409</v>
      </c>
      <c r="AG229">
        <v>72</v>
      </c>
      <c r="AH229">
        <v>0</v>
      </c>
      <c r="AI229">
        <v>0</v>
      </c>
      <c r="AJ229">
        <v>17</v>
      </c>
      <c r="AK229">
        <v>39</v>
      </c>
      <c r="AL229">
        <v>128</v>
      </c>
    </row>
    <row r="230" spans="1:38" x14ac:dyDescent="0.25">
      <c r="A230">
        <v>5323</v>
      </c>
      <c r="B230" t="s">
        <v>231</v>
      </c>
      <c r="C230" s="7">
        <v>1506</v>
      </c>
      <c r="D230">
        <v>0</v>
      </c>
      <c r="E230">
        <v>0</v>
      </c>
      <c r="F230" s="7">
        <v>1506</v>
      </c>
      <c r="G230">
        <v>74</v>
      </c>
      <c r="H230">
        <v>0</v>
      </c>
      <c r="I230">
        <v>0</v>
      </c>
      <c r="J230">
        <v>11</v>
      </c>
      <c r="K230">
        <v>0</v>
      </c>
      <c r="L230">
        <v>85</v>
      </c>
      <c r="N230">
        <v>26070</v>
      </c>
      <c r="O230" t="s">
        <v>230</v>
      </c>
      <c r="P230">
        <v>275</v>
      </c>
      <c r="Q230">
        <v>0</v>
      </c>
      <c r="R230">
        <v>0</v>
      </c>
      <c r="S230">
        <v>275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AA230" s="16">
        <v>26070</v>
      </c>
      <c r="AB230" t="s">
        <v>230</v>
      </c>
      <c r="AC230">
        <v>256</v>
      </c>
      <c r="AD230">
        <v>0</v>
      </c>
      <c r="AE230">
        <v>0</v>
      </c>
      <c r="AF230">
        <v>256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</row>
    <row r="231" spans="1:38" x14ac:dyDescent="0.25">
      <c r="A231">
        <v>23309</v>
      </c>
      <c r="B231" t="s">
        <v>232</v>
      </c>
      <c r="C231" s="7">
        <v>2901</v>
      </c>
      <c r="D231">
        <v>0</v>
      </c>
      <c r="E231">
        <v>0</v>
      </c>
      <c r="F231" s="7">
        <v>2901</v>
      </c>
      <c r="G231">
        <v>52</v>
      </c>
      <c r="H231">
        <v>234</v>
      </c>
      <c r="I231">
        <v>0</v>
      </c>
      <c r="J231">
        <v>0</v>
      </c>
      <c r="K231">
        <v>47</v>
      </c>
      <c r="L231">
        <v>333</v>
      </c>
      <c r="N231">
        <v>5323</v>
      </c>
      <c r="O231" t="s">
        <v>231</v>
      </c>
      <c r="P231" s="7">
        <v>1459</v>
      </c>
      <c r="Q231">
        <v>0</v>
      </c>
      <c r="R231">
        <v>0</v>
      </c>
      <c r="S231" s="7">
        <v>1459</v>
      </c>
      <c r="T231">
        <v>67</v>
      </c>
      <c r="U231">
        <v>0</v>
      </c>
      <c r="V231">
        <v>0</v>
      </c>
      <c r="W231">
        <v>13</v>
      </c>
      <c r="X231">
        <v>0</v>
      </c>
      <c r="Y231">
        <v>80</v>
      </c>
      <c r="AA231" s="17" t="s">
        <v>400</v>
      </c>
      <c r="AB231" t="s">
        <v>231</v>
      </c>
      <c r="AC231" s="7">
        <v>1389</v>
      </c>
      <c r="AD231">
        <v>0</v>
      </c>
      <c r="AE231">
        <v>0</v>
      </c>
      <c r="AF231" s="7">
        <v>1389</v>
      </c>
      <c r="AG231">
        <v>71</v>
      </c>
      <c r="AH231">
        <v>0</v>
      </c>
      <c r="AI231">
        <v>0</v>
      </c>
      <c r="AJ231">
        <v>25</v>
      </c>
      <c r="AK231">
        <v>0</v>
      </c>
      <c r="AL231">
        <v>96</v>
      </c>
    </row>
    <row r="232" spans="1:38" x14ac:dyDescent="0.25">
      <c r="A232">
        <v>17412</v>
      </c>
      <c r="B232" t="s">
        <v>233</v>
      </c>
      <c r="C232" s="7">
        <v>5063</v>
      </c>
      <c r="D232">
        <v>0</v>
      </c>
      <c r="E232">
        <v>0</v>
      </c>
      <c r="F232" s="7">
        <v>5063</v>
      </c>
      <c r="G232">
        <v>188</v>
      </c>
      <c r="H232">
        <v>0</v>
      </c>
      <c r="I232">
        <v>178</v>
      </c>
      <c r="J232">
        <v>1</v>
      </c>
      <c r="K232">
        <v>0</v>
      </c>
      <c r="L232">
        <v>367</v>
      </c>
      <c r="N232">
        <v>23309</v>
      </c>
      <c r="O232" t="s">
        <v>232</v>
      </c>
      <c r="P232" s="7">
        <v>1939</v>
      </c>
      <c r="Q232">
        <v>0</v>
      </c>
      <c r="R232">
        <v>0</v>
      </c>
      <c r="S232" s="7">
        <v>1939</v>
      </c>
      <c r="T232">
        <v>63</v>
      </c>
      <c r="U232">
        <v>268</v>
      </c>
      <c r="V232">
        <v>0</v>
      </c>
      <c r="W232">
        <v>2</v>
      </c>
      <c r="X232">
        <v>0</v>
      </c>
      <c r="Y232">
        <v>333</v>
      </c>
      <c r="AA232" s="16">
        <v>23309</v>
      </c>
      <c r="AB232" t="s">
        <v>232</v>
      </c>
      <c r="AC232" s="7">
        <v>1957</v>
      </c>
      <c r="AD232">
        <v>0</v>
      </c>
      <c r="AE232">
        <v>0</v>
      </c>
      <c r="AF232" s="7">
        <v>1957</v>
      </c>
      <c r="AG232">
        <v>107</v>
      </c>
      <c r="AH232">
        <v>90</v>
      </c>
      <c r="AI232">
        <v>0</v>
      </c>
      <c r="AJ232">
        <v>24</v>
      </c>
      <c r="AK232">
        <v>123</v>
      </c>
      <c r="AL232">
        <v>344</v>
      </c>
    </row>
    <row r="233" spans="1:38" x14ac:dyDescent="0.25">
      <c r="A233">
        <v>30002</v>
      </c>
      <c r="B233" t="s">
        <v>234</v>
      </c>
      <c r="C233">
        <v>51</v>
      </c>
      <c r="D233">
        <v>0</v>
      </c>
      <c r="E233">
        <v>0</v>
      </c>
      <c r="F233">
        <v>51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N233">
        <v>17412</v>
      </c>
      <c r="O233" t="s">
        <v>233</v>
      </c>
      <c r="P233" s="7">
        <v>4980</v>
      </c>
      <c r="Q233">
        <v>0</v>
      </c>
      <c r="R233">
        <v>0</v>
      </c>
      <c r="S233" s="7">
        <v>4980</v>
      </c>
      <c r="T233">
        <v>218</v>
      </c>
      <c r="U233">
        <v>0</v>
      </c>
      <c r="V233">
        <v>168</v>
      </c>
      <c r="W233">
        <v>2</v>
      </c>
      <c r="X233">
        <v>0</v>
      </c>
      <c r="Y233">
        <v>388</v>
      </c>
      <c r="AA233" s="16">
        <v>17412</v>
      </c>
      <c r="AB233" t="s">
        <v>233</v>
      </c>
      <c r="AC233" s="7">
        <v>5017</v>
      </c>
      <c r="AD233">
        <v>0</v>
      </c>
      <c r="AE233">
        <v>0</v>
      </c>
      <c r="AF233" s="7">
        <v>5017</v>
      </c>
      <c r="AG233">
        <v>214</v>
      </c>
      <c r="AH233">
        <v>0</v>
      </c>
      <c r="AI233">
        <v>150</v>
      </c>
      <c r="AJ233">
        <v>3</v>
      </c>
      <c r="AK233">
        <v>24</v>
      </c>
      <c r="AL233">
        <v>391</v>
      </c>
    </row>
    <row r="234" spans="1:38" x14ac:dyDescent="0.25">
      <c r="A234">
        <v>17404</v>
      </c>
      <c r="B234" t="s">
        <v>235</v>
      </c>
      <c r="C234">
        <v>50</v>
      </c>
      <c r="D234">
        <v>0</v>
      </c>
      <c r="E234">
        <v>0</v>
      </c>
      <c r="F234">
        <v>50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N234">
        <v>30002</v>
      </c>
      <c r="O234" t="s">
        <v>234</v>
      </c>
      <c r="P234">
        <v>69</v>
      </c>
      <c r="Q234">
        <v>0</v>
      </c>
      <c r="R234">
        <v>0</v>
      </c>
      <c r="S234">
        <v>69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AA234" s="16">
        <v>30002</v>
      </c>
      <c r="AB234" t="s">
        <v>234</v>
      </c>
      <c r="AC234">
        <v>80</v>
      </c>
      <c r="AD234">
        <v>0</v>
      </c>
      <c r="AE234">
        <v>0</v>
      </c>
      <c r="AF234">
        <v>80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</row>
    <row r="235" spans="1:38" x14ac:dyDescent="0.25">
      <c r="A235">
        <v>31201</v>
      </c>
      <c r="B235" t="s">
        <v>236</v>
      </c>
      <c r="C235" s="7">
        <v>7503</v>
      </c>
      <c r="D235">
        <v>0</v>
      </c>
      <c r="E235">
        <v>0</v>
      </c>
      <c r="F235" s="7">
        <v>7503</v>
      </c>
      <c r="G235">
        <v>194</v>
      </c>
      <c r="H235">
        <v>0</v>
      </c>
      <c r="I235">
        <v>0</v>
      </c>
      <c r="J235">
        <v>0</v>
      </c>
      <c r="K235">
        <v>64</v>
      </c>
      <c r="L235">
        <v>258</v>
      </c>
      <c r="N235">
        <v>17404</v>
      </c>
      <c r="O235" t="s">
        <v>235</v>
      </c>
      <c r="P235">
        <v>46</v>
      </c>
      <c r="Q235">
        <v>0</v>
      </c>
      <c r="R235">
        <v>0</v>
      </c>
      <c r="S235">
        <v>46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AA235" s="16">
        <v>17404</v>
      </c>
      <c r="AB235" t="s">
        <v>235</v>
      </c>
      <c r="AC235">
        <v>51</v>
      </c>
      <c r="AD235">
        <v>0</v>
      </c>
      <c r="AE235">
        <v>0</v>
      </c>
      <c r="AF235">
        <v>51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</row>
    <row r="236" spans="1:38" x14ac:dyDescent="0.25">
      <c r="A236">
        <v>17410</v>
      </c>
      <c r="B236" t="s">
        <v>237</v>
      </c>
      <c r="C236" s="7">
        <v>4329</v>
      </c>
      <c r="D236">
        <v>0</v>
      </c>
      <c r="E236">
        <v>0</v>
      </c>
      <c r="F236" s="7">
        <v>4329</v>
      </c>
      <c r="G236">
        <v>127</v>
      </c>
      <c r="H236">
        <v>0</v>
      </c>
      <c r="I236">
        <v>0</v>
      </c>
      <c r="J236">
        <v>0</v>
      </c>
      <c r="K236">
        <v>16</v>
      </c>
      <c r="L236">
        <v>143</v>
      </c>
      <c r="N236">
        <v>31201</v>
      </c>
      <c r="O236" t="s">
        <v>236</v>
      </c>
      <c r="P236" s="7">
        <v>6961</v>
      </c>
      <c r="Q236">
        <v>0</v>
      </c>
      <c r="R236">
        <v>0</v>
      </c>
      <c r="S236" s="7">
        <v>6961</v>
      </c>
      <c r="T236">
        <v>283</v>
      </c>
      <c r="U236">
        <v>0</v>
      </c>
      <c r="V236">
        <v>0</v>
      </c>
      <c r="W236">
        <v>0</v>
      </c>
      <c r="X236">
        <v>64</v>
      </c>
      <c r="Y236">
        <v>347</v>
      </c>
      <c r="AA236" s="16">
        <v>31201</v>
      </c>
      <c r="AB236" t="s">
        <v>236</v>
      </c>
      <c r="AC236" s="7">
        <v>6610</v>
      </c>
      <c r="AD236">
        <v>0</v>
      </c>
      <c r="AE236">
        <v>0</v>
      </c>
      <c r="AF236" s="7">
        <v>6610</v>
      </c>
      <c r="AG236">
        <v>295</v>
      </c>
      <c r="AH236">
        <v>0</v>
      </c>
      <c r="AI236">
        <v>0</v>
      </c>
      <c r="AJ236">
        <v>14</v>
      </c>
      <c r="AK236">
        <v>64</v>
      </c>
      <c r="AL236">
        <v>373</v>
      </c>
    </row>
    <row r="237" spans="1:38" x14ac:dyDescent="0.25">
      <c r="A237">
        <v>13156</v>
      </c>
      <c r="B237" t="s">
        <v>238</v>
      </c>
      <c r="C237">
        <v>380</v>
      </c>
      <c r="D237">
        <v>0</v>
      </c>
      <c r="E237">
        <v>0</v>
      </c>
      <c r="F237">
        <v>380</v>
      </c>
      <c r="G237">
        <v>15</v>
      </c>
      <c r="H237">
        <v>0</v>
      </c>
      <c r="I237">
        <v>0</v>
      </c>
      <c r="J237">
        <v>0</v>
      </c>
      <c r="K237">
        <v>0</v>
      </c>
      <c r="L237">
        <v>15</v>
      </c>
      <c r="N237">
        <v>17410</v>
      </c>
      <c r="O237" t="s">
        <v>237</v>
      </c>
      <c r="P237" s="7">
        <v>4371</v>
      </c>
      <c r="Q237">
        <v>0</v>
      </c>
      <c r="R237">
        <v>0</v>
      </c>
      <c r="S237" s="7">
        <v>4371</v>
      </c>
      <c r="T237">
        <v>114</v>
      </c>
      <c r="U237">
        <v>0</v>
      </c>
      <c r="V237">
        <v>0</v>
      </c>
      <c r="W237">
        <v>0</v>
      </c>
      <c r="X237">
        <v>27</v>
      </c>
      <c r="Y237">
        <v>141</v>
      </c>
      <c r="AA237" s="16">
        <v>17410</v>
      </c>
      <c r="AB237" t="s">
        <v>237</v>
      </c>
      <c r="AC237" s="7">
        <v>4235</v>
      </c>
      <c r="AD237">
        <v>0</v>
      </c>
      <c r="AE237">
        <v>0</v>
      </c>
      <c r="AF237" s="7">
        <v>4235</v>
      </c>
      <c r="AG237">
        <v>119</v>
      </c>
      <c r="AH237">
        <v>0</v>
      </c>
      <c r="AI237">
        <v>0</v>
      </c>
      <c r="AJ237">
        <v>0</v>
      </c>
      <c r="AK237">
        <v>32</v>
      </c>
      <c r="AL237">
        <v>151</v>
      </c>
    </row>
    <row r="238" spans="1:38" x14ac:dyDescent="0.25">
      <c r="A238">
        <v>25118</v>
      </c>
      <c r="B238" t="s">
        <v>239</v>
      </c>
      <c r="C238">
        <v>485</v>
      </c>
      <c r="D238">
        <v>0</v>
      </c>
      <c r="E238">
        <v>0</v>
      </c>
      <c r="F238">
        <v>485</v>
      </c>
      <c r="G238">
        <v>7</v>
      </c>
      <c r="H238">
        <v>0</v>
      </c>
      <c r="I238">
        <v>0</v>
      </c>
      <c r="J238">
        <v>0</v>
      </c>
      <c r="K238">
        <v>28</v>
      </c>
      <c r="L238">
        <v>35</v>
      </c>
      <c r="N238">
        <v>13156</v>
      </c>
      <c r="O238" t="s">
        <v>238</v>
      </c>
      <c r="P238">
        <v>332</v>
      </c>
      <c r="Q238">
        <v>0</v>
      </c>
      <c r="R238">
        <v>0</v>
      </c>
      <c r="S238">
        <v>332</v>
      </c>
      <c r="T238">
        <v>15</v>
      </c>
      <c r="U238">
        <v>0</v>
      </c>
      <c r="V238">
        <v>0</v>
      </c>
      <c r="W238">
        <v>0</v>
      </c>
      <c r="X238">
        <v>0</v>
      </c>
      <c r="Y238">
        <v>15</v>
      </c>
      <c r="AA238" s="16">
        <v>13156</v>
      </c>
      <c r="AB238" t="s">
        <v>238</v>
      </c>
      <c r="AC238">
        <v>347</v>
      </c>
      <c r="AD238">
        <v>0</v>
      </c>
      <c r="AE238">
        <v>0</v>
      </c>
      <c r="AF238">
        <v>347</v>
      </c>
      <c r="AG238">
        <v>15</v>
      </c>
      <c r="AH238">
        <v>0</v>
      </c>
      <c r="AI238">
        <v>0</v>
      </c>
      <c r="AJ238">
        <v>0</v>
      </c>
      <c r="AK238">
        <v>0</v>
      </c>
      <c r="AL238">
        <v>15</v>
      </c>
    </row>
    <row r="239" spans="1:38" x14ac:dyDescent="0.25">
      <c r="A239">
        <v>18402</v>
      </c>
      <c r="B239" t="s">
        <v>240</v>
      </c>
      <c r="C239" s="7">
        <v>7496</v>
      </c>
      <c r="D239">
        <v>0</v>
      </c>
      <c r="E239">
        <v>0</v>
      </c>
      <c r="F239" s="7">
        <v>7496</v>
      </c>
      <c r="G239">
        <v>437</v>
      </c>
      <c r="H239">
        <v>0</v>
      </c>
      <c r="I239">
        <v>0</v>
      </c>
      <c r="J239">
        <v>6</v>
      </c>
      <c r="K239">
        <v>27</v>
      </c>
      <c r="L239">
        <v>470</v>
      </c>
      <c r="N239">
        <v>25118</v>
      </c>
      <c r="O239" t="s">
        <v>239</v>
      </c>
      <c r="P239">
        <v>463</v>
      </c>
      <c r="Q239">
        <v>0</v>
      </c>
      <c r="R239">
        <v>0</v>
      </c>
      <c r="S239">
        <v>463</v>
      </c>
      <c r="T239">
        <v>7</v>
      </c>
      <c r="U239">
        <v>0</v>
      </c>
      <c r="V239">
        <v>0</v>
      </c>
      <c r="W239">
        <v>0</v>
      </c>
      <c r="X239">
        <v>24</v>
      </c>
      <c r="Y239">
        <v>31</v>
      </c>
      <c r="AA239" s="16">
        <v>25118</v>
      </c>
      <c r="AB239" t="s">
        <v>239</v>
      </c>
      <c r="AC239">
        <v>440</v>
      </c>
      <c r="AD239">
        <v>0</v>
      </c>
      <c r="AE239">
        <v>0</v>
      </c>
      <c r="AF239">
        <v>440</v>
      </c>
      <c r="AG239">
        <v>6</v>
      </c>
      <c r="AH239">
        <v>0</v>
      </c>
      <c r="AI239">
        <v>0</v>
      </c>
      <c r="AJ239">
        <v>0</v>
      </c>
      <c r="AK239">
        <v>21</v>
      </c>
      <c r="AL239">
        <v>27</v>
      </c>
    </row>
    <row r="240" spans="1:38" x14ac:dyDescent="0.25">
      <c r="A240">
        <v>15206</v>
      </c>
      <c r="B240" t="s">
        <v>241</v>
      </c>
      <c r="C240">
        <v>887</v>
      </c>
      <c r="D240">
        <v>0</v>
      </c>
      <c r="E240">
        <v>0</v>
      </c>
      <c r="F240">
        <v>887</v>
      </c>
      <c r="G240">
        <v>20</v>
      </c>
      <c r="H240">
        <v>0</v>
      </c>
      <c r="I240">
        <v>0</v>
      </c>
      <c r="J240">
        <v>0</v>
      </c>
      <c r="K240">
        <v>0</v>
      </c>
      <c r="L240">
        <v>20</v>
      </c>
      <c r="N240">
        <v>18402</v>
      </c>
      <c r="O240" t="s">
        <v>240</v>
      </c>
      <c r="P240" s="7">
        <v>7517</v>
      </c>
      <c r="Q240">
        <v>0</v>
      </c>
      <c r="R240">
        <v>0</v>
      </c>
      <c r="S240" s="7">
        <v>7517</v>
      </c>
      <c r="T240">
        <v>503</v>
      </c>
      <c r="U240">
        <v>0</v>
      </c>
      <c r="V240">
        <v>0</v>
      </c>
      <c r="W240">
        <v>12</v>
      </c>
      <c r="X240">
        <v>1</v>
      </c>
      <c r="Y240">
        <v>516</v>
      </c>
      <c r="AA240" s="16">
        <v>18402</v>
      </c>
      <c r="AB240" t="s">
        <v>240</v>
      </c>
      <c r="AC240" s="7">
        <v>7063</v>
      </c>
      <c r="AD240">
        <v>0</v>
      </c>
      <c r="AE240">
        <v>0</v>
      </c>
      <c r="AF240" s="7">
        <v>7063</v>
      </c>
      <c r="AG240">
        <v>484</v>
      </c>
      <c r="AH240">
        <v>0</v>
      </c>
      <c r="AI240">
        <v>0</v>
      </c>
      <c r="AJ240">
        <v>11</v>
      </c>
      <c r="AK240">
        <v>0</v>
      </c>
      <c r="AL240">
        <v>495</v>
      </c>
    </row>
    <row r="241" spans="1:38" x14ac:dyDescent="0.25">
      <c r="A241">
        <v>23042</v>
      </c>
      <c r="B241" t="s">
        <v>242</v>
      </c>
      <c r="C241">
        <v>169</v>
      </c>
      <c r="D241">
        <v>0</v>
      </c>
      <c r="E241">
        <v>0</v>
      </c>
      <c r="F241">
        <v>169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N241">
        <v>15206</v>
      </c>
      <c r="O241" t="s">
        <v>241</v>
      </c>
      <c r="P241">
        <v>892</v>
      </c>
      <c r="Q241">
        <v>0</v>
      </c>
      <c r="R241">
        <v>0</v>
      </c>
      <c r="S241">
        <v>892</v>
      </c>
      <c r="T241">
        <v>17</v>
      </c>
      <c r="U241">
        <v>0</v>
      </c>
      <c r="V241">
        <v>0</v>
      </c>
      <c r="W241">
        <v>0</v>
      </c>
      <c r="X241">
        <v>0</v>
      </c>
      <c r="Y241">
        <v>17</v>
      </c>
      <c r="AA241" s="16">
        <v>15206</v>
      </c>
      <c r="AB241" t="s">
        <v>241</v>
      </c>
      <c r="AC241">
        <v>854</v>
      </c>
      <c r="AD241">
        <v>0</v>
      </c>
      <c r="AE241">
        <v>0</v>
      </c>
      <c r="AF241">
        <v>854</v>
      </c>
      <c r="AG241">
        <v>15</v>
      </c>
      <c r="AH241">
        <v>0</v>
      </c>
      <c r="AI241">
        <v>0</v>
      </c>
      <c r="AJ241">
        <v>0</v>
      </c>
      <c r="AK241">
        <v>0</v>
      </c>
      <c r="AL241">
        <v>15</v>
      </c>
    </row>
    <row r="242" spans="1:38" x14ac:dyDescent="0.25">
      <c r="A242">
        <v>32081</v>
      </c>
      <c r="B242" t="s">
        <v>243</v>
      </c>
      <c r="C242" s="7">
        <v>6575</v>
      </c>
      <c r="D242">
        <v>0</v>
      </c>
      <c r="E242">
        <v>0</v>
      </c>
      <c r="F242" s="7">
        <v>6575</v>
      </c>
      <c r="G242">
        <v>621</v>
      </c>
      <c r="H242">
        <v>0</v>
      </c>
      <c r="I242">
        <v>0</v>
      </c>
      <c r="J242">
        <v>4</v>
      </c>
      <c r="K242">
        <v>0</v>
      </c>
      <c r="L242">
        <v>625</v>
      </c>
      <c r="N242">
        <v>23042</v>
      </c>
      <c r="O242" t="s">
        <v>242</v>
      </c>
      <c r="P242">
        <v>174</v>
      </c>
      <c r="Q242">
        <v>0</v>
      </c>
      <c r="R242">
        <v>0</v>
      </c>
      <c r="S242">
        <v>174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AA242" s="16">
        <v>23042</v>
      </c>
      <c r="AB242" t="s">
        <v>242</v>
      </c>
      <c r="AC242">
        <v>169</v>
      </c>
      <c r="AD242">
        <v>0</v>
      </c>
      <c r="AE242">
        <v>0</v>
      </c>
      <c r="AF242">
        <v>169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</row>
    <row r="243" spans="1:38" x14ac:dyDescent="0.25">
      <c r="A243">
        <v>32901</v>
      </c>
      <c r="B243" t="s">
        <v>348</v>
      </c>
      <c r="C243">
        <v>524</v>
      </c>
      <c r="D243">
        <v>0</v>
      </c>
      <c r="E243">
        <v>8</v>
      </c>
      <c r="F243">
        <v>532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N243">
        <v>32081</v>
      </c>
      <c r="O243" t="s">
        <v>243</v>
      </c>
      <c r="P243" s="7">
        <v>6478</v>
      </c>
      <c r="Q243">
        <v>0</v>
      </c>
      <c r="R243">
        <v>65</v>
      </c>
      <c r="S243" s="7">
        <v>6543</v>
      </c>
      <c r="T243">
        <v>803</v>
      </c>
      <c r="U243">
        <v>0</v>
      </c>
      <c r="V243">
        <v>0</v>
      </c>
      <c r="W243">
        <v>44</v>
      </c>
      <c r="X243">
        <v>0</v>
      </c>
      <c r="Y243">
        <v>847</v>
      </c>
      <c r="AA243" s="16">
        <v>32081</v>
      </c>
      <c r="AB243" t="s">
        <v>243</v>
      </c>
      <c r="AC243" s="7">
        <v>6493</v>
      </c>
      <c r="AD243">
        <v>0</v>
      </c>
      <c r="AE243">
        <v>22</v>
      </c>
      <c r="AF243" s="7">
        <v>6515</v>
      </c>
      <c r="AG243">
        <v>702</v>
      </c>
      <c r="AH243">
        <v>0</v>
      </c>
      <c r="AI243">
        <v>0</v>
      </c>
      <c r="AJ243">
        <v>80</v>
      </c>
      <c r="AK243">
        <v>0</v>
      </c>
      <c r="AL243">
        <v>782</v>
      </c>
    </row>
    <row r="244" spans="1:38" x14ac:dyDescent="0.25">
      <c r="A244">
        <v>22008</v>
      </c>
      <c r="B244" t="s">
        <v>244</v>
      </c>
      <c r="C244">
        <v>24</v>
      </c>
      <c r="D244">
        <v>0</v>
      </c>
      <c r="E244">
        <v>0</v>
      </c>
      <c r="F244">
        <v>24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N244">
        <v>32901</v>
      </c>
      <c r="O244" t="s">
        <v>348</v>
      </c>
      <c r="P244">
        <v>510</v>
      </c>
      <c r="Q244">
        <v>0</v>
      </c>
      <c r="R244">
        <v>0</v>
      </c>
      <c r="S244">
        <v>510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AA244" s="16">
        <v>32901</v>
      </c>
      <c r="AB244" t="s">
        <v>348</v>
      </c>
      <c r="AC244">
        <v>516</v>
      </c>
      <c r="AD244">
        <v>0</v>
      </c>
      <c r="AE244">
        <v>0</v>
      </c>
      <c r="AF244">
        <v>516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</row>
    <row r="245" spans="1:38" x14ac:dyDescent="0.25">
      <c r="A245">
        <v>38322</v>
      </c>
      <c r="B245" t="s">
        <v>245</v>
      </c>
      <c r="C245">
        <v>120</v>
      </c>
      <c r="D245">
        <v>0</v>
      </c>
      <c r="E245">
        <v>0</v>
      </c>
      <c r="F245">
        <v>120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N245">
        <v>22008</v>
      </c>
      <c r="O245" t="s">
        <v>244</v>
      </c>
      <c r="P245">
        <v>25</v>
      </c>
      <c r="Q245">
        <v>0</v>
      </c>
      <c r="R245">
        <v>0</v>
      </c>
      <c r="S245">
        <v>25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AA245" s="16">
        <v>22008</v>
      </c>
      <c r="AB245" t="s">
        <v>244</v>
      </c>
      <c r="AC245">
        <v>33</v>
      </c>
      <c r="AD245">
        <v>0</v>
      </c>
      <c r="AE245">
        <v>0</v>
      </c>
      <c r="AF245">
        <v>33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</row>
    <row r="246" spans="1:38" x14ac:dyDescent="0.25">
      <c r="A246">
        <v>31401</v>
      </c>
      <c r="B246" t="s">
        <v>246</v>
      </c>
      <c r="C246" s="7">
        <v>3164</v>
      </c>
      <c r="D246">
        <v>0</v>
      </c>
      <c r="E246">
        <v>0</v>
      </c>
      <c r="F246" s="7">
        <v>3164</v>
      </c>
      <c r="G246">
        <v>123</v>
      </c>
      <c r="H246">
        <v>4</v>
      </c>
      <c r="I246">
        <v>4</v>
      </c>
      <c r="J246">
        <v>4</v>
      </c>
      <c r="K246">
        <v>54</v>
      </c>
      <c r="L246">
        <v>189</v>
      </c>
      <c r="N246">
        <v>38322</v>
      </c>
      <c r="O246" t="s">
        <v>245</v>
      </c>
      <c r="P246">
        <v>133</v>
      </c>
      <c r="Q246">
        <v>0</v>
      </c>
      <c r="R246">
        <v>0</v>
      </c>
      <c r="S246">
        <v>133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AA246" s="16">
        <v>38322</v>
      </c>
      <c r="AB246" t="s">
        <v>245</v>
      </c>
      <c r="AC246">
        <v>150</v>
      </c>
      <c r="AD246">
        <v>0</v>
      </c>
      <c r="AE246">
        <v>0</v>
      </c>
      <c r="AF246">
        <v>150</v>
      </c>
      <c r="AG246">
        <v>0</v>
      </c>
      <c r="AH246">
        <v>0</v>
      </c>
      <c r="AI246">
        <v>0</v>
      </c>
      <c r="AJ246">
        <v>2</v>
      </c>
      <c r="AK246">
        <v>0</v>
      </c>
      <c r="AL246">
        <v>2</v>
      </c>
    </row>
    <row r="247" spans="1:38" x14ac:dyDescent="0.25">
      <c r="A247">
        <v>11054</v>
      </c>
      <c r="B247" t="s">
        <v>247</v>
      </c>
      <c r="C247">
        <v>32</v>
      </c>
      <c r="D247">
        <v>0</v>
      </c>
      <c r="E247">
        <v>0</v>
      </c>
      <c r="F247">
        <v>32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N247">
        <v>31401</v>
      </c>
      <c r="O247" t="s">
        <v>246</v>
      </c>
      <c r="P247" s="7">
        <v>3066</v>
      </c>
      <c r="Q247">
        <v>0</v>
      </c>
      <c r="R247">
        <v>0</v>
      </c>
      <c r="S247" s="7">
        <v>3066</v>
      </c>
      <c r="T247">
        <v>147</v>
      </c>
      <c r="U247">
        <v>4</v>
      </c>
      <c r="V247">
        <v>4</v>
      </c>
      <c r="W247">
        <v>28</v>
      </c>
      <c r="X247">
        <v>26</v>
      </c>
      <c r="Y247">
        <v>209</v>
      </c>
      <c r="AA247" s="16">
        <v>31401</v>
      </c>
      <c r="AB247" t="s">
        <v>246</v>
      </c>
      <c r="AC247" s="7">
        <v>2973</v>
      </c>
      <c r="AD247">
        <v>0</v>
      </c>
      <c r="AE247">
        <v>0</v>
      </c>
      <c r="AF247" s="7">
        <v>2973</v>
      </c>
      <c r="AG247">
        <v>150</v>
      </c>
      <c r="AH247">
        <v>4</v>
      </c>
      <c r="AI247">
        <v>4</v>
      </c>
      <c r="AJ247">
        <v>25</v>
      </c>
      <c r="AK247">
        <v>46</v>
      </c>
      <c r="AL247">
        <v>229</v>
      </c>
    </row>
    <row r="248" spans="1:38" x14ac:dyDescent="0.25">
      <c r="A248">
        <v>7035</v>
      </c>
      <c r="B248" t="s">
        <v>248</v>
      </c>
      <c r="C248">
        <v>28</v>
      </c>
      <c r="D248">
        <v>0</v>
      </c>
      <c r="E248">
        <v>0</v>
      </c>
      <c r="F248">
        <v>28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N248">
        <v>11054</v>
      </c>
      <c r="O248" t="s">
        <v>247</v>
      </c>
      <c r="P248">
        <v>40</v>
      </c>
      <c r="Q248">
        <v>0</v>
      </c>
      <c r="R248">
        <v>0</v>
      </c>
      <c r="S248">
        <v>40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AA248" s="16">
        <v>11054</v>
      </c>
      <c r="AB248" t="s">
        <v>247</v>
      </c>
      <c r="AC248">
        <v>39</v>
      </c>
      <c r="AD248">
        <v>0</v>
      </c>
      <c r="AE248">
        <v>0</v>
      </c>
      <c r="AF248">
        <v>39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</row>
    <row r="249" spans="1:38" x14ac:dyDescent="0.25">
      <c r="A249">
        <v>27001</v>
      </c>
      <c r="B249" t="s">
        <v>249</v>
      </c>
      <c r="C249" s="7">
        <v>2729</v>
      </c>
      <c r="D249">
        <v>0</v>
      </c>
      <c r="E249">
        <v>0</v>
      </c>
      <c r="F249" s="7">
        <v>2729</v>
      </c>
      <c r="G249">
        <v>82</v>
      </c>
      <c r="H249">
        <v>0</v>
      </c>
      <c r="I249">
        <v>0</v>
      </c>
      <c r="J249">
        <v>0</v>
      </c>
      <c r="K249">
        <v>32</v>
      </c>
      <c r="L249">
        <v>114</v>
      </c>
      <c r="N249">
        <v>7035</v>
      </c>
      <c r="O249" t="s">
        <v>248</v>
      </c>
      <c r="P249">
        <v>38</v>
      </c>
      <c r="Q249">
        <v>0</v>
      </c>
      <c r="R249">
        <v>0</v>
      </c>
      <c r="S249">
        <v>38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AA249" s="17" t="s">
        <v>401</v>
      </c>
      <c r="AB249" t="s">
        <v>248</v>
      </c>
      <c r="AC249">
        <v>39</v>
      </c>
      <c r="AD249">
        <v>0</v>
      </c>
      <c r="AE249">
        <v>0</v>
      </c>
      <c r="AF249">
        <v>39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</row>
    <row r="250" spans="1:38" x14ac:dyDescent="0.25">
      <c r="A250">
        <v>38304</v>
      </c>
      <c r="B250" t="s">
        <v>250</v>
      </c>
      <c r="C250">
        <v>56</v>
      </c>
      <c r="D250">
        <v>0</v>
      </c>
      <c r="E250">
        <v>0</v>
      </c>
      <c r="F250">
        <v>56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N250">
        <v>27001</v>
      </c>
      <c r="O250" t="s">
        <v>249</v>
      </c>
      <c r="P250" s="7">
        <v>2856</v>
      </c>
      <c r="Q250">
        <v>0</v>
      </c>
      <c r="R250">
        <v>0</v>
      </c>
      <c r="S250" s="7">
        <v>2856</v>
      </c>
      <c r="T250">
        <v>88</v>
      </c>
      <c r="U250">
        <v>0</v>
      </c>
      <c r="V250">
        <v>0</v>
      </c>
      <c r="W250">
        <v>9</v>
      </c>
      <c r="X250">
        <v>23</v>
      </c>
      <c r="Y250">
        <v>120</v>
      </c>
      <c r="AA250" s="16">
        <v>27001</v>
      </c>
      <c r="AB250" t="s">
        <v>249</v>
      </c>
      <c r="AC250" s="7">
        <v>2729</v>
      </c>
      <c r="AD250">
        <v>0</v>
      </c>
      <c r="AE250">
        <v>0</v>
      </c>
      <c r="AF250" s="7">
        <v>2729</v>
      </c>
      <c r="AG250">
        <v>81</v>
      </c>
      <c r="AH250">
        <v>0</v>
      </c>
      <c r="AI250">
        <v>0</v>
      </c>
      <c r="AJ250">
        <v>25</v>
      </c>
      <c r="AK250">
        <v>36</v>
      </c>
      <c r="AL250">
        <v>142</v>
      </c>
    </row>
    <row r="251" spans="1:38" x14ac:dyDescent="0.25">
      <c r="A251">
        <v>30303</v>
      </c>
      <c r="B251" t="s">
        <v>251</v>
      </c>
      <c r="C251">
        <v>583</v>
      </c>
      <c r="D251">
        <v>0</v>
      </c>
      <c r="E251">
        <v>0</v>
      </c>
      <c r="F251">
        <v>583</v>
      </c>
      <c r="G251">
        <v>26</v>
      </c>
      <c r="H251">
        <v>0</v>
      </c>
      <c r="I251">
        <v>0</v>
      </c>
      <c r="J251">
        <v>0</v>
      </c>
      <c r="K251">
        <v>0</v>
      </c>
      <c r="L251">
        <v>26</v>
      </c>
      <c r="N251">
        <v>38304</v>
      </c>
      <c r="O251" t="s">
        <v>250</v>
      </c>
      <c r="P251">
        <v>57</v>
      </c>
      <c r="Q251">
        <v>0</v>
      </c>
      <c r="R251">
        <v>0</v>
      </c>
      <c r="S251">
        <v>57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AA251" s="16">
        <v>38304</v>
      </c>
      <c r="AB251" t="s">
        <v>250</v>
      </c>
      <c r="AC251">
        <v>60</v>
      </c>
      <c r="AD251">
        <v>0</v>
      </c>
      <c r="AE251">
        <v>0</v>
      </c>
      <c r="AF251">
        <v>60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1:38" x14ac:dyDescent="0.25">
      <c r="A252">
        <v>31311</v>
      </c>
      <c r="B252" t="s">
        <v>252</v>
      </c>
      <c r="C252" s="7">
        <v>1646</v>
      </c>
      <c r="D252">
        <v>0</v>
      </c>
      <c r="E252">
        <v>0</v>
      </c>
      <c r="F252" s="7">
        <v>1646</v>
      </c>
      <c r="G252">
        <v>87</v>
      </c>
      <c r="H252">
        <v>0</v>
      </c>
      <c r="I252">
        <v>0</v>
      </c>
      <c r="J252">
        <v>14</v>
      </c>
      <c r="K252">
        <v>0</v>
      </c>
      <c r="L252">
        <v>101</v>
      </c>
      <c r="N252">
        <v>30303</v>
      </c>
      <c r="O252" t="s">
        <v>251</v>
      </c>
      <c r="P252">
        <v>629</v>
      </c>
      <c r="Q252">
        <v>0</v>
      </c>
      <c r="R252">
        <v>0</v>
      </c>
      <c r="S252">
        <v>629</v>
      </c>
      <c r="T252">
        <v>82</v>
      </c>
      <c r="U252">
        <v>0</v>
      </c>
      <c r="V252">
        <v>0</v>
      </c>
      <c r="W252">
        <v>0</v>
      </c>
      <c r="X252">
        <v>0</v>
      </c>
      <c r="Y252">
        <v>82</v>
      </c>
      <c r="AA252" s="16">
        <v>30303</v>
      </c>
      <c r="AB252" t="s">
        <v>251</v>
      </c>
      <c r="AC252">
        <v>576</v>
      </c>
      <c r="AD252">
        <v>0</v>
      </c>
      <c r="AE252">
        <v>0</v>
      </c>
      <c r="AF252">
        <v>576</v>
      </c>
      <c r="AG252">
        <v>79</v>
      </c>
      <c r="AH252">
        <v>0</v>
      </c>
      <c r="AI252">
        <v>0</v>
      </c>
      <c r="AJ252">
        <v>0</v>
      </c>
      <c r="AK252">
        <v>6</v>
      </c>
      <c r="AL252">
        <v>85</v>
      </c>
    </row>
    <row r="253" spans="1:38" x14ac:dyDescent="0.25">
      <c r="A253">
        <v>17905</v>
      </c>
      <c r="B253" t="s">
        <v>349</v>
      </c>
      <c r="C253">
        <v>154</v>
      </c>
      <c r="D253">
        <v>0</v>
      </c>
      <c r="E253">
        <v>0</v>
      </c>
      <c r="F253">
        <v>154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N253">
        <v>31311</v>
      </c>
      <c r="O253" t="s">
        <v>252</v>
      </c>
      <c r="P253" s="7">
        <v>1600</v>
      </c>
      <c r="Q253">
        <v>0</v>
      </c>
      <c r="R253">
        <v>0</v>
      </c>
      <c r="S253" s="7">
        <v>1600</v>
      </c>
      <c r="T253">
        <v>130</v>
      </c>
      <c r="U253">
        <v>0</v>
      </c>
      <c r="V253">
        <v>0</v>
      </c>
      <c r="W253">
        <v>3</v>
      </c>
      <c r="X253">
        <v>0</v>
      </c>
      <c r="Y253">
        <v>133</v>
      </c>
      <c r="AA253" s="16">
        <v>31311</v>
      </c>
      <c r="AB253" t="s">
        <v>252</v>
      </c>
      <c r="AC253" s="7">
        <v>1531</v>
      </c>
      <c r="AD253">
        <v>0</v>
      </c>
      <c r="AE253">
        <v>0</v>
      </c>
      <c r="AF253" s="7">
        <v>1531</v>
      </c>
      <c r="AG253">
        <v>123</v>
      </c>
      <c r="AH253">
        <v>0</v>
      </c>
      <c r="AI253">
        <v>0</v>
      </c>
      <c r="AJ253">
        <v>5</v>
      </c>
      <c r="AK253">
        <v>0</v>
      </c>
      <c r="AL253">
        <v>128</v>
      </c>
    </row>
    <row r="254" spans="1:38" x14ac:dyDescent="0.25">
      <c r="A254">
        <v>27905</v>
      </c>
      <c r="B254" t="s">
        <v>350</v>
      </c>
      <c r="C254">
        <v>7</v>
      </c>
      <c r="D254">
        <v>0</v>
      </c>
      <c r="E254">
        <v>0</v>
      </c>
      <c r="F254">
        <v>7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N254">
        <v>17905</v>
      </c>
      <c r="O254" t="s">
        <v>349</v>
      </c>
      <c r="P254">
        <v>156</v>
      </c>
      <c r="Q254">
        <v>0</v>
      </c>
      <c r="R254">
        <v>0</v>
      </c>
      <c r="S254">
        <v>156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AA254" s="16">
        <v>17905</v>
      </c>
      <c r="AB254" t="s">
        <v>349</v>
      </c>
      <c r="AC254">
        <v>147</v>
      </c>
      <c r="AD254">
        <v>0</v>
      </c>
      <c r="AE254">
        <v>0</v>
      </c>
      <c r="AF254">
        <v>147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</row>
    <row r="255" spans="1:38" x14ac:dyDescent="0.25">
      <c r="A255">
        <v>17902</v>
      </c>
      <c r="B255" t="s">
        <v>351</v>
      </c>
      <c r="C255">
        <v>5</v>
      </c>
      <c r="D255">
        <v>0</v>
      </c>
      <c r="E255">
        <v>0</v>
      </c>
      <c r="F255">
        <v>5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N255">
        <v>27905</v>
      </c>
      <c r="O255" t="s">
        <v>350</v>
      </c>
      <c r="P255">
        <v>0</v>
      </c>
      <c r="Q255">
        <v>0</v>
      </c>
      <c r="R255">
        <v>7</v>
      </c>
      <c r="S255">
        <v>7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AA255" s="16">
        <v>27905</v>
      </c>
      <c r="AB255" t="s">
        <v>350</v>
      </c>
      <c r="AC255">
        <v>0</v>
      </c>
      <c r="AD255">
        <v>0</v>
      </c>
      <c r="AE255">
        <v>7</v>
      </c>
      <c r="AF255">
        <v>7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</row>
    <row r="256" spans="1:38" x14ac:dyDescent="0.25">
      <c r="A256">
        <v>27320</v>
      </c>
      <c r="B256" t="s">
        <v>254</v>
      </c>
      <c r="C256" s="7">
        <v>6092</v>
      </c>
      <c r="D256">
        <v>0</v>
      </c>
      <c r="E256">
        <v>0</v>
      </c>
      <c r="F256" s="7">
        <v>6092</v>
      </c>
      <c r="G256">
        <v>277</v>
      </c>
      <c r="H256">
        <v>0</v>
      </c>
      <c r="I256">
        <v>48</v>
      </c>
      <c r="J256">
        <v>3</v>
      </c>
      <c r="K256">
        <v>40</v>
      </c>
      <c r="L256">
        <v>368</v>
      </c>
      <c r="N256">
        <v>17902</v>
      </c>
      <c r="O256" t="s">
        <v>351</v>
      </c>
      <c r="P256">
        <v>0</v>
      </c>
      <c r="Q256">
        <v>0</v>
      </c>
      <c r="R256">
        <v>5</v>
      </c>
      <c r="S256">
        <v>5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AA256" s="16">
        <v>17902</v>
      </c>
      <c r="AB256" t="s">
        <v>351</v>
      </c>
      <c r="AC256">
        <v>0</v>
      </c>
      <c r="AD256">
        <v>0</v>
      </c>
      <c r="AE256">
        <v>5</v>
      </c>
      <c r="AF256">
        <v>5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</row>
    <row r="257" spans="1:38" x14ac:dyDescent="0.25">
      <c r="A257">
        <v>39201</v>
      </c>
      <c r="B257" t="s">
        <v>255</v>
      </c>
      <c r="C257" s="7">
        <v>4116</v>
      </c>
      <c r="D257">
        <v>0</v>
      </c>
      <c r="E257">
        <v>0</v>
      </c>
      <c r="F257" s="7">
        <v>4116</v>
      </c>
      <c r="G257">
        <v>227</v>
      </c>
      <c r="H257">
        <v>0</v>
      </c>
      <c r="I257">
        <v>0</v>
      </c>
      <c r="J257">
        <v>0</v>
      </c>
      <c r="K257">
        <v>0</v>
      </c>
      <c r="L257">
        <v>227</v>
      </c>
      <c r="N257">
        <v>27320</v>
      </c>
      <c r="O257" t="s">
        <v>254</v>
      </c>
      <c r="P257" s="7">
        <v>6344</v>
      </c>
      <c r="Q257">
        <v>0</v>
      </c>
      <c r="R257">
        <v>0</v>
      </c>
      <c r="S257" s="7">
        <v>6344</v>
      </c>
      <c r="T257">
        <v>289</v>
      </c>
      <c r="U257">
        <v>0</v>
      </c>
      <c r="V257">
        <v>34</v>
      </c>
      <c r="W257">
        <v>1</v>
      </c>
      <c r="X257">
        <v>48</v>
      </c>
      <c r="Y257">
        <v>372</v>
      </c>
      <c r="AA257" s="16">
        <v>27320</v>
      </c>
      <c r="AB257" t="s">
        <v>254</v>
      </c>
      <c r="AC257" s="7">
        <v>6043</v>
      </c>
      <c r="AD257">
        <v>0</v>
      </c>
      <c r="AE257">
        <v>0</v>
      </c>
      <c r="AF257" s="7">
        <v>6043</v>
      </c>
      <c r="AG257">
        <v>281</v>
      </c>
      <c r="AH257">
        <v>0</v>
      </c>
      <c r="AI257">
        <v>32</v>
      </c>
      <c r="AJ257">
        <v>5</v>
      </c>
      <c r="AK257">
        <v>43</v>
      </c>
      <c r="AL257">
        <v>361</v>
      </c>
    </row>
    <row r="258" spans="1:38" x14ac:dyDescent="0.25">
      <c r="A258">
        <v>18902</v>
      </c>
      <c r="B258" t="s">
        <v>352</v>
      </c>
      <c r="C258">
        <v>64</v>
      </c>
      <c r="D258">
        <v>0</v>
      </c>
      <c r="E258">
        <v>0</v>
      </c>
      <c r="F258">
        <v>64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N258">
        <v>39201</v>
      </c>
      <c r="O258" t="s">
        <v>255</v>
      </c>
      <c r="P258" s="7">
        <v>4036</v>
      </c>
      <c r="Q258">
        <v>0</v>
      </c>
      <c r="R258">
        <v>0</v>
      </c>
      <c r="S258" s="7">
        <v>4036</v>
      </c>
      <c r="T258">
        <v>218</v>
      </c>
      <c r="U258">
        <v>0</v>
      </c>
      <c r="V258">
        <v>0</v>
      </c>
      <c r="W258">
        <v>0</v>
      </c>
      <c r="X258">
        <v>0</v>
      </c>
      <c r="Y258">
        <v>218</v>
      </c>
      <c r="AA258" s="16">
        <v>39201</v>
      </c>
      <c r="AB258" t="s">
        <v>255</v>
      </c>
      <c r="AC258" s="7">
        <v>4010</v>
      </c>
      <c r="AD258">
        <v>0</v>
      </c>
      <c r="AE258">
        <v>0</v>
      </c>
      <c r="AF258" s="7">
        <v>4010</v>
      </c>
      <c r="AG258">
        <v>229</v>
      </c>
      <c r="AH258">
        <v>0</v>
      </c>
      <c r="AI258">
        <v>0</v>
      </c>
      <c r="AJ258">
        <v>0</v>
      </c>
      <c r="AK258">
        <v>0</v>
      </c>
      <c r="AL258">
        <v>229</v>
      </c>
    </row>
    <row r="259" spans="1:38" x14ac:dyDescent="0.25">
      <c r="A259">
        <v>27010</v>
      </c>
      <c r="B259" t="s">
        <v>256</v>
      </c>
      <c r="C259" s="7">
        <v>9550</v>
      </c>
      <c r="D259">
        <v>0</v>
      </c>
      <c r="E259">
        <v>0</v>
      </c>
      <c r="F259" s="7">
        <v>9550</v>
      </c>
      <c r="G259">
        <v>940</v>
      </c>
      <c r="H259">
        <v>29</v>
      </c>
      <c r="I259">
        <v>166</v>
      </c>
      <c r="J259">
        <v>173</v>
      </c>
      <c r="K259">
        <v>0</v>
      </c>
      <c r="L259" s="7">
        <v>1308</v>
      </c>
      <c r="N259">
        <v>18902</v>
      </c>
      <c r="O259" t="s">
        <v>352</v>
      </c>
      <c r="P259">
        <v>45</v>
      </c>
      <c r="Q259">
        <v>0</v>
      </c>
      <c r="R259">
        <v>0</v>
      </c>
      <c r="S259">
        <v>45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AA259" s="16">
        <v>18902</v>
      </c>
      <c r="AB259" t="s">
        <v>352</v>
      </c>
      <c r="AC259">
        <v>51</v>
      </c>
      <c r="AD259">
        <v>0</v>
      </c>
      <c r="AE259">
        <v>0</v>
      </c>
      <c r="AF259">
        <v>51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</row>
    <row r="260" spans="1:38" x14ac:dyDescent="0.25">
      <c r="A260">
        <v>14077</v>
      </c>
      <c r="B260" t="s">
        <v>257</v>
      </c>
      <c r="C260">
        <v>68</v>
      </c>
      <c r="D260">
        <v>0</v>
      </c>
      <c r="E260">
        <v>0</v>
      </c>
      <c r="F260">
        <v>68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N260">
        <v>27010</v>
      </c>
      <c r="O260" t="s">
        <v>256</v>
      </c>
      <c r="P260" s="7">
        <v>9501</v>
      </c>
      <c r="Q260">
        <v>0</v>
      </c>
      <c r="R260">
        <v>0</v>
      </c>
      <c r="S260" s="7">
        <v>9501</v>
      </c>
      <c r="T260">
        <v>963</v>
      </c>
      <c r="U260">
        <v>31</v>
      </c>
      <c r="V260">
        <v>177</v>
      </c>
      <c r="W260">
        <v>216</v>
      </c>
      <c r="X260">
        <v>121</v>
      </c>
      <c r="Y260" s="7">
        <v>1508</v>
      </c>
      <c r="AA260" s="16">
        <v>27010</v>
      </c>
      <c r="AB260" t="s">
        <v>256</v>
      </c>
      <c r="AC260" s="7">
        <v>9122</v>
      </c>
      <c r="AD260">
        <v>0</v>
      </c>
      <c r="AE260">
        <v>0</v>
      </c>
      <c r="AF260" s="7">
        <v>9122</v>
      </c>
      <c r="AG260">
        <v>909</v>
      </c>
      <c r="AH260">
        <v>37</v>
      </c>
      <c r="AI260">
        <v>178</v>
      </c>
      <c r="AJ260">
        <v>240</v>
      </c>
      <c r="AK260">
        <v>0</v>
      </c>
      <c r="AL260" s="7">
        <v>1364</v>
      </c>
    </row>
    <row r="261" spans="1:38" x14ac:dyDescent="0.25">
      <c r="A261">
        <v>17409</v>
      </c>
      <c r="B261" t="s">
        <v>258</v>
      </c>
      <c r="C261" s="7">
        <v>8218</v>
      </c>
      <c r="D261">
        <v>0</v>
      </c>
      <c r="E261">
        <v>0</v>
      </c>
      <c r="F261" s="7">
        <v>8218</v>
      </c>
      <c r="G261">
        <v>236</v>
      </c>
      <c r="H261">
        <v>0</v>
      </c>
      <c r="I261">
        <v>18</v>
      </c>
      <c r="J261">
        <v>0</v>
      </c>
      <c r="K261">
        <v>7</v>
      </c>
      <c r="L261">
        <v>261</v>
      </c>
      <c r="N261">
        <v>14077</v>
      </c>
      <c r="O261" t="s">
        <v>257</v>
      </c>
      <c r="P261">
        <v>78</v>
      </c>
      <c r="Q261">
        <v>0</v>
      </c>
      <c r="R261">
        <v>0</v>
      </c>
      <c r="S261">
        <v>78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AA261" s="16">
        <v>14077</v>
      </c>
      <c r="AB261" t="s">
        <v>257</v>
      </c>
      <c r="AC261">
        <v>76</v>
      </c>
      <c r="AD261">
        <v>0</v>
      </c>
      <c r="AE261">
        <v>0</v>
      </c>
      <c r="AF261">
        <v>76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</row>
    <row r="262" spans="1:38" x14ac:dyDescent="0.25">
      <c r="A262">
        <v>38265</v>
      </c>
      <c r="B262" t="s">
        <v>259</v>
      </c>
      <c r="C262">
        <v>128</v>
      </c>
      <c r="D262">
        <v>0</v>
      </c>
      <c r="E262">
        <v>0</v>
      </c>
      <c r="F262">
        <v>128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N262">
        <v>17409</v>
      </c>
      <c r="O262" t="s">
        <v>258</v>
      </c>
      <c r="P262" s="7">
        <v>8155</v>
      </c>
      <c r="Q262">
        <v>0</v>
      </c>
      <c r="R262">
        <v>0</v>
      </c>
      <c r="S262" s="7">
        <v>8155</v>
      </c>
      <c r="T262">
        <v>236</v>
      </c>
      <c r="U262">
        <v>0</v>
      </c>
      <c r="V262">
        <v>23</v>
      </c>
      <c r="W262">
        <v>4</v>
      </c>
      <c r="X262">
        <v>12</v>
      </c>
      <c r="Y262">
        <v>275</v>
      </c>
      <c r="AA262" s="16">
        <v>17409</v>
      </c>
      <c r="AB262" t="s">
        <v>258</v>
      </c>
      <c r="AC262" s="7">
        <v>7983</v>
      </c>
      <c r="AD262">
        <v>0</v>
      </c>
      <c r="AE262">
        <v>0</v>
      </c>
      <c r="AF262" s="7">
        <v>7983</v>
      </c>
      <c r="AG262">
        <v>221</v>
      </c>
      <c r="AH262">
        <v>0</v>
      </c>
      <c r="AI262">
        <v>29</v>
      </c>
      <c r="AJ262">
        <v>2</v>
      </c>
      <c r="AK262">
        <v>16</v>
      </c>
      <c r="AL262">
        <v>268</v>
      </c>
    </row>
    <row r="263" spans="1:38" x14ac:dyDescent="0.25">
      <c r="A263">
        <v>34402</v>
      </c>
      <c r="B263" t="s">
        <v>260</v>
      </c>
      <c r="C263">
        <v>858</v>
      </c>
      <c r="D263">
        <v>0</v>
      </c>
      <c r="E263">
        <v>0</v>
      </c>
      <c r="F263">
        <v>858</v>
      </c>
      <c r="G263">
        <v>32</v>
      </c>
      <c r="H263">
        <v>0</v>
      </c>
      <c r="I263">
        <v>0</v>
      </c>
      <c r="J263">
        <v>16</v>
      </c>
      <c r="K263">
        <v>4</v>
      </c>
      <c r="L263">
        <v>52</v>
      </c>
      <c r="N263">
        <v>38265</v>
      </c>
      <c r="O263" t="s">
        <v>259</v>
      </c>
      <c r="P263">
        <v>141</v>
      </c>
      <c r="Q263">
        <v>0</v>
      </c>
      <c r="R263">
        <v>0</v>
      </c>
      <c r="S263">
        <v>141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AA263" s="16">
        <v>38265</v>
      </c>
      <c r="AB263" t="s">
        <v>259</v>
      </c>
      <c r="AC263">
        <v>147</v>
      </c>
      <c r="AD263">
        <v>0</v>
      </c>
      <c r="AE263">
        <v>0</v>
      </c>
      <c r="AF263">
        <v>147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</row>
    <row r="264" spans="1:38" x14ac:dyDescent="0.25">
      <c r="A264">
        <v>19400</v>
      </c>
      <c r="B264" t="s">
        <v>261</v>
      </c>
      <c r="C264">
        <v>245</v>
      </c>
      <c r="D264">
        <v>0</v>
      </c>
      <c r="E264">
        <v>0</v>
      </c>
      <c r="F264">
        <v>245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N264">
        <v>34402</v>
      </c>
      <c r="O264" t="s">
        <v>260</v>
      </c>
      <c r="P264">
        <v>855</v>
      </c>
      <c r="Q264">
        <v>0</v>
      </c>
      <c r="R264">
        <v>0</v>
      </c>
      <c r="S264">
        <v>855</v>
      </c>
      <c r="T264">
        <v>46</v>
      </c>
      <c r="U264">
        <v>0</v>
      </c>
      <c r="V264">
        <v>0</v>
      </c>
      <c r="W264">
        <v>18</v>
      </c>
      <c r="X264">
        <v>6</v>
      </c>
      <c r="Y264">
        <v>70</v>
      </c>
      <c r="AA264" s="16">
        <v>34402</v>
      </c>
      <c r="AB264" t="s">
        <v>260</v>
      </c>
      <c r="AC264">
        <v>816</v>
      </c>
      <c r="AD264">
        <v>0</v>
      </c>
      <c r="AE264">
        <v>0</v>
      </c>
      <c r="AF264">
        <v>816</v>
      </c>
      <c r="AG264">
        <v>47</v>
      </c>
      <c r="AH264">
        <v>0</v>
      </c>
      <c r="AI264">
        <v>3</v>
      </c>
      <c r="AJ264">
        <v>16</v>
      </c>
      <c r="AK264">
        <v>0</v>
      </c>
      <c r="AL264">
        <v>66</v>
      </c>
    </row>
    <row r="265" spans="1:38" x14ac:dyDescent="0.25">
      <c r="A265">
        <v>21237</v>
      </c>
      <c r="B265" t="s">
        <v>262</v>
      </c>
      <c r="C265">
        <v>692</v>
      </c>
      <c r="D265">
        <v>43</v>
      </c>
      <c r="E265">
        <v>0</v>
      </c>
      <c r="F265">
        <v>649</v>
      </c>
      <c r="G265">
        <v>20</v>
      </c>
      <c r="H265">
        <v>0</v>
      </c>
      <c r="I265">
        <v>0</v>
      </c>
      <c r="J265">
        <v>2</v>
      </c>
      <c r="K265">
        <v>0</v>
      </c>
      <c r="L265">
        <v>22</v>
      </c>
      <c r="N265">
        <v>19400</v>
      </c>
      <c r="O265" t="s">
        <v>261</v>
      </c>
      <c r="P265">
        <v>217</v>
      </c>
      <c r="Q265">
        <v>0</v>
      </c>
      <c r="R265">
        <v>0</v>
      </c>
      <c r="S265">
        <v>217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AA265" s="16">
        <v>19400</v>
      </c>
      <c r="AB265" t="s">
        <v>261</v>
      </c>
      <c r="AC265">
        <v>218</v>
      </c>
      <c r="AD265">
        <v>0</v>
      </c>
      <c r="AE265">
        <v>0</v>
      </c>
      <c r="AF265">
        <v>218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</row>
    <row r="266" spans="1:38" x14ac:dyDescent="0.25">
      <c r="A266">
        <v>24404</v>
      </c>
      <c r="B266" t="s">
        <v>263</v>
      </c>
      <c r="C266">
        <v>903</v>
      </c>
      <c r="D266">
        <v>0</v>
      </c>
      <c r="E266">
        <v>0</v>
      </c>
      <c r="F266">
        <v>903</v>
      </c>
      <c r="G266">
        <v>12</v>
      </c>
      <c r="H266">
        <v>0</v>
      </c>
      <c r="I266">
        <v>0</v>
      </c>
      <c r="J266">
        <v>0</v>
      </c>
      <c r="K266">
        <v>0</v>
      </c>
      <c r="L266">
        <v>12</v>
      </c>
      <c r="N266">
        <v>21237</v>
      </c>
      <c r="O266" t="s">
        <v>262</v>
      </c>
      <c r="P266">
        <v>646</v>
      </c>
      <c r="Q266">
        <v>42</v>
      </c>
      <c r="R266">
        <v>0</v>
      </c>
      <c r="S266">
        <v>604</v>
      </c>
      <c r="T266">
        <v>27</v>
      </c>
      <c r="U266">
        <v>0</v>
      </c>
      <c r="V266">
        <v>0</v>
      </c>
      <c r="W266">
        <v>6</v>
      </c>
      <c r="X266">
        <v>2</v>
      </c>
      <c r="Y266">
        <v>35</v>
      </c>
      <c r="AA266" s="16">
        <v>21237</v>
      </c>
      <c r="AB266" t="s">
        <v>262</v>
      </c>
      <c r="AC266">
        <v>666</v>
      </c>
      <c r="AD266">
        <v>19</v>
      </c>
      <c r="AE266">
        <v>0</v>
      </c>
      <c r="AF266">
        <v>647</v>
      </c>
      <c r="AG266">
        <v>28</v>
      </c>
      <c r="AH266">
        <v>0</v>
      </c>
      <c r="AI266">
        <v>0</v>
      </c>
      <c r="AJ266">
        <v>5</v>
      </c>
      <c r="AK266">
        <v>2</v>
      </c>
      <c r="AL266">
        <v>35</v>
      </c>
    </row>
    <row r="267" spans="1:38" x14ac:dyDescent="0.25">
      <c r="A267">
        <v>39202</v>
      </c>
      <c r="B267" t="s">
        <v>264</v>
      </c>
      <c r="C267" s="7">
        <v>2057</v>
      </c>
      <c r="D267">
        <v>0</v>
      </c>
      <c r="E267">
        <v>0</v>
      </c>
      <c r="F267" s="7">
        <v>2057</v>
      </c>
      <c r="G267">
        <v>111</v>
      </c>
      <c r="H267">
        <v>0</v>
      </c>
      <c r="I267">
        <v>0</v>
      </c>
      <c r="J267">
        <v>0</v>
      </c>
      <c r="K267">
        <v>110</v>
      </c>
      <c r="L267">
        <v>221</v>
      </c>
      <c r="N267">
        <v>24404</v>
      </c>
      <c r="O267" t="s">
        <v>263</v>
      </c>
      <c r="P267">
        <v>909</v>
      </c>
      <c r="Q267">
        <v>0</v>
      </c>
      <c r="R267">
        <v>0</v>
      </c>
      <c r="S267">
        <v>909</v>
      </c>
      <c r="T267">
        <v>14</v>
      </c>
      <c r="U267">
        <v>0</v>
      </c>
      <c r="V267">
        <v>0</v>
      </c>
      <c r="W267">
        <v>0</v>
      </c>
      <c r="X267">
        <v>0</v>
      </c>
      <c r="Y267">
        <v>14</v>
      </c>
      <c r="AA267" s="16">
        <v>24404</v>
      </c>
      <c r="AB267" t="s">
        <v>263</v>
      </c>
      <c r="AC267">
        <v>854</v>
      </c>
      <c r="AD267">
        <v>0</v>
      </c>
      <c r="AE267">
        <v>0</v>
      </c>
      <c r="AF267">
        <v>854</v>
      </c>
      <c r="AG267">
        <v>13</v>
      </c>
      <c r="AH267">
        <v>0</v>
      </c>
      <c r="AI267">
        <v>0</v>
      </c>
      <c r="AJ267">
        <v>0</v>
      </c>
      <c r="AK267">
        <v>0</v>
      </c>
      <c r="AL267">
        <v>13</v>
      </c>
    </row>
    <row r="268" spans="1:38" x14ac:dyDescent="0.25">
      <c r="A268">
        <v>36300</v>
      </c>
      <c r="B268" t="s">
        <v>265</v>
      </c>
      <c r="C268">
        <v>174</v>
      </c>
      <c r="D268">
        <v>0</v>
      </c>
      <c r="E268">
        <v>0</v>
      </c>
      <c r="F268">
        <v>174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N268">
        <v>39202</v>
      </c>
      <c r="O268" t="s">
        <v>264</v>
      </c>
      <c r="P268" s="7">
        <v>1966</v>
      </c>
      <c r="Q268">
        <v>0</v>
      </c>
      <c r="R268">
        <v>0</v>
      </c>
      <c r="S268" s="7">
        <v>1966</v>
      </c>
      <c r="T268">
        <v>106</v>
      </c>
      <c r="U268">
        <v>0</v>
      </c>
      <c r="V268">
        <v>0</v>
      </c>
      <c r="W268">
        <v>0</v>
      </c>
      <c r="X268">
        <v>124</v>
      </c>
      <c r="Y268">
        <v>230</v>
      </c>
      <c r="AA268" s="16">
        <v>39202</v>
      </c>
      <c r="AB268" t="s">
        <v>264</v>
      </c>
      <c r="AC268" s="7">
        <v>1920</v>
      </c>
      <c r="AD268">
        <v>0</v>
      </c>
      <c r="AE268">
        <v>0</v>
      </c>
      <c r="AF268" s="7">
        <v>1920</v>
      </c>
      <c r="AG268">
        <v>97</v>
      </c>
      <c r="AH268">
        <v>0</v>
      </c>
      <c r="AI268">
        <v>0</v>
      </c>
      <c r="AJ268">
        <v>0</v>
      </c>
      <c r="AK268">
        <v>127</v>
      </c>
      <c r="AL268">
        <v>224</v>
      </c>
    </row>
    <row r="269" spans="1:38" x14ac:dyDescent="0.25">
      <c r="A269">
        <v>8130</v>
      </c>
      <c r="B269" t="s">
        <v>266</v>
      </c>
      <c r="C269">
        <v>697</v>
      </c>
      <c r="D269">
        <v>0</v>
      </c>
      <c r="E269">
        <v>0</v>
      </c>
      <c r="F269">
        <v>697</v>
      </c>
      <c r="G269">
        <v>12</v>
      </c>
      <c r="H269">
        <v>0</v>
      </c>
      <c r="I269">
        <v>0</v>
      </c>
      <c r="J269">
        <v>0</v>
      </c>
      <c r="K269">
        <v>0</v>
      </c>
      <c r="L269">
        <v>12</v>
      </c>
      <c r="N269">
        <v>36300</v>
      </c>
      <c r="O269" t="s">
        <v>265</v>
      </c>
      <c r="P269">
        <v>163</v>
      </c>
      <c r="Q269">
        <v>0</v>
      </c>
      <c r="R269">
        <v>0</v>
      </c>
      <c r="S269">
        <v>163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AA269" s="16">
        <v>36300</v>
      </c>
      <c r="AB269" t="s">
        <v>265</v>
      </c>
      <c r="AC269">
        <v>147</v>
      </c>
      <c r="AD269">
        <v>0</v>
      </c>
      <c r="AE269">
        <v>0</v>
      </c>
      <c r="AF269">
        <v>147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</row>
    <row r="270" spans="1:38" x14ac:dyDescent="0.25">
      <c r="A270">
        <v>20400</v>
      </c>
      <c r="B270" t="s">
        <v>267</v>
      </c>
      <c r="C270">
        <v>153</v>
      </c>
      <c r="D270">
        <v>0</v>
      </c>
      <c r="E270">
        <v>0</v>
      </c>
      <c r="F270">
        <v>153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N270">
        <v>8130</v>
      </c>
      <c r="O270" t="s">
        <v>266</v>
      </c>
      <c r="P270">
        <v>693</v>
      </c>
      <c r="Q270">
        <v>0</v>
      </c>
      <c r="R270">
        <v>0</v>
      </c>
      <c r="S270">
        <v>693</v>
      </c>
      <c r="T270">
        <v>7</v>
      </c>
      <c r="U270">
        <v>0</v>
      </c>
      <c r="V270">
        <v>0</v>
      </c>
      <c r="W270">
        <v>0</v>
      </c>
      <c r="X270">
        <v>0</v>
      </c>
      <c r="Y270">
        <v>7</v>
      </c>
      <c r="AA270" s="17" t="s">
        <v>402</v>
      </c>
      <c r="AB270" t="s">
        <v>266</v>
      </c>
      <c r="AC270">
        <v>635</v>
      </c>
      <c r="AD270">
        <v>0</v>
      </c>
      <c r="AE270">
        <v>0</v>
      </c>
      <c r="AF270">
        <v>635</v>
      </c>
      <c r="AG270">
        <v>8</v>
      </c>
      <c r="AH270">
        <v>0</v>
      </c>
      <c r="AI270">
        <v>0</v>
      </c>
      <c r="AJ270">
        <v>4</v>
      </c>
      <c r="AK270">
        <v>4</v>
      </c>
      <c r="AL270">
        <v>16</v>
      </c>
    </row>
    <row r="271" spans="1:38" x14ac:dyDescent="0.25">
      <c r="A271">
        <v>17406</v>
      </c>
      <c r="B271" t="s">
        <v>268</v>
      </c>
      <c r="C271">
        <v>958</v>
      </c>
      <c r="D271">
        <v>0</v>
      </c>
      <c r="E271">
        <v>0</v>
      </c>
      <c r="F271">
        <v>958</v>
      </c>
      <c r="G271">
        <v>36</v>
      </c>
      <c r="H271">
        <v>0</v>
      </c>
      <c r="I271">
        <v>0</v>
      </c>
      <c r="J271">
        <v>4</v>
      </c>
      <c r="K271">
        <v>5</v>
      </c>
      <c r="L271">
        <v>45</v>
      </c>
      <c r="N271">
        <v>20400</v>
      </c>
      <c r="O271" t="s">
        <v>267</v>
      </c>
      <c r="P271">
        <v>167</v>
      </c>
      <c r="Q271">
        <v>0</v>
      </c>
      <c r="R271">
        <v>0</v>
      </c>
      <c r="S271">
        <v>167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AA271" s="16">
        <v>20400</v>
      </c>
      <c r="AB271" t="s">
        <v>267</v>
      </c>
      <c r="AC271">
        <v>146</v>
      </c>
      <c r="AD271">
        <v>0</v>
      </c>
      <c r="AE271">
        <v>0</v>
      </c>
      <c r="AF271">
        <v>146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</row>
    <row r="272" spans="1:38" x14ac:dyDescent="0.25">
      <c r="A272">
        <v>34033</v>
      </c>
      <c r="B272" t="s">
        <v>269</v>
      </c>
      <c r="C272" s="7">
        <v>4409</v>
      </c>
      <c r="D272">
        <v>0</v>
      </c>
      <c r="E272">
        <v>0</v>
      </c>
      <c r="F272" s="7">
        <v>4409</v>
      </c>
      <c r="G272">
        <v>152</v>
      </c>
      <c r="H272">
        <v>0</v>
      </c>
      <c r="I272">
        <v>0</v>
      </c>
      <c r="J272">
        <v>16</v>
      </c>
      <c r="K272">
        <v>22</v>
      </c>
      <c r="L272">
        <v>190</v>
      </c>
      <c r="N272">
        <v>17406</v>
      </c>
      <c r="O272" t="s">
        <v>268</v>
      </c>
      <c r="P272">
        <v>949</v>
      </c>
      <c r="Q272">
        <v>0</v>
      </c>
      <c r="R272">
        <v>0</v>
      </c>
      <c r="S272">
        <v>949</v>
      </c>
      <c r="T272">
        <v>46</v>
      </c>
      <c r="U272">
        <v>0</v>
      </c>
      <c r="V272">
        <v>0</v>
      </c>
      <c r="W272">
        <v>11</v>
      </c>
      <c r="X272">
        <v>5</v>
      </c>
      <c r="Y272">
        <v>62</v>
      </c>
      <c r="AA272" s="16">
        <v>17406</v>
      </c>
      <c r="AB272" t="s">
        <v>268</v>
      </c>
      <c r="AC272" s="7">
        <v>1102</v>
      </c>
      <c r="AD272">
        <v>0</v>
      </c>
      <c r="AE272">
        <v>0</v>
      </c>
      <c r="AF272" s="7">
        <v>1102</v>
      </c>
      <c r="AG272">
        <v>40</v>
      </c>
      <c r="AH272">
        <v>0</v>
      </c>
      <c r="AI272">
        <v>0</v>
      </c>
      <c r="AJ272">
        <v>7</v>
      </c>
      <c r="AK272">
        <v>4</v>
      </c>
      <c r="AL272">
        <v>51</v>
      </c>
    </row>
    <row r="273" spans="1:38" x14ac:dyDescent="0.25">
      <c r="A273">
        <v>39002</v>
      </c>
      <c r="B273" t="s">
        <v>270</v>
      </c>
      <c r="C273">
        <v>264</v>
      </c>
      <c r="D273">
        <v>0</v>
      </c>
      <c r="E273">
        <v>0</v>
      </c>
      <c r="F273">
        <v>264</v>
      </c>
      <c r="G273">
        <v>7</v>
      </c>
      <c r="H273">
        <v>0</v>
      </c>
      <c r="I273">
        <v>0</v>
      </c>
      <c r="J273">
        <v>0</v>
      </c>
      <c r="K273">
        <v>0</v>
      </c>
      <c r="L273">
        <v>7</v>
      </c>
      <c r="N273">
        <v>34033</v>
      </c>
      <c r="O273" t="s">
        <v>269</v>
      </c>
      <c r="P273" s="7">
        <v>4372</v>
      </c>
      <c r="Q273">
        <v>0</v>
      </c>
      <c r="R273">
        <v>0</v>
      </c>
      <c r="S273" s="7">
        <v>4372</v>
      </c>
      <c r="T273">
        <v>147</v>
      </c>
      <c r="U273">
        <v>0</v>
      </c>
      <c r="V273">
        <v>0</v>
      </c>
      <c r="W273">
        <v>11</v>
      </c>
      <c r="X273">
        <v>0</v>
      </c>
      <c r="Y273">
        <v>158</v>
      </c>
      <c r="AA273" s="16">
        <v>34033</v>
      </c>
      <c r="AB273" t="s">
        <v>269</v>
      </c>
      <c r="AC273" s="7">
        <v>4116</v>
      </c>
      <c r="AD273">
        <v>0</v>
      </c>
      <c r="AE273">
        <v>0</v>
      </c>
      <c r="AF273" s="7">
        <v>4116</v>
      </c>
      <c r="AG273">
        <v>157</v>
      </c>
      <c r="AH273">
        <v>0</v>
      </c>
      <c r="AI273">
        <v>0</v>
      </c>
      <c r="AJ273">
        <v>16</v>
      </c>
      <c r="AK273">
        <v>38</v>
      </c>
      <c r="AL273">
        <v>211</v>
      </c>
    </row>
    <row r="274" spans="1:38" x14ac:dyDescent="0.25">
      <c r="A274">
        <v>27083</v>
      </c>
      <c r="B274" t="s">
        <v>271</v>
      </c>
      <c r="C274" s="7">
        <v>3345</v>
      </c>
      <c r="D274">
        <v>0</v>
      </c>
      <c r="E274">
        <v>0</v>
      </c>
      <c r="F274" s="7">
        <v>3345</v>
      </c>
      <c r="G274">
        <v>195</v>
      </c>
      <c r="H274">
        <v>0</v>
      </c>
      <c r="I274">
        <v>3</v>
      </c>
      <c r="J274">
        <v>25</v>
      </c>
      <c r="K274">
        <v>21</v>
      </c>
      <c r="L274">
        <v>244</v>
      </c>
      <c r="N274">
        <v>39002</v>
      </c>
      <c r="O274" t="s">
        <v>270</v>
      </c>
      <c r="P274">
        <v>258</v>
      </c>
      <c r="Q274">
        <v>0</v>
      </c>
      <c r="R274">
        <v>0</v>
      </c>
      <c r="S274">
        <v>258</v>
      </c>
      <c r="T274">
        <v>5</v>
      </c>
      <c r="U274">
        <v>0</v>
      </c>
      <c r="V274">
        <v>0</v>
      </c>
      <c r="W274">
        <v>0</v>
      </c>
      <c r="X274">
        <v>0</v>
      </c>
      <c r="Y274">
        <v>5</v>
      </c>
      <c r="AA274" s="16">
        <v>39002</v>
      </c>
      <c r="AB274" t="s">
        <v>270</v>
      </c>
      <c r="AC274">
        <v>253</v>
      </c>
      <c r="AD274">
        <v>0</v>
      </c>
      <c r="AE274">
        <v>0</v>
      </c>
      <c r="AF274">
        <v>253</v>
      </c>
      <c r="AG274">
        <v>11</v>
      </c>
      <c r="AH274">
        <v>0</v>
      </c>
      <c r="AI274">
        <v>0</v>
      </c>
      <c r="AJ274">
        <v>0</v>
      </c>
      <c r="AK274">
        <v>0</v>
      </c>
      <c r="AL274">
        <v>11</v>
      </c>
    </row>
    <row r="275" spans="1:38" x14ac:dyDescent="0.25">
      <c r="A275">
        <v>33070</v>
      </c>
      <c r="B275" t="s">
        <v>272</v>
      </c>
      <c r="C275">
        <v>738</v>
      </c>
      <c r="D275">
        <v>0</v>
      </c>
      <c r="E275">
        <v>0</v>
      </c>
      <c r="F275">
        <v>738</v>
      </c>
      <c r="G275">
        <v>0</v>
      </c>
      <c r="H275">
        <v>0</v>
      </c>
      <c r="I275">
        <v>0</v>
      </c>
      <c r="J275">
        <v>0</v>
      </c>
      <c r="K275">
        <v>12</v>
      </c>
      <c r="L275">
        <v>12</v>
      </c>
      <c r="N275">
        <v>27083</v>
      </c>
      <c r="O275" t="s">
        <v>271</v>
      </c>
      <c r="P275" s="7">
        <v>3408</v>
      </c>
      <c r="Q275">
        <v>0</v>
      </c>
      <c r="R275">
        <v>0</v>
      </c>
      <c r="S275" s="7">
        <v>3408</v>
      </c>
      <c r="T275">
        <v>637</v>
      </c>
      <c r="U275">
        <v>0</v>
      </c>
      <c r="V275">
        <v>6</v>
      </c>
      <c r="W275">
        <v>93</v>
      </c>
      <c r="X275">
        <v>32</v>
      </c>
      <c r="Y275">
        <v>768</v>
      </c>
      <c r="AA275" s="16">
        <v>27083</v>
      </c>
      <c r="AB275" t="s">
        <v>271</v>
      </c>
      <c r="AC275" s="7">
        <v>3538</v>
      </c>
      <c r="AD275">
        <v>0</v>
      </c>
      <c r="AE275">
        <v>0</v>
      </c>
      <c r="AF275" s="7">
        <v>3538</v>
      </c>
      <c r="AG275">
        <v>142</v>
      </c>
      <c r="AH275">
        <v>0</v>
      </c>
      <c r="AI275">
        <v>6</v>
      </c>
      <c r="AJ275">
        <v>53</v>
      </c>
      <c r="AK275">
        <v>58</v>
      </c>
      <c r="AL275">
        <v>259</v>
      </c>
    </row>
    <row r="276" spans="1:38" x14ac:dyDescent="0.25">
      <c r="A276">
        <v>6037</v>
      </c>
      <c r="B276" t="s">
        <v>273</v>
      </c>
      <c r="C276" s="7">
        <v>12369</v>
      </c>
      <c r="D276">
        <v>0</v>
      </c>
      <c r="E276">
        <v>0</v>
      </c>
      <c r="F276" s="7">
        <v>12369</v>
      </c>
      <c r="G276" s="7">
        <v>1136</v>
      </c>
      <c r="H276">
        <v>80</v>
      </c>
      <c r="I276">
        <v>0</v>
      </c>
      <c r="J276">
        <v>6</v>
      </c>
      <c r="K276">
        <v>60</v>
      </c>
      <c r="L276" s="7">
        <v>1282</v>
      </c>
      <c r="N276">
        <v>33070</v>
      </c>
      <c r="O276" t="s">
        <v>272</v>
      </c>
      <c r="P276">
        <v>711</v>
      </c>
      <c r="Q276">
        <v>0</v>
      </c>
      <c r="R276">
        <v>0</v>
      </c>
      <c r="S276">
        <v>711</v>
      </c>
      <c r="T276">
        <v>6</v>
      </c>
      <c r="U276">
        <v>0</v>
      </c>
      <c r="V276">
        <v>0</v>
      </c>
      <c r="W276">
        <v>0</v>
      </c>
      <c r="X276">
        <v>0</v>
      </c>
      <c r="Y276">
        <v>6</v>
      </c>
      <c r="AA276" s="16">
        <v>33070</v>
      </c>
      <c r="AB276" t="s">
        <v>272</v>
      </c>
      <c r="AC276">
        <v>688</v>
      </c>
      <c r="AD276">
        <v>0</v>
      </c>
      <c r="AE276">
        <v>0</v>
      </c>
      <c r="AF276">
        <v>688</v>
      </c>
      <c r="AG276">
        <v>6</v>
      </c>
      <c r="AH276">
        <v>0</v>
      </c>
      <c r="AI276">
        <v>0</v>
      </c>
      <c r="AJ276">
        <v>0</v>
      </c>
      <c r="AK276">
        <v>0</v>
      </c>
      <c r="AL276">
        <v>6</v>
      </c>
    </row>
    <row r="277" spans="1:38" x14ac:dyDescent="0.25">
      <c r="A277">
        <v>17402</v>
      </c>
      <c r="B277" t="s">
        <v>274</v>
      </c>
      <c r="C277" s="7">
        <v>1231</v>
      </c>
      <c r="D277">
        <v>0</v>
      </c>
      <c r="E277">
        <v>0</v>
      </c>
      <c r="F277" s="7">
        <v>1231</v>
      </c>
      <c r="G277">
        <v>18</v>
      </c>
      <c r="H277">
        <v>0</v>
      </c>
      <c r="I277">
        <v>0</v>
      </c>
      <c r="J277">
        <v>0</v>
      </c>
      <c r="K277">
        <v>21</v>
      </c>
      <c r="L277">
        <v>39</v>
      </c>
      <c r="N277">
        <v>6037</v>
      </c>
      <c r="O277" t="s">
        <v>273</v>
      </c>
      <c r="P277" s="7">
        <v>11738</v>
      </c>
      <c r="Q277">
        <v>0</v>
      </c>
      <c r="R277">
        <v>0</v>
      </c>
      <c r="S277" s="7">
        <v>11738</v>
      </c>
      <c r="T277" s="7">
        <v>1159</v>
      </c>
      <c r="U277">
        <v>22</v>
      </c>
      <c r="V277">
        <v>0</v>
      </c>
      <c r="W277">
        <v>10</v>
      </c>
      <c r="X277">
        <v>142</v>
      </c>
      <c r="Y277" s="7">
        <v>1333</v>
      </c>
      <c r="AA277" s="17" t="s">
        <v>403</v>
      </c>
      <c r="AB277" t="s">
        <v>273</v>
      </c>
      <c r="AC277" s="7">
        <v>11535</v>
      </c>
      <c r="AD277">
        <v>0</v>
      </c>
      <c r="AE277">
        <v>0</v>
      </c>
      <c r="AF277" s="7">
        <v>11535</v>
      </c>
      <c r="AG277" s="7">
        <v>1181</v>
      </c>
      <c r="AH277">
        <v>84</v>
      </c>
      <c r="AI277">
        <v>0</v>
      </c>
      <c r="AJ277">
        <v>17</v>
      </c>
      <c r="AK277">
        <v>91</v>
      </c>
      <c r="AL277" s="7">
        <v>1373</v>
      </c>
    </row>
    <row r="278" spans="1:38" x14ac:dyDescent="0.25">
      <c r="A278">
        <v>34901</v>
      </c>
      <c r="B278" t="s">
        <v>333</v>
      </c>
      <c r="C278">
        <v>232</v>
      </c>
      <c r="D278">
        <v>0</v>
      </c>
      <c r="E278">
        <v>0</v>
      </c>
      <c r="F278">
        <v>232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N278">
        <v>17402</v>
      </c>
      <c r="O278" t="s">
        <v>274</v>
      </c>
      <c r="P278" s="7">
        <v>1205</v>
      </c>
      <c r="Q278">
        <v>0</v>
      </c>
      <c r="R278">
        <v>0</v>
      </c>
      <c r="S278" s="7">
        <v>1205</v>
      </c>
      <c r="T278">
        <v>15</v>
      </c>
      <c r="U278">
        <v>0</v>
      </c>
      <c r="V278">
        <v>0</v>
      </c>
      <c r="W278">
        <v>0</v>
      </c>
      <c r="X278">
        <v>20</v>
      </c>
      <c r="Y278">
        <v>35</v>
      </c>
      <c r="AA278" s="16">
        <v>17402</v>
      </c>
      <c r="AB278" t="s">
        <v>274</v>
      </c>
      <c r="AC278" s="7">
        <v>1150</v>
      </c>
      <c r="AD278">
        <v>0</v>
      </c>
      <c r="AE278">
        <v>0</v>
      </c>
      <c r="AF278" s="7">
        <v>1150</v>
      </c>
      <c r="AG278">
        <v>31</v>
      </c>
      <c r="AH278">
        <v>0</v>
      </c>
      <c r="AI278">
        <v>0</v>
      </c>
      <c r="AJ278">
        <v>0</v>
      </c>
      <c r="AK278">
        <v>13</v>
      </c>
      <c r="AL278">
        <v>44</v>
      </c>
    </row>
    <row r="279" spans="1:38" x14ac:dyDescent="0.25">
      <c r="A279">
        <v>35200</v>
      </c>
      <c r="B279" t="s">
        <v>275</v>
      </c>
      <c r="C279">
        <v>363</v>
      </c>
      <c r="D279">
        <v>0</v>
      </c>
      <c r="E279">
        <v>0</v>
      </c>
      <c r="F279">
        <v>363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N279">
        <v>34901</v>
      </c>
      <c r="O279" t="s">
        <v>333</v>
      </c>
      <c r="P279">
        <v>242</v>
      </c>
      <c r="Q279">
        <v>0</v>
      </c>
      <c r="R279">
        <v>0</v>
      </c>
      <c r="S279">
        <v>242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AA279" s="16">
        <v>34901</v>
      </c>
      <c r="AB279" t="s">
        <v>333</v>
      </c>
      <c r="AC279">
        <v>239</v>
      </c>
      <c r="AD279">
        <v>0</v>
      </c>
      <c r="AE279">
        <v>0</v>
      </c>
      <c r="AF279">
        <v>239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</row>
    <row r="280" spans="1:38" x14ac:dyDescent="0.25">
      <c r="A280">
        <v>13073</v>
      </c>
      <c r="B280" t="s">
        <v>276</v>
      </c>
      <c r="C280" s="7">
        <v>1566</v>
      </c>
      <c r="D280">
        <v>0</v>
      </c>
      <c r="E280">
        <v>0</v>
      </c>
      <c r="F280" s="7">
        <v>1566</v>
      </c>
      <c r="G280">
        <v>54</v>
      </c>
      <c r="H280">
        <v>0</v>
      </c>
      <c r="I280">
        <v>0</v>
      </c>
      <c r="J280">
        <v>0</v>
      </c>
      <c r="K280">
        <v>0</v>
      </c>
      <c r="L280">
        <v>54</v>
      </c>
      <c r="N280">
        <v>35200</v>
      </c>
      <c r="O280" t="s">
        <v>275</v>
      </c>
      <c r="P280">
        <v>376</v>
      </c>
      <c r="Q280">
        <v>0</v>
      </c>
      <c r="R280">
        <v>0</v>
      </c>
      <c r="S280">
        <v>376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AA280" s="16">
        <v>35200</v>
      </c>
      <c r="AB280" t="s">
        <v>275</v>
      </c>
      <c r="AC280">
        <v>363</v>
      </c>
      <c r="AD280">
        <v>0</v>
      </c>
      <c r="AE280">
        <v>0</v>
      </c>
      <c r="AF280">
        <v>363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</row>
    <row r="281" spans="1:38" x14ac:dyDescent="0.25">
      <c r="A281">
        <v>36401</v>
      </c>
      <c r="B281" t="s">
        <v>277</v>
      </c>
      <c r="C281">
        <v>50</v>
      </c>
      <c r="D281">
        <v>0</v>
      </c>
      <c r="E281">
        <v>0</v>
      </c>
      <c r="F281">
        <v>50</v>
      </c>
      <c r="G281">
        <v>0</v>
      </c>
      <c r="H281">
        <v>0</v>
      </c>
      <c r="I281">
        <v>0</v>
      </c>
      <c r="J281">
        <v>0</v>
      </c>
      <c r="K281">
        <v>13</v>
      </c>
      <c r="L281">
        <v>13</v>
      </c>
      <c r="N281">
        <v>13073</v>
      </c>
      <c r="O281" t="s">
        <v>276</v>
      </c>
      <c r="P281" s="7">
        <v>1596</v>
      </c>
      <c r="Q281">
        <v>0</v>
      </c>
      <c r="R281">
        <v>0</v>
      </c>
      <c r="S281" s="7">
        <v>1596</v>
      </c>
      <c r="T281">
        <v>47</v>
      </c>
      <c r="U281">
        <v>0</v>
      </c>
      <c r="V281">
        <v>0</v>
      </c>
      <c r="W281">
        <v>0</v>
      </c>
      <c r="X281">
        <v>0</v>
      </c>
      <c r="Y281">
        <v>47</v>
      </c>
      <c r="AA281" s="16">
        <v>13073</v>
      </c>
      <c r="AB281" t="s">
        <v>276</v>
      </c>
      <c r="AC281" s="7">
        <v>1566</v>
      </c>
      <c r="AD281">
        <v>0</v>
      </c>
      <c r="AE281">
        <v>0</v>
      </c>
      <c r="AF281" s="7">
        <v>1566</v>
      </c>
      <c r="AG281">
        <v>62</v>
      </c>
      <c r="AH281">
        <v>0</v>
      </c>
      <c r="AI281">
        <v>0</v>
      </c>
      <c r="AJ281">
        <v>0</v>
      </c>
      <c r="AK281">
        <v>0</v>
      </c>
      <c r="AL281">
        <v>62</v>
      </c>
    </row>
    <row r="282" spans="1:38" x14ac:dyDescent="0.25">
      <c r="A282">
        <v>36140</v>
      </c>
      <c r="B282" t="s">
        <v>278</v>
      </c>
      <c r="C282" s="7">
        <v>1737</v>
      </c>
      <c r="D282">
        <v>50</v>
      </c>
      <c r="E282">
        <v>0</v>
      </c>
      <c r="F282" s="7">
        <v>1687</v>
      </c>
      <c r="G282">
        <v>197</v>
      </c>
      <c r="H282">
        <v>111</v>
      </c>
      <c r="I282">
        <v>0</v>
      </c>
      <c r="J282">
        <v>0</v>
      </c>
      <c r="K282">
        <v>146</v>
      </c>
      <c r="L282">
        <v>454</v>
      </c>
      <c r="N282">
        <v>36401</v>
      </c>
      <c r="O282" t="s">
        <v>277</v>
      </c>
      <c r="P282">
        <v>62</v>
      </c>
      <c r="Q282">
        <v>0</v>
      </c>
      <c r="R282">
        <v>0</v>
      </c>
      <c r="S282">
        <v>62</v>
      </c>
      <c r="T282">
        <v>0</v>
      </c>
      <c r="U282">
        <v>0</v>
      </c>
      <c r="V282">
        <v>0</v>
      </c>
      <c r="W282">
        <v>0</v>
      </c>
      <c r="X282">
        <v>16</v>
      </c>
      <c r="Y282">
        <v>16</v>
      </c>
      <c r="AA282" s="16">
        <v>36401</v>
      </c>
      <c r="AB282" t="s">
        <v>277</v>
      </c>
      <c r="AC282">
        <v>49</v>
      </c>
      <c r="AD282">
        <v>0</v>
      </c>
      <c r="AE282">
        <v>0</v>
      </c>
      <c r="AF282">
        <v>49</v>
      </c>
      <c r="AG282">
        <v>1</v>
      </c>
      <c r="AH282">
        <v>0</v>
      </c>
      <c r="AI282">
        <v>0</v>
      </c>
      <c r="AJ282">
        <v>0</v>
      </c>
      <c r="AK282">
        <v>14</v>
      </c>
      <c r="AL282">
        <v>15</v>
      </c>
    </row>
    <row r="283" spans="1:38" x14ac:dyDescent="0.25">
      <c r="A283">
        <v>39207</v>
      </c>
      <c r="B283" t="s">
        <v>279</v>
      </c>
      <c r="C283" s="7">
        <v>2211</v>
      </c>
      <c r="D283">
        <v>0</v>
      </c>
      <c r="E283">
        <v>0</v>
      </c>
      <c r="F283" s="7">
        <v>2211</v>
      </c>
      <c r="G283">
        <v>102</v>
      </c>
      <c r="H283">
        <v>0</v>
      </c>
      <c r="I283">
        <v>0</v>
      </c>
      <c r="J283">
        <v>0</v>
      </c>
      <c r="K283">
        <v>0</v>
      </c>
      <c r="L283">
        <v>102</v>
      </c>
      <c r="N283">
        <v>36140</v>
      </c>
      <c r="O283" t="s">
        <v>278</v>
      </c>
      <c r="P283" s="7">
        <v>1634</v>
      </c>
      <c r="Q283">
        <v>50</v>
      </c>
      <c r="R283">
        <v>0</v>
      </c>
      <c r="S283" s="7">
        <v>1584</v>
      </c>
      <c r="T283">
        <v>218</v>
      </c>
      <c r="U283">
        <v>181</v>
      </c>
      <c r="V283">
        <v>0</v>
      </c>
      <c r="W283">
        <v>0</v>
      </c>
      <c r="X283">
        <v>161</v>
      </c>
      <c r="Y283">
        <v>560</v>
      </c>
      <c r="AA283" s="16">
        <v>36140</v>
      </c>
      <c r="AB283" t="s">
        <v>278</v>
      </c>
      <c r="AC283" s="7">
        <v>1617</v>
      </c>
      <c r="AD283">
        <v>50</v>
      </c>
      <c r="AE283">
        <v>0</v>
      </c>
      <c r="AF283" s="7">
        <v>1567</v>
      </c>
      <c r="AG283">
        <v>217</v>
      </c>
      <c r="AH283">
        <v>213</v>
      </c>
      <c r="AI283">
        <v>0</v>
      </c>
      <c r="AJ283">
        <v>0</v>
      </c>
      <c r="AK283">
        <v>167</v>
      </c>
      <c r="AL283">
        <v>597</v>
      </c>
    </row>
    <row r="284" spans="1:38" x14ac:dyDescent="0.25">
      <c r="A284">
        <v>13146</v>
      </c>
      <c r="B284" t="s">
        <v>280</v>
      </c>
      <c r="C284">
        <v>257</v>
      </c>
      <c r="D284">
        <v>0</v>
      </c>
      <c r="E284">
        <v>0</v>
      </c>
      <c r="F284">
        <v>257</v>
      </c>
      <c r="G284">
        <v>21</v>
      </c>
      <c r="H284">
        <v>0</v>
      </c>
      <c r="I284">
        <v>0</v>
      </c>
      <c r="J284">
        <v>3</v>
      </c>
      <c r="K284">
        <v>14</v>
      </c>
      <c r="L284">
        <v>38</v>
      </c>
      <c r="N284">
        <v>39207</v>
      </c>
      <c r="O284" t="s">
        <v>279</v>
      </c>
      <c r="P284" s="7">
        <v>2072</v>
      </c>
      <c r="Q284">
        <v>0</v>
      </c>
      <c r="R284">
        <v>0</v>
      </c>
      <c r="S284" s="7">
        <v>2072</v>
      </c>
      <c r="T284">
        <v>82</v>
      </c>
      <c r="U284">
        <v>0</v>
      </c>
      <c r="V284">
        <v>0</v>
      </c>
      <c r="W284">
        <v>0</v>
      </c>
      <c r="X284">
        <v>0</v>
      </c>
      <c r="Y284">
        <v>82</v>
      </c>
      <c r="AA284" s="16">
        <v>39207</v>
      </c>
      <c r="AB284" t="s">
        <v>279</v>
      </c>
      <c r="AC284" s="7">
        <v>1945</v>
      </c>
      <c r="AD284">
        <v>0</v>
      </c>
      <c r="AE284">
        <v>0</v>
      </c>
      <c r="AF284" s="7">
        <v>1945</v>
      </c>
      <c r="AG284">
        <v>95</v>
      </c>
      <c r="AH284">
        <v>0</v>
      </c>
      <c r="AI284">
        <v>0</v>
      </c>
      <c r="AJ284">
        <v>0</v>
      </c>
      <c r="AK284">
        <v>0</v>
      </c>
      <c r="AL284">
        <v>95</v>
      </c>
    </row>
    <row r="285" spans="1:38" x14ac:dyDescent="0.25">
      <c r="A285">
        <v>6112</v>
      </c>
      <c r="B285" t="s">
        <v>281</v>
      </c>
      <c r="C285" s="7">
        <v>2547</v>
      </c>
      <c r="D285">
        <v>0</v>
      </c>
      <c r="E285">
        <v>0</v>
      </c>
      <c r="F285" s="7">
        <v>2547</v>
      </c>
      <c r="G285">
        <v>116</v>
      </c>
      <c r="H285">
        <v>0</v>
      </c>
      <c r="I285">
        <v>0</v>
      </c>
      <c r="J285">
        <v>0</v>
      </c>
      <c r="K285">
        <v>0</v>
      </c>
      <c r="L285">
        <v>116</v>
      </c>
      <c r="N285">
        <v>13146</v>
      </c>
      <c r="O285" t="s">
        <v>280</v>
      </c>
      <c r="P285">
        <v>232</v>
      </c>
      <c r="Q285">
        <v>0</v>
      </c>
      <c r="R285">
        <v>0</v>
      </c>
      <c r="S285">
        <v>232</v>
      </c>
      <c r="T285">
        <v>19</v>
      </c>
      <c r="U285">
        <v>0</v>
      </c>
      <c r="V285">
        <v>0</v>
      </c>
      <c r="W285">
        <v>3</v>
      </c>
      <c r="X285">
        <v>19</v>
      </c>
      <c r="Y285">
        <v>41</v>
      </c>
      <c r="AA285" s="16">
        <v>13146</v>
      </c>
      <c r="AB285" t="s">
        <v>280</v>
      </c>
      <c r="AC285">
        <v>221</v>
      </c>
      <c r="AD285">
        <v>0</v>
      </c>
      <c r="AE285">
        <v>0</v>
      </c>
      <c r="AF285">
        <v>221</v>
      </c>
      <c r="AG285">
        <v>23</v>
      </c>
      <c r="AH285">
        <v>0</v>
      </c>
      <c r="AI285">
        <v>0</v>
      </c>
      <c r="AJ285">
        <v>8</v>
      </c>
      <c r="AK285">
        <v>0</v>
      </c>
      <c r="AL285">
        <v>31</v>
      </c>
    </row>
    <row r="286" spans="1:38" x14ac:dyDescent="0.25">
      <c r="A286">
        <v>1109</v>
      </c>
      <c r="B286" t="s">
        <v>282</v>
      </c>
      <c r="C286">
        <v>58</v>
      </c>
      <c r="D286">
        <v>0</v>
      </c>
      <c r="E286">
        <v>0</v>
      </c>
      <c r="F286">
        <v>58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N286">
        <v>6112</v>
      </c>
      <c r="O286" t="s">
        <v>281</v>
      </c>
      <c r="P286" s="7">
        <v>2330</v>
      </c>
      <c r="Q286">
        <v>0</v>
      </c>
      <c r="R286">
        <v>0</v>
      </c>
      <c r="S286" s="7">
        <v>2330</v>
      </c>
      <c r="T286">
        <v>156</v>
      </c>
      <c r="U286">
        <v>0</v>
      </c>
      <c r="V286">
        <v>0</v>
      </c>
      <c r="W286">
        <v>0</v>
      </c>
      <c r="X286">
        <v>0</v>
      </c>
      <c r="Y286">
        <v>156</v>
      </c>
      <c r="AA286" s="17" t="s">
        <v>404</v>
      </c>
      <c r="AB286" t="s">
        <v>281</v>
      </c>
      <c r="AC286" s="7">
        <v>2467</v>
      </c>
      <c r="AD286">
        <v>0</v>
      </c>
      <c r="AE286">
        <v>0</v>
      </c>
      <c r="AF286" s="7">
        <v>2467</v>
      </c>
      <c r="AG286">
        <v>122</v>
      </c>
      <c r="AH286">
        <v>0</v>
      </c>
      <c r="AI286">
        <v>0</v>
      </c>
      <c r="AJ286">
        <v>0</v>
      </c>
      <c r="AK286">
        <v>0</v>
      </c>
      <c r="AL286">
        <v>122</v>
      </c>
    </row>
    <row r="287" spans="1:38" x14ac:dyDescent="0.25">
      <c r="A287">
        <v>9209</v>
      </c>
      <c r="B287" t="s">
        <v>283</v>
      </c>
      <c r="C287">
        <v>106</v>
      </c>
      <c r="D287">
        <v>0</v>
      </c>
      <c r="E287">
        <v>0</v>
      </c>
      <c r="F287">
        <v>106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N287">
        <v>1109</v>
      </c>
      <c r="O287" t="s">
        <v>282</v>
      </c>
      <c r="P287">
        <v>55</v>
      </c>
      <c r="Q287">
        <v>0</v>
      </c>
      <c r="R287">
        <v>0</v>
      </c>
      <c r="S287">
        <v>55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AA287" s="17" t="s">
        <v>405</v>
      </c>
      <c r="AB287" t="s">
        <v>282</v>
      </c>
      <c r="AC287">
        <v>56</v>
      </c>
      <c r="AD287">
        <v>0</v>
      </c>
      <c r="AE287">
        <v>0</v>
      </c>
      <c r="AF287">
        <v>56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</row>
    <row r="288" spans="1:38" x14ac:dyDescent="0.25">
      <c r="A288">
        <v>33049</v>
      </c>
      <c r="B288" t="s">
        <v>284</v>
      </c>
      <c r="C288">
        <v>328</v>
      </c>
      <c r="D288">
        <v>0</v>
      </c>
      <c r="E288">
        <v>0</v>
      </c>
      <c r="F288">
        <v>328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N288">
        <v>9209</v>
      </c>
      <c r="O288" t="s">
        <v>283</v>
      </c>
      <c r="P288">
        <v>109</v>
      </c>
      <c r="Q288">
        <v>0</v>
      </c>
      <c r="R288">
        <v>0</v>
      </c>
      <c r="S288">
        <v>109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AA288" s="17" t="s">
        <v>406</v>
      </c>
      <c r="AB288" t="s">
        <v>283</v>
      </c>
      <c r="AC288">
        <v>106</v>
      </c>
      <c r="AD288">
        <v>0</v>
      </c>
      <c r="AE288">
        <v>0</v>
      </c>
      <c r="AF288">
        <v>106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</row>
    <row r="289" spans="1:38" x14ac:dyDescent="0.25">
      <c r="A289">
        <v>4246</v>
      </c>
      <c r="B289" t="s">
        <v>285</v>
      </c>
      <c r="C289" s="7">
        <v>2323</v>
      </c>
      <c r="D289">
        <v>0</v>
      </c>
      <c r="E289">
        <v>0</v>
      </c>
      <c r="F289" s="7">
        <v>2323</v>
      </c>
      <c r="G289">
        <v>160</v>
      </c>
      <c r="H289">
        <v>0</v>
      </c>
      <c r="I289">
        <v>0</v>
      </c>
      <c r="J289">
        <v>21</v>
      </c>
      <c r="K289">
        <v>18</v>
      </c>
      <c r="L289">
        <v>199</v>
      </c>
      <c r="N289">
        <v>33049</v>
      </c>
      <c r="O289" t="s">
        <v>284</v>
      </c>
      <c r="P289">
        <v>322</v>
      </c>
      <c r="Q289">
        <v>0</v>
      </c>
      <c r="R289">
        <v>0</v>
      </c>
      <c r="S289">
        <v>322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AA289" s="16">
        <v>33049</v>
      </c>
      <c r="AB289" t="s">
        <v>284</v>
      </c>
      <c r="AC289">
        <v>318</v>
      </c>
      <c r="AD289">
        <v>0</v>
      </c>
      <c r="AE289">
        <v>0</v>
      </c>
      <c r="AF289">
        <v>318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</row>
    <row r="290" spans="1:38" x14ac:dyDescent="0.25">
      <c r="A290">
        <v>32363</v>
      </c>
      <c r="B290" t="s">
        <v>353</v>
      </c>
      <c r="C290" s="7">
        <v>2104</v>
      </c>
      <c r="D290">
        <v>0</v>
      </c>
      <c r="E290">
        <v>0</v>
      </c>
      <c r="F290" s="7">
        <v>2104</v>
      </c>
      <c r="G290">
        <v>115</v>
      </c>
      <c r="H290">
        <v>0</v>
      </c>
      <c r="I290">
        <v>0</v>
      </c>
      <c r="J290">
        <v>24</v>
      </c>
      <c r="K290">
        <v>0</v>
      </c>
      <c r="L290">
        <v>139</v>
      </c>
      <c r="N290">
        <v>4246</v>
      </c>
      <c r="O290" t="s">
        <v>285</v>
      </c>
      <c r="P290" s="7">
        <v>2159</v>
      </c>
      <c r="Q290">
        <v>0</v>
      </c>
      <c r="R290">
        <v>0</v>
      </c>
      <c r="S290" s="7">
        <v>2159</v>
      </c>
      <c r="T290">
        <v>235</v>
      </c>
      <c r="U290">
        <v>0</v>
      </c>
      <c r="V290">
        <v>0</v>
      </c>
      <c r="W290">
        <v>26</v>
      </c>
      <c r="X290">
        <v>9</v>
      </c>
      <c r="Y290">
        <v>270</v>
      </c>
      <c r="AA290" s="17" t="s">
        <v>407</v>
      </c>
      <c r="AB290" t="s">
        <v>285</v>
      </c>
      <c r="AC290" s="7">
        <v>2112</v>
      </c>
      <c r="AD290">
        <v>0</v>
      </c>
      <c r="AE290">
        <v>0</v>
      </c>
      <c r="AF290" s="7">
        <v>2112</v>
      </c>
      <c r="AG290">
        <v>191</v>
      </c>
      <c r="AH290">
        <v>0</v>
      </c>
      <c r="AI290">
        <v>0</v>
      </c>
      <c r="AJ290">
        <v>72</v>
      </c>
      <c r="AK290">
        <v>49</v>
      </c>
      <c r="AL290">
        <v>312</v>
      </c>
    </row>
    <row r="291" spans="1:38" x14ac:dyDescent="0.25">
      <c r="A291">
        <v>39208</v>
      </c>
      <c r="B291" t="s">
        <v>354</v>
      </c>
      <c r="C291" s="7">
        <v>3234</v>
      </c>
      <c r="D291">
        <v>0</v>
      </c>
      <c r="E291">
        <v>2</v>
      </c>
      <c r="F291" s="7">
        <v>3236</v>
      </c>
      <c r="G291">
        <v>123</v>
      </c>
      <c r="H291">
        <v>0</v>
      </c>
      <c r="I291">
        <v>0</v>
      </c>
      <c r="J291">
        <v>11</v>
      </c>
      <c r="K291">
        <v>32</v>
      </c>
      <c r="L291">
        <v>166</v>
      </c>
      <c r="N291">
        <v>32363</v>
      </c>
      <c r="O291" t="s">
        <v>353</v>
      </c>
      <c r="P291" s="7">
        <v>2138</v>
      </c>
      <c r="Q291">
        <v>0</v>
      </c>
      <c r="R291">
        <v>0</v>
      </c>
      <c r="S291" s="7">
        <v>2138</v>
      </c>
      <c r="T291">
        <v>115</v>
      </c>
      <c r="U291">
        <v>0</v>
      </c>
      <c r="V291">
        <v>0</v>
      </c>
      <c r="W291">
        <v>25</v>
      </c>
      <c r="X291">
        <v>0</v>
      </c>
      <c r="Y291">
        <v>140</v>
      </c>
      <c r="AA291" s="16">
        <v>32363</v>
      </c>
      <c r="AB291" t="s">
        <v>353</v>
      </c>
      <c r="AC291" s="7">
        <v>2060</v>
      </c>
      <c r="AD291">
        <v>0</v>
      </c>
      <c r="AE291">
        <v>0</v>
      </c>
      <c r="AF291" s="7">
        <v>2060</v>
      </c>
      <c r="AG291">
        <v>130</v>
      </c>
      <c r="AH291">
        <v>0</v>
      </c>
      <c r="AI291">
        <v>0</v>
      </c>
      <c r="AJ291">
        <v>32</v>
      </c>
      <c r="AK291">
        <v>0</v>
      </c>
      <c r="AL291">
        <v>162</v>
      </c>
    </row>
    <row r="292" spans="1:38" x14ac:dyDescent="0.25">
      <c r="A292">
        <v>21303</v>
      </c>
      <c r="B292" t="s">
        <v>288</v>
      </c>
      <c r="C292">
        <v>412</v>
      </c>
      <c r="D292">
        <v>0</v>
      </c>
      <c r="E292">
        <v>0</v>
      </c>
      <c r="F292">
        <v>412</v>
      </c>
      <c r="G292">
        <v>1</v>
      </c>
      <c r="H292">
        <v>0</v>
      </c>
      <c r="I292">
        <v>0</v>
      </c>
      <c r="J292">
        <v>0</v>
      </c>
      <c r="K292">
        <v>0</v>
      </c>
      <c r="L292">
        <v>1</v>
      </c>
      <c r="N292">
        <v>39208</v>
      </c>
      <c r="O292" t="s">
        <v>354</v>
      </c>
      <c r="P292" s="7">
        <v>3356</v>
      </c>
      <c r="Q292">
        <v>0</v>
      </c>
      <c r="R292">
        <v>0</v>
      </c>
      <c r="S292" s="7">
        <v>3356</v>
      </c>
      <c r="T292">
        <v>155</v>
      </c>
      <c r="U292">
        <v>0</v>
      </c>
      <c r="V292">
        <v>0</v>
      </c>
      <c r="W292">
        <v>23</v>
      </c>
      <c r="X292">
        <v>22</v>
      </c>
      <c r="Y292">
        <v>200</v>
      </c>
      <c r="AA292" s="16">
        <v>39208</v>
      </c>
      <c r="AB292" t="s">
        <v>354</v>
      </c>
      <c r="AC292" s="7">
        <v>3188</v>
      </c>
      <c r="AD292">
        <v>0</v>
      </c>
      <c r="AE292">
        <v>0</v>
      </c>
      <c r="AF292" s="7">
        <v>3188</v>
      </c>
      <c r="AG292">
        <v>130</v>
      </c>
      <c r="AH292">
        <v>0</v>
      </c>
      <c r="AI292">
        <v>0</v>
      </c>
      <c r="AJ292">
        <v>20</v>
      </c>
      <c r="AK292">
        <v>16</v>
      </c>
      <c r="AL292">
        <v>166</v>
      </c>
    </row>
    <row r="293" spans="1:38" x14ac:dyDescent="0.25">
      <c r="A293">
        <v>27416</v>
      </c>
      <c r="B293" t="s">
        <v>289</v>
      </c>
      <c r="C293" s="7">
        <v>4031</v>
      </c>
      <c r="D293">
        <v>0</v>
      </c>
      <c r="E293">
        <v>0</v>
      </c>
      <c r="F293" s="7">
        <v>4031</v>
      </c>
      <c r="G293">
        <v>130</v>
      </c>
      <c r="H293">
        <v>0</v>
      </c>
      <c r="I293">
        <v>0</v>
      </c>
      <c r="J293">
        <v>0</v>
      </c>
      <c r="K293">
        <v>11</v>
      </c>
      <c r="L293">
        <v>141</v>
      </c>
      <c r="N293">
        <v>21303</v>
      </c>
      <c r="O293" t="s">
        <v>288</v>
      </c>
      <c r="P293">
        <v>430</v>
      </c>
      <c r="Q293">
        <v>0</v>
      </c>
      <c r="R293">
        <v>0</v>
      </c>
      <c r="S293">
        <v>430</v>
      </c>
      <c r="T293">
        <v>2</v>
      </c>
      <c r="U293">
        <v>0</v>
      </c>
      <c r="V293">
        <v>0</v>
      </c>
      <c r="W293">
        <v>0</v>
      </c>
      <c r="X293">
        <v>0</v>
      </c>
      <c r="Y293">
        <v>2</v>
      </c>
      <c r="AA293" s="16">
        <v>21303</v>
      </c>
      <c r="AB293" t="s">
        <v>288</v>
      </c>
      <c r="AC293">
        <v>431</v>
      </c>
      <c r="AD293">
        <v>0</v>
      </c>
      <c r="AE293">
        <v>0</v>
      </c>
      <c r="AF293">
        <v>431</v>
      </c>
      <c r="AG293">
        <v>2</v>
      </c>
      <c r="AH293">
        <v>0</v>
      </c>
      <c r="AI293">
        <v>0</v>
      </c>
      <c r="AJ293">
        <v>0</v>
      </c>
      <c r="AK293">
        <v>0</v>
      </c>
      <c r="AL293">
        <v>2</v>
      </c>
    </row>
    <row r="294" spans="1:38" x14ac:dyDescent="0.25">
      <c r="A294">
        <v>20405</v>
      </c>
      <c r="B294" t="s">
        <v>290</v>
      </c>
      <c r="C294">
        <v>969</v>
      </c>
      <c r="D294">
        <v>12</v>
      </c>
      <c r="E294">
        <v>0</v>
      </c>
      <c r="F294">
        <v>957</v>
      </c>
      <c r="G294">
        <v>8</v>
      </c>
      <c r="H294">
        <v>0</v>
      </c>
      <c r="I294">
        <v>0</v>
      </c>
      <c r="J294">
        <v>0</v>
      </c>
      <c r="K294">
        <v>0</v>
      </c>
      <c r="L294">
        <v>8</v>
      </c>
      <c r="N294">
        <v>27416</v>
      </c>
      <c r="O294" t="s">
        <v>289</v>
      </c>
      <c r="P294" s="7">
        <v>3835</v>
      </c>
      <c r="Q294">
        <v>0</v>
      </c>
      <c r="R294">
        <v>0</v>
      </c>
      <c r="S294" s="7">
        <v>3835</v>
      </c>
      <c r="T294">
        <v>145</v>
      </c>
      <c r="U294">
        <v>0</v>
      </c>
      <c r="V294">
        <v>0</v>
      </c>
      <c r="W294">
        <v>2</v>
      </c>
      <c r="X294">
        <v>9</v>
      </c>
      <c r="Y294">
        <v>156</v>
      </c>
      <c r="AA294" s="16">
        <v>27416</v>
      </c>
      <c r="AB294" t="s">
        <v>289</v>
      </c>
      <c r="AC294" s="7">
        <v>3789</v>
      </c>
      <c r="AD294">
        <v>0</v>
      </c>
      <c r="AE294">
        <v>0</v>
      </c>
      <c r="AF294" s="7">
        <v>3789</v>
      </c>
      <c r="AG294">
        <v>134</v>
      </c>
      <c r="AH294">
        <v>0</v>
      </c>
      <c r="AI294">
        <v>0</v>
      </c>
      <c r="AJ294">
        <v>2</v>
      </c>
      <c r="AK294">
        <v>0</v>
      </c>
      <c r="AL294">
        <v>136</v>
      </c>
    </row>
    <row r="295" spans="1:38" x14ac:dyDescent="0.25">
      <c r="A295">
        <v>25160</v>
      </c>
      <c r="B295" t="s">
        <v>292</v>
      </c>
      <c r="C295">
        <v>434</v>
      </c>
      <c r="D295">
        <v>0</v>
      </c>
      <c r="E295">
        <v>0</v>
      </c>
      <c r="F295">
        <v>434</v>
      </c>
      <c r="G295">
        <v>1</v>
      </c>
      <c r="H295">
        <v>0</v>
      </c>
      <c r="I295">
        <v>0</v>
      </c>
      <c r="J295">
        <v>0</v>
      </c>
      <c r="K295">
        <v>18</v>
      </c>
      <c r="L295">
        <v>19</v>
      </c>
      <c r="N295">
        <v>20405</v>
      </c>
      <c r="O295" t="s">
        <v>290</v>
      </c>
      <c r="P295">
        <v>957</v>
      </c>
      <c r="Q295">
        <v>8</v>
      </c>
      <c r="R295">
        <v>0</v>
      </c>
      <c r="S295">
        <v>949</v>
      </c>
      <c r="T295">
        <v>11</v>
      </c>
      <c r="U295">
        <v>0</v>
      </c>
      <c r="V295">
        <v>0</v>
      </c>
      <c r="W295">
        <v>0</v>
      </c>
      <c r="X295">
        <v>0</v>
      </c>
      <c r="Y295">
        <v>11</v>
      </c>
      <c r="AA295" s="16">
        <v>20405</v>
      </c>
      <c r="AB295" t="s">
        <v>290</v>
      </c>
      <c r="AC295">
        <v>924</v>
      </c>
      <c r="AD295">
        <v>8</v>
      </c>
      <c r="AE295">
        <v>0</v>
      </c>
      <c r="AF295">
        <v>916</v>
      </c>
      <c r="AG295">
        <v>7</v>
      </c>
      <c r="AH295">
        <v>0</v>
      </c>
      <c r="AI295">
        <v>0</v>
      </c>
      <c r="AJ295">
        <v>0</v>
      </c>
      <c r="AK295">
        <v>0</v>
      </c>
      <c r="AL295">
        <v>7</v>
      </c>
    </row>
    <row r="296" spans="1:38" x14ac:dyDescent="0.25">
      <c r="A296">
        <v>13167</v>
      </c>
      <c r="B296" t="s">
        <v>293</v>
      </c>
      <c r="C296">
        <v>104</v>
      </c>
      <c r="D296">
        <v>0</v>
      </c>
      <c r="E296">
        <v>0</v>
      </c>
      <c r="F296">
        <v>104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N296">
        <v>25160</v>
      </c>
      <c r="O296" t="s">
        <v>292</v>
      </c>
      <c r="P296">
        <v>436</v>
      </c>
      <c r="Q296">
        <v>0</v>
      </c>
      <c r="R296">
        <v>0</v>
      </c>
      <c r="S296">
        <v>436</v>
      </c>
      <c r="T296">
        <v>0</v>
      </c>
      <c r="U296">
        <v>0</v>
      </c>
      <c r="V296">
        <v>0</v>
      </c>
      <c r="W296">
        <v>0</v>
      </c>
      <c r="X296">
        <v>20</v>
      </c>
      <c r="Y296">
        <v>20</v>
      </c>
      <c r="AA296" s="16">
        <v>25160</v>
      </c>
      <c r="AB296" t="s">
        <v>292</v>
      </c>
      <c r="AC296">
        <v>434</v>
      </c>
      <c r="AD296">
        <v>0</v>
      </c>
      <c r="AE296">
        <v>0</v>
      </c>
      <c r="AF296">
        <v>434</v>
      </c>
      <c r="AG296">
        <v>1</v>
      </c>
      <c r="AH296">
        <v>0</v>
      </c>
      <c r="AI296">
        <v>0</v>
      </c>
      <c r="AJ296">
        <v>0</v>
      </c>
      <c r="AK296">
        <v>22</v>
      </c>
      <c r="AL296">
        <v>23</v>
      </c>
    </row>
    <row r="297" spans="1:38" x14ac:dyDescent="0.25">
      <c r="A297">
        <v>21232</v>
      </c>
      <c r="B297" t="s">
        <v>294</v>
      </c>
      <c r="C297">
        <v>719</v>
      </c>
      <c r="D297">
        <v>0</v>
      </c>
      <c r="E297">
        <v>0</v>
      </c>
      <c r="F297">
        <v>719</v>
      </c>
      <c r="G297">
        <v>24</v>
      </c>
      <c r="H297">
        <v>0</v>
      </c>
      <c r="I297">
        <v>0</v>
      </c>
      <c r="J297">
        <v>0</v>
      </c>
      <c r="K297">
        <v>0</v>
      </c>
      <c r="L297">
        <v>24</v>
      </c>
      <c r="N297">
        <v>13167</v>
      </c>
      <c r="O297" t="s">
        <v>293</v>
      </c>
      <c r="P297">
        <v>125</v>
      </c>
      <c r="Q297">
        <v>0</v>
      </c>
      <c r="R297">
        <v>0</v>
      </c>
      <c r="S297">
        <v>125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AA297" s="16">
        <v>13167</v>
      </c>
      <c r="AB297" t="s">
        <v>293</v>
      </c>
      <c r="AC297">
        <v>115</v>
      </c>
      <c r="AD297">
        <v>0</v>
      </c>
      <c r="AE297">
        <v>0</v>
      </c>
      <c r="AF297">
        <v>115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</row>
    <row r="298" spans="1:38" x14ac:dyDescent="0.25">
      <c r="A298">
        <v>14117</v>
      </c>
      <c r="B298" t="s">
        <v>295</v>
      </c>
      <c r="C298">
        <v>140</v>
      </c>
      <c r="D298">
        <v>0</v>
      </c>
      <c r="E298">
        <v>0</v>
      </c>
      <c r="F298">
        <v>140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N298">
        <v>21232</v>
      </c>
      <c r="O298" t="s">
        <v>294</v>
      </c>
      <c r="P298">
        <v>681</v>
      </c>
      <c r="Q298">
        <v>0</v>
      </c>
      <c r="R298">
        <v>0</v>
      </c>
      <c r="S298">
        <v>681</v>
      </c>
      <c r="T298">
        <v>20</v>
      </c>
      <c r="U298">
        <v>0</v>
      </c>
      <c r="V298">
        <v>0</v>
      </c>
      <c r="W298">
        <v>0</v>
      </c>
      <c r="X298">
        <v>0</v>
      </c>
      <c r="Y298">
        <v>20</v>
      </c>
      <c r="AA298" s="16">
        <v>21232</v>
      </c>
      <c r="AB298" t="s">
        <v>294</v>
      </c>
      <c r="AC298">
        <v>717</v>
      </c>
      <c r="AD298">
        <v>0</v>
      </c>
      <c r="AE298">
        <v>0</v>
      </c>
      <c r="AF298">
        <v>717</v>
      </c>
      <c r="AG298">
        <v>16</v>
      </c>
      <c r="AH298">
        <v>0</v>
      </c>
      <c r="AI298">
        <v>0</v>
      </c>
      <c r="AJ298">
        <v>0</v>
      </c>
      <c r="AK298">
        <v>0</v>
      </c>
      <c r="AL298">
        <v>16</v>
      </c>
    </row>
    <row r="299" spans="1:38" x14ac:dyDescent="0.25">
      <c r="A299">
        <v>20094</v>
      </c>
      <c r="B299" t="s">
        <v>296</v>
      </c>
      <c r="C299">
        <v>26</v>
      </c>
      <c r="D299">
        <v>0</v>
      </c>
      <c r="E299">
        <v>0</v>
      </c>
      <c r="F299">
        <v>26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N299">
        <v>14117</v>
      </c>
      <c r="O299" t="s">
        <v>295</v>
      </c>
      <c r="P299">
        <v>145</v>
      </c>
      <c r="Q299">
        <v>0</v>
      </c>
      <c r="R299">
        <v>0</v>
      </c>
      <c r="S299">
        <v>145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AA299" s="16">
        <v>14117</v>
      </c>
      <c r="AB299" t="s">
        <v>295</v>
      </c>
      <c r="AC299">
        <v>143</v>
      </c>
      <c r="AD299">
        <v>0</v>
      </c>
      <c r="AE299">
        <v>0</v>
      </c>
      <c r="AF299">
        <v>143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</row>
    <row r="300" spans="1:38" x14ac:dyDescent="0.25">
      <c r="A300">
        <v>8404</v>
      </c>
      <c r="B300" t="s">
        <v>297</v>
      </c>
      <c r="C300" s="7">
        <v>7764</v>
      </c>
      <c r="D300">
        <v>0</v>
      </c>
      <c r="E300">
        <v>0</v>
      </c>
      <c r="F300" s="7">
        <v>7764</v>
      </c>
      <c r="G300">
        <v>325</v>
      </c>
      <c r="H300">
        <v>0</v>
      </c>
      <c r="I300">
        <v>0</v>
      </c>
      <c r="J300">
        <v>10</v>
      </c>
      <c r="K300">
        <v>95</v>
      </c>
      <c r="L300">
        <v>430</v>
      </c>
      <c r="N300">
        <v>20094</v>
      </c>
      <c r="O300" t="s">
        <v>296</v>
      </c>
      <c r="P300">
        <v>42</v>
      </c>
      <c r="Q300">
        <v>0</v>
      </c>
      <c r="R300">
        <v>0</v>
      </c>
      <c r="S300">
        <v>42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AA300" s="16">
        <v>20094</v>
      </c>
      <c r="AB300" t="s">
        <v>296</v>
      </c>
      <c r="AC300">
        <v>42</v>
      </c>
      <c r="AD300">
        <v>0</v>
      </c>
      <c r="AE300">
        <v>0</v>
      </c>
      <c r="AF300">
        <v>42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</row>
    <row r="301" spans="1:38" x14ac:dyDescent="0.25">
      <c r="A301">
        <v>39007</v>
      </c>
      <c r="B301" t="s">
        <v>298</v>
      </c>
      <c r="C301" s="7">
        <v>4252</v>
      </c>
      <c r="D301">
        <v>0</v>
      </c>
      <c r="E301">
        <v>398</v>
      </c>
      <c r="F301" s="7">
        <v>4650</v>
      </c>
      <c r="G301">
        <v>554</v>
      </c>
      <c r="H301">
        <v>0</v>
      </c>
      <c r="I301">
        <v>0</v>
      </c>
      <c r="J301">
        <v>0</v>
      </c>
      <c r="K301">
        <v>134</v>
      </c>
      <c r="L301">
        <v>688</v>
      </c>
      <c r="N301">
        <v>8404</v>
      </c>
      <c r="O301" t="s">
        <v>297</v>
      </c>
      <c r="P301" s="7">
        <v>7555</v>
      </c>
      <c r="Q301">
        <v>0</v>
      </c>
      <c r="R301">
        <v>0</v>
      </c>
      <c r="S301" s="7">
        <v>7555</v>
      </c>
      <c r="T301">
        <v>331</v>
      </c>
      <c r="U301">
        <v>0</v>
      </c>
      <c r="V301">
        <v>0</v>
      </c>
      <c r="W301">
        <v>9</v>
      </c>
      <c r="X301">
        <v>35</v>
      </c>
      <c r="Y301">
        <v>375</v>
      </c>
      <c r="AA301" s="17" t="s">
        <v>408</v>
      </c>
      <c r="AB301" t="s">
        <v>297</v>
      </c>
      <c r="AC301" s="7">
        <v>7513</v>
      </c>
      <c r="AD301">
        <v>0</v>
      </c>
      <c r="AE301">
        <v>0</v>
      </c>
      <c r="AF301" s="7">
        <v>7513</v>
      </c>
      <c r="AG301">
        <v>385</v>
      </c>
      <c r="AH301">
        <v>0</v>
      </c>
      <c r="AI301">
        <v>0</v>
      </c>
      <c r="AJ301">
        <v>40</v>
      </c>
      <c r="AK301">
        <v>86</v>
      </c>
      <c r="AL301">
        <v>511</v>
      </c>
    </row>
    <row r="302" spans="1:38" x14ac:dyDescent="0.25">
      <c r="A302">
        <v>34002</v>
      </c>
      <c r="B302" t="s">
        <v>299</v>
      </c>
      <c r="C302" s="7">
        <v>5713</v>
      </c>
      <c r="D302">
        <v>0</v>
      </c>
      <c r="E302">
        <v>0</v>
      </c>
      <c r="F302" s="7">
        <v>5713</v>
      </c>
      <c r="G302">
        <v>255</v>
      </c>
      <c r="H302">
        <v>0</v>
      </c>
      <c r="I302">
        <v>0</v>
      </c>
      <c r="J302">
        <v>7</v>
      </c>
      <c r="K302">
        <v>0</v>
      </c>
      <c r="L302">
        <v>262</v>
      </c>
      <c r="N302">
        <v>39007</v>
      </c>
      <c r="O302" t="s">
        <v>298</v>
      </c>
      <c r="P302" s="7">
        <v>4068</v>
      </c>
      <c r="Q302">
        <v>0</v>
      </c>
      <c r="R302">
        <v>0</v>
      </c>
      <c r="S302" s="7">
        <v>4068</v>
      </c>
      <c r="T302">
        <v>488</v>
      </c>
      <c r="U302">
        <v>0</v>
      </c>
      <c r="V302">
        <v>0</v>
      </c>
      <c r="W302">
        <v>0</v>
      </c>
      <c r="X302">
        <v>136</v>
      </c>
      <c r="Y302">
        <v>624</v>
      </c>
      <c r="AA302" s="16">
        <v>39007</v>
      </c>
      <c r="AB302" t="s">
        <v>298</v>
      </c>
      <c r="AC302" s="7">
        <v>3923</v>
      </c>
      <c r="AD302">
        <v>0</v>
      </c>
      <c r="AE302">
        <v>0</v>
      </c>
      <c r="AF302" s="7">
        <v>3923</v>
      </c>
      <c r="AG302">
        <v>508</v>
      </c>
      <c r="AH302">
        <v>0</v>
      </c>
      <c r="AI302">
        <v>0</v>
      </c>
      <c r="AJ302">
        <v>0</v>
      </c>
      <c r="AK302">
        <v>133</v>
      </c>
      <c r="AL302">
        <v>641</v>
      </c>
    </row>
    <row r="303" spans="1:38" x14ac:dyDescent="0.25">
      <c r="A303">
        <v>39205</v>
      </c>
      <c r="B303" t="s">
        <v>300</v>
      </c>
      <c r="C303">
        <v>628</v>
      </c>
      <c r="D303">
        <v>44</v>
      </c>
      <c r="E303">
        <v>0</v>
      </c>
      <c r="F303">
        <v>584</v>
      </c>
      <c r="G303">
        <v>18</v>
      </c>
      <c r="H303">
        <v>0</v>
      </c>
      <c r="I303">
        <v>0</v>
      </c>
      <c r="J303">
        <v>0</v>
      </c>
      <c r="K303">
        <v>0</v>
      </c>
      <c r="L303">
        <v>18</v>
      </c>
      <c r="N303">
        <v>34002</v>
      </c>
      <c r="O303" t="s">
        <v>299</v>
      </c>
      <c r="P303" s="7">
        <v>5586</v>
      </c>
      <c r="Q303">
        <v>0</v>
      </c>
      <c r="R303">
        <v>0</v>
      </c>
      <c r="S303" s="7">
        <v>5586</v>
      </c>
      <c r="T303">
        <v>256</v>
      </c>
      <c r="U303">
        <v>0</v>
      </c>
      <c r="V303">
        <v>0</v>
      </c>
      <c r="W303">
        <v>12</v>
      </c>
      <c r="X303">
        <v>0</v>
      </c>
      <c r="Y303">
        <v>268</v>
      </c>
      <c r="AA303" s="16">
        <v>34002</v>
      </c>
      <c r="AB303" t="s">
        <v>299</v>
      </c>
      <c r="AC303" s="7">
        <v>5274</v>
      </c>
      <c r="AD303">
        <v>0</v>
      </c>
      <c r="AE303">
        <v>0</v>
      </c>
      <c r="AF303" s="7">
        <v>5274</v>
      </c>
      <c r="AG303">
        <v>229</v>
      </c>
      <c r="AH303">
        <v>0</v>
      </c>
      <c r="AI303">
        <v>0</v>
      </c>
      <c r="AJ303">
        <v>17</v>
      </c>
      <c r="AK303">
        <v>59</v>
      </c>
      <c r="AL303">
        <v>305</v>
      </c>
    </row>
    <row r="304" spans="1:38" x14ac:dyDescent="0.25">
      <c r="C304" s="7">
        <f>SUM(C3:C303)</f>
        <v>642430</v>
      </c>
      <c r="D304" s="7">
        <f t="shared" ref="D304:L304" si="0">SUM(D3:D303)</f>
        <v>2389</v>
      </c>
      <c r="E304" s="7">
        <f t="shared" si="0"/>
        <v>1049</v>
      </c>
      <c r="F304" s="7">
        <f t="shared" si="0"/>
        <v>641090</v>
      </c>
      <c r="G304" s="7">
        <f t="shared" si="0"/>
        <v>33690</v>
      </c>
      <c r="H304" s="7">
        <f t="shared" si="0"/>
        <v>3119</v>
      </c>
      <c r="I304" s="7">
        <f t="shared" si="0"/>
        <v>5241</v>
      </c>
      <c r="J304" s="7">
        <f t="shared" si="0"/>
        <v>2365</v>
      </c>
      <c r="K304" s="7">
        <f t="shared" si="0"/>
        <v>5278</v>
      </c>
      <c r="L304" s="7">
        <f t="shared" si="0"/>
        <v>49693</v>
      </c>
      <c r="N304">
        <v>39205</v>
      </c>
      <c r="O304" t="s">
        <v>300</v>
      </c>
      <c r="P304">
        <v>662</v>
      </c>
      <c r="Q304">
        <v>35</v>
      </c>
      <c r="R304">
        <v>0</v>
      </c>
      <c r="S304">
        <v>627</v>
      </c>
      <c r="T304">
        <v>28</v>
      </c>
      <c r="U304">
        <v>0</v>
      </c>
      <c r="V304">
        <v>0</v>
      </c>
      <c r="W304">
        <v>0</v>
      </c>
      <c r="X304">
        <v>0</v>
      </c>
      <c r="Y304">
        <v>28</v>
      </c>
      <c r="AA304" s="16">
        <v>39205</v>
      </c>
      <c r="AB304" t="s">
        <v>300</v>
      </c>
      <c r="AC304">
        <v>647</v>
      </c>
      <c r="AD304">
        <v>18</v>
      </c>
      <c r="AE304">
        <v>0</v>
      </c>
      <c r="AF304">
        <v>629</v>
      </c>
      <c r="AG304">
        <v>19</v>
      </c>
      <c r="AH304">
        <v>0</v>
      </c>
      <c r="AI304">
        <v>0</v>
      </c>
      <c r="AJ304">
        <v>0</v>
      </c>
      <c r="AK304">
        <v>0</v>
      </c>
      <c r="AL304">
        <v>19</v>
      </c>
    </row>
    <row r="305" spans="16:38" x14ac:dyDescent="0.25">
      <c r="P305" s="7">
        <f>SUM(P3:P304)</f>
        <v>626862</v>
      </c>
      <c r="Q305" s="7">
        <f t="shared" ref="Q305:Y305" si="1">SUM(Q3:Q304)</f>
        <v>2291</v>
      </c>
      <c r="R305" s="7">
        <f t="shared" si="1"/>
        <v>707</v>
      </c>
      <c r="S305" s="7">
        <f t="shared" si="1"/>
        <v>625278</v>
      </c>
      <c r="T305" s="7">
        <f t="shared" si="1"/>
        <v>35522</v>
      </c>
      <c r="U305" s="7">
        <f t="shared" si="1"/>
        <v>3340</v>
      </c>
      <c r="V305" s="7">
        <f t="shared" si="1"/>
        <v>5110</v>
      </c>
      <c r="W305" s="7">
        <f t="shared" si="1"/>
        <v>3143</v>
      </c>
      <c r="X305" s="7">
        <f t="shared" si="1"/>
        <v>5615</v>
      </c>
      <c r="Y305" s="7">
        <f t="shared" si="1"/>
        <v>52730</v>
      </c>
      <c r="AA305" s="16"/>
      <c r="AC305" s="7">
        <f>SUBTOTAL(109,Table214[OnBuses])</f>
        <v>614573</v>
      </c>
      <c r="AD305" s="7">
        <f>SUBTOTAL(109,Table214[InWalkArea])</f>
        <v>2360</v>
      </c>
      <c r="AE305" s="7">
        <f>SUBTOTAL(109,Table214[TransitBus])</f>
        <v>648</v>
      </c>
      <c r="AF305" s="7">
        <f>SUBTOTAL(109,Table214[Total1])</f>
        <v>612861</v>
      </c>
      <c r="AG305" s="7">
        <f>SUBTOTAL(109,Table214[SpecialEd])</f>
        <v>35911</v>
      </c>
      <c r="AH305" s="7">
        <f>SUBTOTAL(109,Table214[Bilingual])</f>
        <v>3276</v>
      </c>
      <c r="AI305" s="7">
        <f>SUBTOTAL(109,Table214[Gifted])</f>
        <v>5733</v>
      </c>
      <c r="AJ305" s="7">
        <f>SUBTOTAL(109,Table214[Homeless])</f>
        <v>3769</v>
      </c>
      <c r="AK305" s="7">
        <f>SUBTOTAL(109,Table214[EarlyEd])</f>
        <v>6352</v>
      </c>
      <c r="AL305" s="7">
        <f>SUBTOTAL(109,Table214[Total2])</f>
        <v>55041</v>
      </c>
    </row>
  </sheetData>
  <pageMargins left="0.7" right="0.7" top="0.75" bottom="0.75" header="0.3" footer="0.3"/>
  <pageSetup paperSize="119" orientation="portrait" horizontalDpi="300" verticalDpi="300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1751-B5B4-498C-8B12-4A1081B15A1A}">
  <dimension ref="A1:AL306"/>
  <sheetViews>
    <sheetView topLeftCell="M270" workbookViewId="0">
      <selection activeCell="AC305" sqref="AC305:AL305"/>
    </sheetView>
  </sheetViews>
  <sheetFormatPr defaultRowHeight="15" x14ac:dyDescent="0.25"/>
  <cols>
    <col min="2" max="2" width="31.28515625" bestFit="1" customWidth="1"/>
    <col min="27" max="27" width="9.140625" style="16"/>
    <col min="28" max="28" width="31.28515625" bestFit="1" customWidth="1"/>
  </cols>
  <sheetData>
    <row r="1" spans="1:38" ht="26.25" x14ac:dyDescent="0.4">
      <c r="A1" s="20" t="s">
        <v>410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0" t="s">
        <v>415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AF1" s="18" t="s">
        <v>420</v>
      </c>
      <c r="AG1" s="18"/>
    </row>
    <row r="2" spans="1:38" x14ac:dyDescent="0.25">
      <c r="A2" s="16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s="16" t="s">
        <v>0</v>
      </c>
      <c r="O2" t="s">
        <v>1</v>
      </c>
      <c r="P2" t="s">
        <v>2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AA2" s="16" t="s">
        <v>0</v>
      </c>
      <c r="AB2" t="s">
        <v>1</v>
      </c>
      <c r="AC2" t="s">
        <v>2</v>
      </c>
      <c r="AD2" t="s">
        <v>3</v>
      </c>
      <c r="AE2" t="s">
        <v>4</v>
      </c>
      <c r="AF2" t="s">
        <v>5</v>
      </c>
      <c r="AG2" t="s">
        <v>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</row>
    <row r="3" spans="1:38" x14ac:dyDescent="0.25">
      <c r="A3" s="16">
        <v>14005</v>
      </c>
      <c r="B3" t="s">
        <v>12</v>
      </c>
      <c r="C3" s="7">
        <v>1330</v>
      </c>
      <c r="D3">
        <v>0</v>
      </c>
      <c r="E3">
        <v>0</v>
      </c>
      <c r="F3" s="7">
        <v>1330</v>
      </c>
      <c r="G3">
        <v>127</v>
      </c>
      <c r="H3">
        <v>0</v>
      </c>
      <c r="I3">
        <v>0</v>
      </c>
      <c r="J3">
        <v>3</v>
      </c>
      <c r="K3">
        <v>80</v>
      </c>
      <c r="L3">
        <v>210</v>
      </c>
      <c r="N3" s="16">
        <v>14005</v>
      </c>
      <c r="O3" t="s">
        <v>12</v>
      </c>
      <c r="P3" s="7">
        <v>1350</v>
      </c>
      <c r="Q3">
        <v>0</v>
      </c>
      <c r="R3">
        <v>0</v>
      </c>
      <c r="S3" s="7">
        <v>1350</v>
      </c>
      <c r="T3">
        <v>118</v>
      </c>
      <c r="U3">
        <v>0</v>
      </c>
      <c r="V3">
        <v>0</v>
      </c>
      <c r="W3">
        <v>4</v>
      </c>
      <c r="X3">
        <v>83</v>
      </c>
      <c r="Y3">
        <v>205</v>
      </c>
      <c r="AA3" s="16">
        <v>14005</v>
      </c>
      <c r="AB3" t="s">
        <v>12</v>
      </c>
      <c r="AC3" s="7">
        <v>1302</v>
      </c>
      <c r="AD3">
        <v>0</v>
      </c>
      <c r="AE3">
        <v>0</v>
      </c>
      <c r="AF3" s="7">
        <v>1302</v>
      </c>
      <c r="AG3">
        <v>114</v>
      </c>
      <c r="AH3">
        <v>0</v>
      </c>
      <c r="AI3">
        <v>0</v>
      </c>
      <c r="AJ3">
        <v>85</v>
      </c>
      <c r="AK3">
        <v>5</v>
      </c>
      <c r="AL3">
        <v>204</v>
      </c>
    </row>
    <row r="4" spans="1:38" x14ac:dyDescent="0.25">
      <c r="A4" s="16">
        <v>21226</v>
      </c>
      <c r="B4" t="s">
        <v>13</v>
      </c>
      <c r="C4">
        <v>453</v>
      </c>
      <c r="D4">
        <v>0</v>
      </c>
      <c r="E4">
        <v>0</v>
      </c>
      <c r="F4">
        <v>453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N4" s="16">
        <v>21226</v>
      </c>
      <c r="O4" t="s">
        <v>13</v>
      </c>
      <c r="P4">
        <v>451</v>
      </c>
      <c r="Q4">
        <v>0</v>
      </c>
      <c r="R4">
        <v>0</v>
      </c>
      <c r="S4">
        <v>451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A4" s="16">
        <v>21226</v>
      </c>
      <c r="AB4" t="s">
        <v>13</v>
      </c>
      <c r="AC4">
        <v>423</v>
      </c>
      <c r="AD4">
        <v>0</v>
      </c>
      <c r="AE4">
        <v>0</v>
      </c>
      <c r="AF4">
        <v>423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</row>
    <row r="5" spans="1:38" x14ac:dyDescent="0.25">
      <c r="A5" s="16">
        <v>22017</v>
      </c>
      <c r="B5" t="s">
        <v>14</v>
      </c>
      <c r="C5">
        <v>105</v>
      </c>
      <c r="D5">
        <v>0</v>
      </c>
      <c r="E5">
        <v>0</v>
      </c>
      <c r="F5">
        <v>105</v>
      </c>
      <c r="G5">
        <v>2</v>
      </c>
      <c r="H5">
        <v>0</v>
      </c>
      <c r="I5">
        <v>1</v>
      </c>
      <c r="J5">
        <v>0</v>
      </c>
      <c r="K5">
        <v>0</v>
      </c>
      <c r="L5">
        <v>3</v>
      </c>
      <c r="N5" s="16">
        <v>22017</v>
      </c>
      <c r="O5" t="s">
        <v>14</v>
      </c>
      <c r="P5">
        <v>124</v>
      </c>
      <c r="Q5">
        <v>0</v>
      </c>
      <c r="R5">
        <v>0</v>
      </c>
      <c r="S5">
        <v>124</v>
      </c>
      <c r="T5">
        <v>2</v>
      </c>
      <c r="U5">
        <v>0</v>
      </c>
      <c r="V5">
        <v>1</v>
      </c>
      <c r="W5">
        <v>0</v>
      </c>
      <c r="X5">
        <v>0</v>
      </c>
      <c r="Y5">
        <v>3</v>
      </c>
      <c r="AA5" s="16">
        <v>22017</v>
      </c>
      <c r="AB5" t="s">
        <v>14</v>
      </c>
      <c r="AC5">
        <v>129</v>
      </c>
      <c r="AD5">
        <v>0</v>
      </c>
      <c r="AE5">
        <v>0</v>
      </c>
      <c r="AF5">
        <v>129</v>
      </c>
      <c r="AG5">
        <v>2</v>
      </c>
      <c r="AH5">
        <v>0</v>
      </c>
      <c r="AI5">
        <v>1</v>
      </c>
      <c r="AJ5">
        <v>0</v>
      </c>
      <c r="AK5">
        <v>0</v>
      </c>
      <c r="AL5">
        <v>3</v>
      </c>
    </row>
    <row r="6" spans="1:38" x14ac:dyDescent="0.25">
      <c r="A6" s="16">
        <v>29103</v>
      </c>
      <c r="B6" t="s">
        <v>15</v>
      </c>
      <c r="C6" s="7">
        <v>1234</v>
      </c>
      <c r="D6">
        <v>0</v>
      </c>
      <c r="E6">
        <v>0</v>
      </c>
      <c r="F6" s="7">
        <v>1234</v>
      </c>
      <c r="G6">
        <v>69</v>
      </c>
      <c r="H6">
        <v>0</v>
      </c>
      <c r="I6">
        <v>0</v>
      </c>
      <c r="J6">
        <v>4</v>
      </c>
      <c r="K6">
        <v>7</v>
      </c>
      <c r="L6">
        <v>80</v>
      </c>
      <c r="N6" s="16">
        <v>29103</v>
      </c>
      <c r="O6" t="s">
        <v>15</v>
      </c>
      <c r="P6" s="7">
        <v>1219</v>
      </c>
      <c r="Q6">
        <v>0</v>
      </c>
      <c r="R6">
        <v>0</v>
      </c>
      <c r="S6" s="7">
        <v>1219</v>
      </c>
      <c r="T6">
        <v>67</v>
      </c>
      <c r="U6">
        <v>0</v>
      </c>
      <c r="V6">
        <v>0</v>
      </c>
      <c r="W6">
        <v>10</v>
      </c>
      <c r="X6">
        <v>4</v>
      </c>
      <c r="Y6">
        <v>81</v>
      </c>
      <c r="AA6" s="16">
        <v>29103</v>
      </c>
      <c r="AB6" t="s">
        <v>15</v>
      </c>
      <c r="AC6" s="7">
        <v>1198</v>
      </c>
      <c r="AD6">
        <v>0</v>
      </c>
      <c r="AE6">
        <v>0</v>
      </c>
      <c r="AF6" s="7">
        <v>1198</v>
      </c>
      <c r="AG6">
        <v>61</v>
      </c>
      <c r="AH6">
        <v>0</v>
      </c>
      <c r="AI6">
        <v>0</v>
      </c>
      <c r="AJ6">
        <v>9</v>
      </c>
      <c r="AK6">
        <v>8</v>
      </c>
      <c r="AL6">
        <v>78</v>
      </c>
    </row>
    <row r="7" spans="1:38" x14ac:dyDescent="0.25">
      <c r="A7" s="16">
        <v>31016</v>
      </c>
      <c r="B7" t="s">
        <v>16</v>
      </c>
      <c r="C7" s="7">
        <v>4136</v>
      </c>
      <c r="D7">
        <v>0</v>
      </c>
      <c r="E7">
        <v>0</v>
      </c>
      <c r="F7" s="7">
        <v>4136</v>
      </c>
      <c r="G7">
        <v>165</v>
      </c>
      <c r="H7">
        <v>0</v>
      </c>
      <c r="I7">
        <v>0</v>
      </c>
      <c r="J7">
        <v>0</v>
      </c>
      <c r="K7">
        <v>0</v>
      </c>
      <c r="L7">
        <v>165</v>
      </c>
      <c r="N7" s="16">
        <v>31016</v>
      </c>
      <c r="O7" t="s">
        <v>16</v>
      </c>
      <c r="P7" s="7">
        <v>3944</v>
      </c>
      <c r="Q7">
        <v>0</v>
      </c>
      <c r="R7">
        <v>0</v>
      </c>
      <c r="S7" s="7">
        <v>3944</v>
      </c>
      <c r="T7">
        <v>118</v>
      </c>
      <c r="U7">
        <v>0</v>
      </c>
      <c r="V7">
        <v>0</v>
      </c>
      <c r="W7">
        <v>2</v>
      </c>
      <c r="X7">
        <v>0</v>
      </c>
      <c r="Y7">
        <v>120</v>
      </c>
      <c r="AA7" s="16">
        <v>31016</v>
      </c>
      <c r="AB7" t="s">
        <v>16</v>
      </c>
      <c r="AC7" s="7">
        <v>3934</v>
      </c>
      <c r="AD7">
        <v>0</v>
      </c>
      <c r="AE7">
        <v>0</v>
      </c>
      <c r="AF7" s="7">
        <v>3934</v>
      </c>
      <c r="AG7">
        <v>216</v>
      </c>
      <c r="AH7">
        <v>0</v>
      </c>
      <c r="AI7">
        <v>0</v>
      </c>
      <c r="AJ7">
        <v>7</v>
      </c>
      <c r="AK7">
        <v>0</v>
      </c>
      <c r="AL7">
        <v>223</v>
      </c>
    </row>
    <row r="8" spans="1:38" x14ac:dyDescent="0.25">
      <c r="A8" s="17" t="s">
        <v>363</v>
      </c>
      <c r="B8" t="s">
        <v>17</v>
      </c>
      <c r="C8">
        <v>279</v>
      </c>
      <c r="D8">
        <v>0</v>
      </c>
      <c r="E8">
        <v>0</v>
      </c>
      <c r="F8">
        <v>279</v>
      </c>
      <c r="G8">
        <v>4</v>
      </c>
      <c r="H8">
        <v>0</v>
      </c>
      <c r="I8">
        <v>0</v>
      </c>
      <c r="J8">
        <v>0</v>
      </c>
      <c r="K8">
        <v>0</v>
      </c>
      <c r="L8">
        <v>4</v>
      </c>
      <c r="N8" s="17" t="s">
        <v>363</v>
      </c>
      <c r="O8" t="s">
        <v>17</v>
      </c>
      <c r="P8">
        <v>311</v>
      </c>
      <c r="Q8">
        <v>0</v>
      </c>
      <c r="R8">
        <v>0</v>
      </c>
      <c r="S8">
        <v>311</v>
      </c>
      <c r="T8">
        <v>4</v>
      </c>
      <c r="U8">
        <v>0</v>
      </c>
      <c r="V8">
        <v>0</v>
      </c>
      <c r="W8">
        <v>0</v>
      </c>
      <c r="X8">
        <v>0</v>
      </c>
      <c r="Y8">
        <v>4</v>
      </c>
      <c r="AA8" s="17" t="s">
        <v>363</v>
      </c>
      <c r="AB8" t="s">
        <v>17</v>
      </c>
      <c r="AC8">
        <v>304</v>
      </c>
      <c r="AD8">
        <v>0</v>
      </c>
      <c r="AE8">
        <v>0</v>
      </c>
      <c r="AF8">
        <v>304</v>
      </c>
      <c r="AG8">
        <v>5</v>
      </c>
      <c r="AH8">
        <v>0</v>
      </c>
      <c r="AI8">
        <v>0</v>
      </c>
      <c r="AJ8">
        <v>0</v>
      </c>
      <c r="AK8">
        <v>0</v>
      </c>
      <c r="AL8">
        <v>5</v>
      </c>
    </row>
    <row r="9" spans="1:38" x14ac:dyDescent="0.25">
      <c r="A9" s="16">
        <v>17408</v>
      </c>
      <c r="B9" t="s">
        <v>18</v>
      </c>
      <c r="C9" s="7">
        <v>14273</v>
      </c>
      <c r="D9">
        <v>0</v>
      </c>
      <c r="E9">
        <v>0</v>
      </c>
      <c r="F9" s="7">
        <v>14273</v>
      </c>
      <c r="G9">
        <v>670</v>
      </c>
      <c r="H9">
        <v>0</v>
      </c>
      <c r="I9">
        <v>101</v>
      </c>
      <c r="J9">
        <v>68</v>
      </c>
      <c r="K9">
        <v>0</v>
      </c>
      <c r="L9">
        <v>839</v>
      </c>
      <c r="N9" s="16">
        <v>17408</v>
      </c>
      <c r="O9" t="s">
        <v>18</v>
      </c>
      <c r="P9" s="7">
        <v>13224</v>
      </c>
      <c r="Q9">
        <v>0</v>
      </c>
      <c r="R9">
        <v>0</v>
      </c>
      <c r="S9" s="7">
        <v>13224</v>
      </c>
      <c r="T9">
        <v>692</v>
      </c>
      <c r="U9">
        <v>0</v>
      </c>
      <c r="V9">
        <v>136</v>
      </c>
      <c r="W9">
        <v>83</v>
      </c>
      <c r="X9">
        <v>0</v>
      </c>
      <c r="Y9">
        <v>911</v>
      </c>
      <c r="AA9" s="16">
        <v>17408</v>
      </c>
      <c r="AB9" t="s">
        <v>18</v>
      </c>
      <c r="AC9" s="7">
        <v>12525</v>
      </c>
      <c r="AD9">
        <v>0</v>
      </c>
      <c r="AE9">
        <v>0</v>
      </c>
      <c r="AF9" s="7">
        <v>12525</v>
      </c>
      <c r="AG9">
        <v>709</v>
      </c>
      <c r="AH9">
        <v>0</v>
      </c>
      <c r="AI9">
        <v>153</v>
      </c>
      <c r="AJ9">
        <v>127</v>
      </c>
      <c r="AK9">
        <v>0</v>
      </c>
      <c r="AL9">
        <v>989</v>
      </c>
    </row>
    <row r="10" spans="1:38" x14ac:dyDescent="0.25">
      <c r="A10" s="16">
        <v>18303</v>
      </c>
      <c r="B10" t="s">
        <v>19</v>
      </c>
      <c r="C10" s="7">
        <v>2157</v>
      </c>
      <c r="D10">
        <v>24</v>
      </c>
      <c r="E10">
        <v>0</v>
      </c>
      <c r="F10" s="7">
        <v>2133</v>
      </c>
      <c r="G10">
        <v>53</v>
      </c>
      <c r="H10">
        <v>0</v>
      </c>
      <c r="I10">
        <v>0</v>
      </c>
      <c r="J10">
        <v>2</v>
      </c>
      <c r="K10">
        <v>0</v>
      </c>
      <c r="L10">
        <v>55</v>
      </c>
      <c r="N10" s="16">
        <v>18303</v>
      </c>
      <c r="O10" t="s">
        <v>19</v>
      </c>
      <c r="P10" s="7">
        <v>2133</v>
      </c>
      <c r="Q10">
        <v>11</v>
      </c>
      <c r="R10">
        <v>0</v>
      </c>
      <c r="S10" s="7">
        <v>2122</v>
      </c>
      <c r="T10">
        <v>50</v>
      </c>
      <c r="U10">
        <v>0</v>
      </c>
      <c r="V10">
        <v>0</v>
      </c>
      <c r="W10">
        <v>2</v>
      </c>
      <c r="X10">
        <v>12</v>
      </c>
      <c r="Y10">
        <v>64</v>
      </c>
      <c r="AA10" s="16">
        <v>18303</v>
      </c>
      <c r="AB10" t="s">
        <v>19</v>
      </c>
      <c r="AC10" s="7">
        <v>1845</v>
      </c>
      <c r="AD10">
        <v>13</v>
      </c>
      <c r="AE10">
        <v>0</v>
      </c>
      <c r="AF10" s="7">
        <v>1832</v>
      </c>
      <c r="AG10">
        <v>51</v>
      </c>
      <c r="AH10">
        <v>0</v>
      </c>
      <c r="AI10">
        <v>0</v>
      </c>
      <c r="AJ10">
        <v>6</v>
      </c>
      <c r="AK10">
        <v>0</v>
      </c>
      <c r="AL10">
        <v>57</v>
      </c>
    </row>
    <row r="11" spans="1:38" x14ac:dyDescent="0.25">
      <c r="A11" s="17" t="s">
        <v>364</v>
      </c>
      <c r="B11" t="s">
        <v>20</v>
      </c>
      <c r="C11" s="7">
        <v>10318</v>
      </c>
      <c r="D11">
        <v>0</v>
      </c>
      <c r="E11">
        <v>0</v>
      </c>
      <c r="F11" s="7">
        <v>10318</v>
      </c>
      <c r="G11">
        <v>481</v>
      </c>
      <c r="H11">
        <v>0</v>
      </c>
      <c r="I11">
        <v>59</v>
      </c>
      <c r="J11">
        <v>15</v>
      </c>
      <c r="K11">
        <v>25</v>
      </c>
      <c r="L11">
        <v>580</v>
      </c>
      <c r="N11" s="17" t="s">
        <v>364</v>
      </c>
      <c r="O11" t="s">
        <v>20</v>
      </c>
      <c r="P11" s="7">
        <v>10021</v>
      </c>
      <c r="Q11">
        <v>0</v>
      </c>
      <c r="R11">
        <v>0</v>
      </c>
      <c r="S11" s="7">
        <v>10021</v>
      </c>
      <c r="T11">
        <v>487</v>
      </c>
      <c r="U11">
        <v>0</v>
      </c>
      <c r="V11">
        <v>0</v>
      </c>
      <c r="W11">
        <v>17</v>
      </c>
      <c r="X11">
        <v>32</v>
      </c>
      <c r="Y11">
        <v>536</v>
      </c>
      <c r="AA11" s="17" t="s">
        <v>364</v>
      </c>
      <c r="AB11" t="s">
        <v>20</v>
      </c>
      <c r="AC11" s="7">
        <v>9914</v>
      </c>
      <c r="AD11">
        <v>0</v>
      </c>
      <c r="AE11">
        <v>0</v>
      </c>
      <c r="AF11" s="7">
        <v>9914</v>
      </c>
      <c r="AG11">
        <v>520</v>
      </c>
      <c r="AH11">
        <v>0</v>
      </c>
      <c r="AI11">
        <v>1</v>
      </c>
      <c r="AJ11">
        <v>29</v>
      </c>
      <c r="AK11">
        <v>47</v>
      </c>
      <c r="AL11">
        <v>597</v>
      </c>
    </row>
    <row r="12" spans="1:38" x14ac:dyDescent="0.25">
      <c r="A12" s="16">
        <v>17405</v>
      </c>
      <c r="B12" t="s">
        <v>21</v>
      </c>
      <c r="C12" s="7">
        <v>5413</v>
      </c>
      <c r="D12">
        <v>0</v>
      </c>
      <c r="E12">
        <v>0</v>
      </c>
      <c r="F12" s="7">
        <v>5413</v>
      </c>
      <c r="G12">
        <v>394</v>
      </c>
      <c r="H12">
        <v>993</v>
      </c>
      <c r="I12" s="7">
        <v>1239</v>
      </c>
      <c r="J12">
        <v>3</v>
      </c>
      <c r="K12">
        <v>1</v>
      </c>
      <c r="L12" s="7">
        <v>2630</v>
      </c>
      <c r="N12" s="16">
        <v>17405</v>
      </c>
      <c r="O12" t="s">
        <v>21</v>
      </c>
      <c r="P12" s="7">
        <v>4531</v>
      </c>
      <c r="Q12">
        <v>0</v>
      </c>
      <c r="R12">
        <v>0</v>
      </c>
      <c r="S12" s="7">
        <v>4531</v>
      </c>
      <c r="T12">
        <v>423</v>
      </c>
      <c r="U12">
        <v>903</v>
      </c>
      <c r="V12" s="7">
        <v>1047</v>
      </c>
      <c r="W12">
        <v>4</v>
      </c>
      <c r="X12">
        <v>14</v>
      </c>
      <c r="Y12" s="7">
        <v>2391</v>
      </c>
      <c r="AA12" s="16">
        <v>17405</v>
      </c>
      <c r="AB12" t="s">
        <v>21</v>
      </c>
      <c r="AC12" s="7">
        <v>5151</v>
      </c>
      <c r="AD12">
        <v>0</v>
      </c>
      <c r="AE12">
        <v>0</v>
      </c>
      <c r="AF12" s="7">
        <v>5151</v>
      </c>
      <c r="AG12">
        <v>442</v>
      </c>
      <c r="AH12">
        <v>912</v>
      </c>
      <c r="AI12" s="7">
        <v>1163</v>
      </c>
      <c r="AJ12">
        <v>3</v>
      </c>
      <c r="AK12">
        <v>38</v>
      </c>
      <c r="AL12" s="7">
        <v>2558</v>
      </c>
    </row>
    <row r="13" spans="1:38" x14ac:dyDescent="0.25">
      <c r="A13" s="16">
        <v>37501</v>
      </c>
      <c r="B13" t="s">
        <v>22</v>
      </c>
      <c r="C13" s="7">
        <v>5841</v>
      </c>
      <c r="D13">
        <v>0</v>
      </c>
      <c r="E13">
        <v>0</v>
      </c>
      <c r="F13" s="7">
        <v>5841</v>
      </c>
      <c r="G13">
        <v>251</v>
      </c>
      <c r="H13">
        <v>0</v>
      </c>
      <c r="I13">
        <v>0</v>
      </c>
      <c r="J13">
        <v>49</v>
      </c>
      <c r="K13">
        <v>1</v>
      </c>
      <c r="L13">
        <v>301</v>
      </c>
      <c r="N13" s="16">
        <v>37501</v>
      </c>
      <c r="O13" t="s">
        <v>22</v>
      </c>
      <c r="P13" s="7">
        <v>5565</v>
      </c>
      <c r="Q13">
        <v>0</v>
      </c>
      <c r="R13">
        <v>0</v>
      </c>
      <c r="S13" s="7">
        <v>5565</v>
      </c>
      <c r="T13">
        <v>206</v>
      </c>
      <c r="U13">
        <v>0</v>
      </c>
      <c r="V13">
        <v>0</v>
      </c>
      <c r="W13">
        <v>75</v>
      </c>
      <c r="X13">
        <v>31</v>
      </c>
      <c r="Y13">
        <v>312</v>
      </c>
      <c r="AA13" s="16">
        <v>37501</v>
      </c>
      <c r="AB13" t="s">
        <v>22</v>
      </c>
      <c r="AC13" s="7">
        <v>5244</v>
      </c>
      <c r="AD13">
        <v>0</v>
      </c>
      <c r="AE13">
        <v>0</v>
      </c>
      <c r="AF13" s="7">
        <v>5244</v>
      </c>
      <c r="AG13">
        <v>236</v>
      </c>
      <c r="AH13">
        <v>0</v>
      </c>
      <c r="AI13">
        <v>0</v>
      </c>
      <c r="AJ13">
        <v>69</v>
      </c>
      <c r="AK13">
        <v>35</v>
      </c>
      <c r="AL13">
        <v>340</v>
      </c>
    </row>
    <row r="14" spans="1:38" x14ac:dyDescent="0.25">
      <c r="A14" s="17" t="s">
        <v>365</v>
      </c>
      <c r="B14" t="s">
        <v>23</v>
      </c>
      <c r="C14">
        <v>22</v>
      </c>
      <c r="D14">
        <v>0</v>
      </c>
      <c r="E14">
        <v>0</v>
      </c>
      <c r="F14">
        <v>22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N14" s="17" t="s">
        <v>365</v>
      </c>
      <c r="O14" t="s">
        <v>23</v>
      </c>
      <c r="P14">
        <v>18</v>
      </c>
      <c r="Q14">
        <v>0</v>
      </c>
      <c r="R14">
        <v>0</v>
      </c>
      <c r="S14">
        <v>18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 s="17" t="s">
        <v>365</v>
      </c>
      <c r="AB14" t="s">
        <v>23</v>
      </c>
      <c r="AC14">
        <v>22</v>
      </c>
      <c r="AD14">
        <v>0</v>
      </c>
      <c r="AE14">
        <v>0</v>
      </c>
      <c r="AF14">
        <v>22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 s="16">
        <v>27403</v>
      </c>
      <c r="B15" t="s">
        <v>24</v>
      </c>
      <c r="C15" s="7">
        <v>17595</v>
      </c>
      <c r="D15">
        <v>0</v>
      </c>
      <c r="E15">
        <v>0</v>
      </c>
      <c r="F15" s="7">
        <v>17595</v>
      </c>
      <c r="G15" s="7">
        <v>1167</v>
      </c>
      <c r="H15">
        <v>253</v>
      </c>
      <c r="I15">
        <v>47</v>
      </c>
      <c r="J15">
        <v>10</v>
      </c>
      <c r="K15">
        <v>99</v>
      </c>
      <c r="L15" s="7">
        <v>1576</v>
      </c>
      <c r="N15" s="16">
        <v>27403</v>
      </c>
      <c r="O15" t="s">
        <v>24</v>
      </c>
      <c r="P15" s="7">
        <v>16291</v>
      </c>
      <c r="Q15">
        <v>0</v>
      </c>
      <c r="R15">
        <v>0</v>
      </c>
      <c r="S15" s="7">
        <v>16291</v>
      </c>
      <c r="T15" s="7">
        <v>1218</v>
      </c>
      <c r="U15">
        <v>227</v>
      </c>
      <c r="V15">
        <v>46</v>
      </c>
      <c r="W15">
        <v>11</v>
      </c>
      <c r="X15">
        <v>151</v>
      </c>
      <c r="Y15" s="7">
        <v>1653</v>
      </c>
      <c r="AA15" s="16">
        <v>27403</v>
      </c>
      <c r="AB15" t="s">
        <v>24</v>
      </c>
      <c r="AC15" s="7">
        <v>15916</v>
      </c>
      <c r="AD15">
        <v>0</v>
      </c>
      <c r="AE15">
        <v>0</v>
      </c>
      <c r="AF15" s="7">
        <v>15916</v>
      </c>
      <c r="AG15" s="7">
        <v>1292</v>
      </c>
      <c r="AH15">
        <v>278</v>
      </c>
      <c r="AI15">
        <v>35</v>
      </c>
      <c r="AJ15">
        <v>13</v>
      </c>
      <c r="AK15">
        <v>158</v>
      </c>
      <c r="AL15" s="7">
        <v>1776</v>
      </c>
    </row>
    <row r="16" spans="1:38" x14ac:dyDescent="0.25">
      <c r="A16" s="16">
        <v>20203</v>
      </c>
      <c r="B16" t="s">
        <v>25</v>
      </c>
      <c r="C16">
        <v>138</v>
      </c>
      <c r="D16">
        <v>0</v>
      </c>
      <c r="E16">
        <v>0</v>
      </c>
      <c r="F16">
        <v>138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N16" s="16">
        <v>20203</v>
      </c>
      <c r="O16" t="s">
        <v>25</v>
      </c>
      <c r="P16">
        <v>126</v>
      </c>
      <c r="Q16">
        <v>0</v>
      </c>
      <c r="R16">
        <v>0</v>
      </c>
      <c r="S16">
        <v>126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 s="16">
        <v>20203</v>
      </c>
      <c r="AB16" t="s">
        <v>25</v>
      </c>
      <c r="AC16">
        <v>120</v>
      </c>
      <c r="AD16">
        <v>0</v>
      </c>
      <c r="AE16">
        <v>0</v>
      </c>
      <c r="AF16">
        <v>120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 s="16">
        <v>37503</v>
      </c>
      <c r="B17" t="s">
        <v>26</v>
      </c>
      <c r="C17" s="7">
        <v>1360</v>
      </c>
      <c r="D17">
        <v>0</v>
      </c>
      <c r="E17">
        <v>0</v>
      </c>
      <c r="F17" s="7">
        <v>1360</v>
      </c>
      <c r="G17">
        <v>65</v>
      </c>
      <c r="H17">
        <v>0</v>
      </c>
      <c r="I17">
        <v>0</v>
      </c>
      <c r="J17">
        <v>10</v>
      </c>
      <c r="K17">
        <v>6</v>
      </c>
      <c r="L17">
        <v>81</v>
      </c>
      <c r="N17" s="16">
        <v>37503</v>
      </c>
      <c r="O17" t="s">
        <v>26</v>
      </c>
      <c r="P17" s="7">
        <v>1357</v>
      </c>
      <c r="Q17">
        <v>0</v>
      </c>
      <c r="R17">
        <v>0</v>
      </c>
      <c r="S17" s="7">
        <v>1357</v>
      </c>
      <c r="T17">
        <v>66</v>
      </c>
      <c r="U17">
        <v>0</v>
      </c>
      <c r="V17">
        <v>0</v>
      </c>
      <c r="W17">
        <v>5</v>
      </c>
      <c r="X17">
        <v>4</v>
      </c>
      <c r="Y17">
        <v>75</v>
      </c>
      <c r="AA17" s="16">
        <v>37503</v>
      </c>
      <c r="AB17" t="s">
        <v>26</v>
      </c>
      <c r="AC17" s="7">
        <v>1307</v>
      </c>
      <c r="AD17">
        <v>0</v>
      </c>
      <c r="AE17">
        <v>0</v>
      </c>
      <c r="AF17" s="7">
        <v>1307</v>
      </c>
      <c r="AG17">
        <v>70</v>
      </c>
      <c r="AH17">
        <v>0</v>
      </c>
      <c r="AI17">
        <v>0</v>
      </c>
      <c r="AJ17">
        <v>22</v>
      </c>
      <c r="AK17">
        <v>12</v>
      </c>
      <c r="AL17">
        <v>104</v>
      </c>
    </row>
    <row r="18" spans="1:38" x14ac:dyDescent="0.25">
      <c r="A18" s="16">
        <v>21234</v>
      </c>
      <c r="B18" t="s">
        <v>27</v>
      </c>
      <c r="C18">
        <v>166</v>
      </c>
      <c r="D18">
        <v>0</v>
      </c>
      <c r="E18">
        <v>0</v>
      </c>
      <c r="F18">
        <v>166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 s="16">
        <v>21234</v>
      </c>
      <c r="O18" t="s">
        <v>27</v>
      </c>
      <c r="P18">
        <v>153</v>
      </c>
      <c r="Q18">
        <v>0</v>
      </c>
      <c r="R18">
        <v>0</v>
      </c>
      <c r="S18">
        <v>153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AA18" s="16">
        <v>21234</v>
      </c>
      <c r="AB18" t="s">
        <v>27</v>
      </c>
      <c r="AC18">
        <v>156</v>
      </c>
      <c r="AD18">
        <v>0</v>
      </c>
      <c r="AE18">
        <v>0</v>
      </c>
      <c r="AF18">
        <v>156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 s="16">
        <v>18100</v>
      </c>
      <c r="B19" t="s">
        <v>28</v>
      </c>
      <c r="C19" s="7">
        <v>2873</v>
      </c>
      <c r="D19">
        <v>0</v>
      </c>
      <c r="E19">
        <v>0</v>
      </c>
      <c r="F19" s="7">
        <v>2873</v>
      </c>
      <c r="G19">
        <v>193</v>
      </c>
      <c r="H19">
        <v>0</v>
      </c>
      <c r="I19">
        <v>21</v>
      </c>
      <c r="J19">
        <v>2</v>
      </c>
      <c r="K19">
        <v>12</v>
      </c>
      <c r="L19">
        <v>228</v>
      </c>
      <c r="N19" s="16">
        <v>18100</v>
      </c>
      <c r="O19" t="s">
        <v>28</v>
      </c>
      <c r="P19" s="7">
        <v>2869</v>
      </c>
      <c r="Q19">
        <v>0</v>
      </c>
      <c r="R19">
        <v>0</v>
      </c>
      <c r="S19" s="7">
        <v>2869</v>
      </c>
      <c r="T19">
        <v>185</v>
      </c>
      <c r="U19">
        <v>0</v>
      </c>
      <c r="V19">
        <v>14</v>
      </c>
      <c r="W19">
        <v>5</v>
      </c>
      <c r="X19">
        <v>22</v>
      </c>
      <c r="Y19">
        <v>226</v>
      </c>
      <c r="AA19" s="16">
        <v>18100</v>
      </c>
      <c r="AB19" t="s">
        <v>28</v>
      </c>
      <c r="AC19" s="7">
        <v>2687</v>
      </c>
      <c r="AD19">
        <v>0</v>
      </c>
      <c r="AE19">
        <v>0</v>
      </c>
      <c r="AF19" s="7">
        <v>2687</v>
      </c>
      <c r="AG19">
        <v>158</v>
      </c>
      <c r="AH19">
        <v>0</v>
      </c>
      <c r="AI19">
        <v>27</v>
      </c>
      <c r="AJ19">
        <v>35</v>
      </c>
      <c r="AK19">
        <v>23</v>
      </c>
      <c r="AL19">
        <v>243</v>
      </c>
    </row>
    <row r="20" spans="1:38" x14ac:dyDescent="0.25">
      <c r="A20" s="16">
        <v>24111</v>
      </c>
      <c r="B20" t="s">
        <v>29</v>
      </c>
      <c r="C20">
        <v>422</v>
      </c>
      <c r="D20">
        <v>0</v>
      </c>
      <c r="E20">
        <v>0</v>
      </c>
      <c r="F20">
        <v>422</v>
      </c>
      <c r="G20">
        <v>10</v>
      </c>
      <c r="H20">
        <v>0</v>
      </c>
      <c r="I20">
        <v>0</v>
      </c>
      <c r="J20">
        <v>0</v>
      </c>
      <c r="K20">
        <v>0</v>
      </c>
      <c r="L20">
        <v>10</v>
      </c>
      <c r="N20" s="16">
        <v>24111</v>
      </c>
      <c r="O20" t="s">
        <v>29</v>
      </c>
      <c r="P20">
        <v>394</v>
      </c>
      <c r="Q20">
        <v>0</v>
      </c>
      <c r="R20">
        <v>0</v>
      </c>
      <c r="S20">
        <v>394</v>
      </c>
      <c r="T20">
        <v>9</v>
      </c>
      <c r="U20">
        <v>0</v>
      </c>
      <c r="V20">
        <v>0</v>
      </c>
      <c r="W20">
        <v>0</v>
      </c>
      <c r="X20">
        <v>0</v>
      </c>
      <c r="Y20">
        <v>9</v>
      </c>
      <c r="AA20" s="16">
        <v>24111</v>
      </c>
      <c r="AB20" t="s">
        <v>29</v>
      </c>
      <c r="AC20">
        <v>365</v>
      </c>
      <c r="AD20">
        <v>0</v>
      </c>
      <c r="AE20">
        <v>0</v>
      </c>
      <c r="AF20">
        <v>365</v>
      </c>
      <c r="AG20">
        <v>10</v>
      </c>
      <c r="AH20">
        <v>0</v>
      </c>
      <c r="AI20">
        <v>0</v>
      </c>
      <c r="AJ20">
        <v>0</v>
      </c>
      <c r="AK20">
        <v>0</v>
      </c>
      <c r="AL20">
        <v>10</v>
      </c>
    </row>
    <row r="21" spans="1:38" x14ac:dyDescent="0.25">
      <c r="A21" s="17" t="s">
        <v>366</v>
      </c>
      <c r="B21" t="s">
        <v>30</v>
      </c>
      <c r="C21">
        <v>221</v>
      </c>
      <c r="D21">
        <v>0</v>
      </c>
      <c r="E21">
        <v>0</v>
      </c>
      <c r="F21">
        <v>221</v>
      </c>
      <c r="G21">
        <v>19</v>
      </c>
      <c r="H21">
        <v>0</v>
      </c>
      <c r="I21">
        <v>0</v>
      </c>
      <c r="J21">
        <v>0</v>
      </c>
      <c r="K21">
        <v>1</v>
      </c>
      <c r="L21">
        <v>20</v>
      </c>
      <c r="N21" s="17" t="s">
        <v>366</v>
      </c>
      <c r="O21" t="s">
        <v>30</v>
      </c>
      <c r="P21">
        <v>224</v>
      </c>
      <c r="Q21">
        <v>0</v>
      </c>
      <c r="R21">
        <v>0</v>
      </c>
      <c r="S21">
        <v>224</v>
      </c>
      <c r="T21">
        <v>19</v>
      </c>
      <c r="U21">
        <v>0</v>
      </c>
      <c r="V21">
        <v>0</v>
      </c>
      <c r="W21">
        <v>0</v>
      </c>
      <c r="X21">
        <v>0</v>
      </c>
      <c r="Y21">
        <v>19</v>
      </c>
      <c r="AA21" s="17" t="s">
        <v>366</v>
      </c>
      <c r="AB21" t="s">
        <v>30</v>
      </c>
      <c r="AC21">
        <v>222</v>
      </c>
      <c r="AD21">
        <v>0</v>
      </c>
      <c r="AE21">
        <v>0</v>
      </c>
      <c r="AF21">
        <v>222</v>
      </c>
      <c r="AG21">
        <v>16</v>
      </c>
      <c r="AH21">
        <v>0</v>
      </c>
      <c r="AI21">
        <v>0</v>
      </c>
      <c r="AJ21">
        <v>0</v>
      </c>
      <c r="AK21">
        <v>3</v>
      </c>
      <c r="AL21">
        <v>19</v>
      </c>
    </row>
    <row r="22" spans="1:38" x14ac:dyDescent="0.25">
      <c r="A22" s="16">
        <v>16046</v>
      </c>
      <c r="B22" t="s">
        <v>31</v>
      </c>
      <c r="C22">
        <v>75</v>
      </c>
      <c r="D22">
        <v>0</v>
      </c>
      <c r="E22">
        <v>0</v>
      </c>
      <c r="F22">
        <v>75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N22" s="16">
        <v>16046</v>
      </c>
      <c r="O22" t="s">
        <v>31</v>
      </c>
      <c r="P22">
        <v>83</v>
      </c>
      <c r="Q22">
        <v>0</v>
      </c>
      <c r="R22">
        <v>0</v>
      </c>
      <c r="S22">
        <v>83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AA22" s="16">
        <v>16046</v>
      </c>
      <c r="AB22" t="s">
        <v>31</v>
      </c>
      <c r="AC22">
        <v>81</v>
      </c>
      <c r="AD22">
        <v>0</v>
      </c>
      <c r="AE22">
        <v>0</v>
      </c>
      <c r="AF22">
        <v>81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 s="16">
        <v>29100</v>
      </c>
      <c r="B23" t="s">
        <v>32</v>
      </c>
      <c r="C23" s="7">
        <v>2501</v>
      </c>
      <c r="D23">
        <v>48</v>
      </c>
      <c r="E23">
        <v>0</v>
      </c>
      <c r="F23" s="7">
        <v>2453</v>
      </c>
      <c r="G23">
        <v>81</v>
      </c>
      <c r="H23">
        <v>0</v>
      </c>
      <c r="I23">
        <v>0</v>
      </c>
      <c r="J23">
        <v>103</v>
      </c>
      <c r="K23">
        <v>13</v>
      </c>
      <c r="L23">
        <v>197</v>
      </c>
      <c r="N23" s="16">
        <v>29100</v>
      </c>
      <c r="O23" t="s">
        <v>32</v>
      </c>
      <c r="P23" s="7">
        <v>2421</v>
      </c>
      <c r="Q23">
        <v>41</v>
      </c>
      <c r="R23">
        <v>0</v>
      </c>
      <c r="S23" s="7">
        <v>2380</v>
      </c>
      <c r="T23">
        <v>80</v>
      </c>
      <c r="U23">
        <v>0</v>
      </c>
      <c r="V23">
        <v>0</v>
      </c>
      <c r="W23">
        <v>102</v>
      </c>
      <c r="X23">
        <v>15</v>
      </c>
      <c r="Y23">
        <v>197</v>
      </c>
      <c r="AA23" s="16">
        <v>29100</v>
      </c>
      <c r="AB23" t="s">
        <v>32</v>
      </c>
      <c r="AC23" s="7">
        <v>2488</v>
      </c>
      <c r="AD23">
        <v>37</v>
      </c>
      <c r="AE23">
        <v>0</v>
      </c>
      <c r="AF23" s="7">
        <v>2451</v>
      </c>
      <c r="AG23">
        <v>74</v>
      </c>
      <c r="AH23">
        <v>0</v>
      </c>
      <c r="AI23">
        <v>0</v>
      </c>
      <c r="AJ23">
        <v>144</v>
      </c>
      <c r="AK23">
        <v>24</v>
      </c>
      <c r="AL23">
        <v>242</v>
      </c>
    </row>
    <row r="24" spans="1:38" x14ac:dyDescent="0.25">
      <c r="A24" s="17" t="s">
        <v>367</v>
      </c>
      <c r="B24" t="s">
        <v>33</v>
      </c>
      <c r="C24" s="7">
        <v>4760</v>
      </c>
      <c r="D24">
        <v>0</v>
      </c>
      <c r="E24">
        <v>0</v>
      </c>
      <c r="F24" s="7">
        <v>4760</v>
      </c>
      <c r="G24">
        <v>179</v>
      </c>
      <c r="H24">
        <v>0</v>
      </c>
      <c r="I24">
        <v>0</v>
      </c>
      <c r="J24">
        <v>3</v>
      </c>
      <c r="K24">
        <v>0</v>
      </c>
      <c r="L24">
        <v>182</v>
      </c>
      <c r="N24" s="17" t="s">
        <v>367</v>
      </c>
      <c r="O24" t="s">
        <v>33</v>
      </c>
      <c r="P24" s="7">
        <v>4684</v>
      </c>
      <c r="Q24">
        <v>4</v>
      </c>
      <c r="R24">
        <v>0</v>
      </c>
      <c r="S24" s="7">
        <v>4680</v>
      </c>
      <c r="T24">
        <v>172</v>
      </c>
      <c r="U24">
        <v>0</v>
      </c>
      <c r="V24">
        <v>0</v>
      </c>
      <c r="W24">
        <v>3</v>
      </c>
      <c r="X24">
        <v>0</v>
      </c>
      <c r="Y24">
        <v>175</v>
      </c>
      <c r="AA24" s="17" t="s">
        <v>367</v>
      </c>
      <c r="AB24" t="s">
        <v>33</v>
      </c>
      <c r="AC24" s="7">
        <v>4358</v>
      </c>
      <c r="AD24">
        <v>2</v>
      </c>
      <c r="AE24">
        <v>0</v>
      </c>
      <c r="AF24" s="7">
        <v>4356</v>
      </c>
      <c r="AG24">
        <v>196</v>
      </c>
      <c r="AH24">
        <v>0</v>
      </c>
      <c r="AI24">
        <v>0</v>
      </c>
      <c r="AJ24">
        <v>14</v>
      </c>
      <c r="AK24">
        <v>0</v>
      </c>
      <c r="AL24">
        <v>210</v>
      </c>
    </row>
    <row r="25" spans="1:38" x14ac:dyDescent="0.25">
      <c r="A25" s="17" t="s">
        <v>368</v>
      </c>
      <c r="B25" t="s">
        <v>34</v>
      </c>
      <c r="C25">
        <v>336</v>
      </c>
      <c r="D25">
        <v>0</v>
      </c>
      <c r="E25">
        <v>0</v>
      </c>
      <c r="F25">
        <v>336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N25" s="17" t="s">
        <v>368</v>
      </c>
      <c r="O25" t="s">
        <v>34</v>
      </c>
      <c r="P25">
        <v>302</v>
      </c>
      <c r="Q25">
        <v>0</v>
      </c>
      <c r="R25">
        <v>0</v>
      </c>
      <c r="S25">
        <v>302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 s="17" t="s">
        <v>368</v>
      </c>
      <c r="AB25" t="s">
        <v>34</v>
      </c>
      <c r="AC25">
        <v>295</v>
      </c>
      <c r="AD25">
        <v>0</v>
      </c>
      <c r="AE25">
        <v>0</v>
      </c>
      <c r="AF25">
        <v>295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 s="16">
        <v>27019</v>
      </c>
      <c r="B26" t="s">
        <v>35</v>
      </c>
      <c r="C26">
        <v>59</v>
      </c>
      <c r="D26">
        <v>0</v>
      </c>
      <c r="E26">
        <v>0</v>
      </c>
      <c r="F26">
        <v>59</v>
      </c>
      <c r="G26">
        <v>3</v>
      </c>
      <c r="H26">
        <v>0</v>
      </c>
      <c r="I26">
        <v>0</v>
      </c>
      <c r="J26">
        <v>0</v>
      </c>
      <c r="K26">
        <v>0</v>
      </c>
      <c r="L26">
        <v>3</v>
      </c>
      <c r="N26" s="16">
        <v>27019</v>
      </c>
      <c r="O26" t="s">
        <v>35</v>
      </c>
      <c r="P26">
        <v>62</v>
      </c>
      <c r="Q26">
        <v>0</v>
      </c>
      <c r="R26">
        <v>0</v>
      </c>
      <c r="S26">
        <v>62</v>
      </c>
      <c r="T26">
        <v>4</v>
      </c>
      <c r="U26">
        <v>0</v>
      </c>
      <c r="V26">
        <v>0</v>
      </c>
      <c r="W26">
        <v>2</v>
      </c>
      <c r="X26">
        <v>0</v>
      </c>
      <c r="Y26">
        <v>6</v>
      </c>
      <c r="AA26" s="16">
        <v>27019</v>
      </c>
      <c r="AB26" t="s">
        <v>35</v>
      </c>
      <c r="AC26">
        <v>66</v>
      </c>
      <c r="AD26">
        <v>0</v>
      </c>
      <c r="AE26">
        <v>0</v>
      </c>
      <c r="AF26">
        <v>66</v>
      </c>
      <c r="AG26">
        <v>4</v>
      </c>
      <c r="AH26">
        <v>0</v>
      </c>
      <c r="AI26">
        <v>0</v>
      </c>
      <c r="AJ26">
        <v>0</v>
      </c>
      <c r="AK26">
        <v>0</v>
      </c>
      <c r="AL26">
        <v>4</v>
      </c>
    </row>
    <row r="27" spans="1:38" x14ac:dyDescent="0.25">
      <c r="A27" s="17" t="s">
        <v>369</v>
      </c>
      <c r="B27" t="s">
        <v>36</v>
      </c>
      <c r="C27">
        <v>756</v>
      </c>
      <c r="D27">
        <v>0</v>
      </c>
      <c r="E27">
        <v>0</v>
      </c>
      <c r="F27">
        <v>756</v>
      </c>
      <c r="G27">
        <v>35</v>
      </c>
      <c r="H27">
        <v>0</v>
      </c>
      <c r="I27">
        <v>0</v>
      </c>
      <c r="J27">
        <v>0</v>
      </c>
      <c r="K27">
        <v>0</v>
      </c>
      <c r="L27">
        <v>35</v>
      </c>
      <c r="N27" s="17" t="s">
        <v>369</v>
      </c>
      <c r="O27" t="s">
        <v>36</v>
      </c>
      <c r="P27">
        <v>732</v>
      </c>
      <c r="Q27">
        <v>0</v>
      </c>
      <c r="R27">
        <v>0</v>
      </c>
      <c r="S27">
        <v>732</v>
      </c>
      <c r="T27">
        <v>38</v>
      </c>
      <c r="U27">
        <v>0</v>
      </c>
      <c r="V27">
        <v>0</v>
      </c>
      <c r="W27">
        <v>0</v>
      </c>
      <c r="X27">
        <v>15</v>
      </c>
      <c r="Y27">
        <v>53</v>
      </c>
      <c r="AA27" s="17" t="s">
        <v>369</v>
      </c>
      <c r="AB27" t="s">
        <v>36</v>
      </c>
      <c r="AC27">
        <v>736</v>
      </c>
      <c r="AD27">
        <v>0</v>
      </c>
      <c r="AE27">
        <v>0</v>
      </c>
      <c r="AF27">
        <v>736</v>
      </c>
      <c r="AG27">
        <v>39</v>
      </c>
      <c r="AH27">
        <v>0</v>
      </c>
      <c r="AI27">
        <v>0</v>
      </c>
      <c r="AJ27">
        <v>0</v>
      </c>
      <c r="AK27">
        <v>7</v>
      </c>
      <c r="AL27">
        <v>46</v>
      </c>
    </row>
    <row r="28" spans="1:38" x14ac:dyDescent="0.25">
      <c r="A28" s="17" t="s">
        <v>370</v>
      </c>
      <c r="B28" t="s">
        <v>37</v>
      </c>
      <c r="C28">
        <v>628</v>
      </c>
      <c r="D28">
        <v>0</v>
      </c>
      <c r="E28">
        <v>0</v>
      </c>
      <c r="F28">
        <v>628</v>
      </c>
      <c r="G28">
        <v>34</v>
      </c>
      <c r="H28">
        <v>0</v>
      </c>
      <c r="I28">
        <v>0</v>
      </c>
      <c r="J28">
        <v>8</v>
      </c>
      <c r="K28">
        <v>0</v>
      </c>
      <c r="L28">
        <v>42</v>
      </c>
      <c r="N28" s="17" t="s">
        <v>370</v>
      </c>
      <c r="O28" t="s">
        <v>37</v>
      </c>
      <c r="P28">
        <v>623</v>
      </c>
      <c r="Q28">
        <v>0</v>
      </c>
      <c r="R28">
        <v>0</v>
      </c>
      <c r="S28">
        <v>623</v>
      </c>
      <c r="T28">
        <v>45</v>
      </c>
      <c r="U28">
        <v>0</v>
      </c>
      <c r="V28">
        <v>0</v>
      </c>
      <c r="W28">
        <v>5</v>
      </c>
      <c r="X28">
        <v>3</v>
      </c>
      <c r="Y28">
        <v>53</v>
      </c>
      <c r="AA28" s="17" t="s">
        <v>370</v>
      </c>
      <c r="AB28" t="s">
        <v>37</v>
      </c>
      <c r="AC28">
        <v>576</v>
      </c>
      <c r="AD28">
        <v>0</v>
      </c>
      <c r="AE28">
        <v>0</v>
      </c>
      <c r="AF28">
        <v>576</v>
      </c>
      <c r="AG28">
        <v>40</v>
      </c>
      <c r="AH28">
        <v>0</v>
      </c>
      <c r="AI28">
        <v>0</v>
      </c>
      <c r="AJ28">
        <v>4</v>
      </c>
      <c r="AK28">
        <v>4</v>
      </c>
      <c r="AL28">
        <v>48</v>
      </c>
    </row>
    <row r="29" spans="1:38" x14ac:dyDescent="0.25">
      <c r="A29" s="17" t="s">
        <v>371</v>
      </c>
      <c r="B29" t="s">
        <v>38</v>
      </c>
      <c r="C29">
        <v>938</v>
      </c>
      <c r="D29">
        <v>0</v>
      </c>
      <c r="E29">
        <v>0</v>
      </c>
      <c r="F29">
        <v>938</v>
      </c>
      <c r="G29">
        <v>48</v>
      </c>
      <c r="H29">
        <v>0</v>
      </c>
      <c r="I29">
        <v>0</v>
      </c>
      <c r="J29">
        <v>0</v>
      </c>
      <c r="K29">
        <v>0</v>
      </c>
      <c r="L29">
        <v>48</v>
      </c>
      <c r="N29" s="17" t="s">
        <v>371</v>
      </c>
      <c r="O29" t="s">
        <v>38</v>
      </c>
      <c r="P29">
        <v>885</v>
      </c>
      <c r="Q29">
        <v>0</v>
      </c>
      <c r="R29">
        <v>0</v>
      </c>
      <c r="S29">
        <v>885</v>
      </c>
      <c r="T29">
        <v>59</v>
      </c>
      <c r="U29">
        <v>0</v>
      </c>
      <c r="V29">
        <v>0</v>
      </c>
      <c r="W29">
        <v>0</v>
      </c>
      <c r="X29">
        <v>0</v>
      </c>
      <c r="Y29">
        <v>59</v>
      </c>
      <c r="AA29" s="17" t="s">
        <v>371</v>
      </c>
      <c r="AB29" t="s">
        <v>38</v>
      </c>
      <c r="AC29">
        <v>881</v>
      </c>
      <c r="AD29">
        <v>0</v>
      </c>
      <c r="AE29">
        <v>0</v>
      </c>
      <c r="AF29">
        <v>881</v>
      </c>
      <c r="AG29">
        <v>52</v>
      </c>
      <c r="AH29">
        <v>0</v>
      </c>
      <c r="AI29">
        <v>0</v>
      </c>
      <c r="AJ29">
        <v>0</v>
      </c>
      <c r="AK29">
        <v>0</v>
      </c>
      <c r="AL29">
        <v>52</v>
      </c>
    </row>
    <row r="30" spans="1:38" x14ac:dyDescent="0.25">
      <c r="A30" s="16">
        <v>18901</v>
      </c>
      <c r="B30" t="s">
        <v>336</v>
      </c>
      <c r="C30">
        <v>369</v>
      </c>
      <c r="D30">
        <v>0</v>
      </c>
      <c r="E30">
        <v>0</v>
      </c>
      <c r="F30">
        <v>369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N30" s="16">
        <v>18901</v>
      </c>
      <c r="O30" t="s">
        <v>336</v>
      </c>
      <c r="P30">
        <v>340</v>
      </c>
      <c r="Q30">
        <v>0</v>
      </c>
      <c r="R30">
        <v>0</v>
      </c>
      <c r="S30">
        <v>340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 s="16">
        <v>18901</v>
      </c>
      <c r="AB30" t="s">
        <v>336</v>
      </c>
      <c r="AC30">
        <v>346</v>
      </c>
      <c r="AD30">
        <v>0</v>
      </c>
      <c r="AE30">
        <v>0</v>
      </c>
      <c r="AF30">
        <v>346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 s="16">
        <v>20215</v>
      </c>
      <c r="B31" t="s">
        <v>39</v>
      </c>
      <c r="C31">
        <v>106</v>
      </c>
      <c r="D31">
        <v>0</v>
      </c>
      <c r="E31">
        <v>0</v>
      </c>
      <c r="F31">
        <v>106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N31" s="16">
        <v>20215</v>
      </c>
      <c r="O31" t="s">
        <v>39</v>
      </c>
      <c r="P31">
        <v>108</v>
      </c>
      <c r="Q31">
        <v>0</v>
      </c>
      <c r="R31">
        <v>0</v>
      </c>
      <c r="S31">
        <v>108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AA31" s="16">
        <v>20215</v>
      </c>
      <c r="AB31" t="s">
        <v>39</v>
      </c>
      <c r="AC31">
        <v>105</v>
      </c>
      <c r="AD31">
        <v>0</v>
      </c>
      <c r="AE31">
        <v>0</v>
      </c>
      <c r="AF31">
        <v>105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</row>
    <row r="32" spans="1:38" x14ac:dyDescent="0.25">
      <c r="A32" s="16">
        <v>18401</v>
      </c>
      <c r="B32" t="s">
        <v>40</v>
      </c>
      <c r="C32" s="7">
        <v>6973</v>
      </c>
      <c r="D32">
        <v>0</v>
      </c>
      <c r="E32">
        <v>0</v>
      </c>
      <c r="F32" s="7">
        <v>6973</v>
      </c>
      <c r="G32">
        <v>541</v>
      </c>
      <c r="H32">
        <v>0</v>
      </c>
      <c r="I32">
        <v>31</v>
      </c>
      <c r="J32">
        <v>70</v>
      </c>
      <c r="K32">
        <v>0</v>
      </c>
      <c r="L32">
        <v>642</v>
      </c>
      <c r="N32" s="16">
        <v>18401</v>
      </c>
      <c r="O32" t="s">
        <v>40</v>
      </c>
      <c r="P32" s="7">
        <v>6926</v>
      </c>
      <c r="Q32">
        <v>0</v>
      </c>
      <c r="R32">
        <v>0</v>
      </c>
      <c r="S32" s="7">
        <v>6926</v>
      </c>
      <c r="T32">
        <v>529</v>
      </c>
      <c r="U32">
        <v>0</v>
      </c>
      <c r="V32">
        <v>52</v>
      </c>
      <c r="W32">
        <v>84</v>
      </c>
      <c r="X32">
        <v>55</v>
      </c>
      <c r="Y32">
        <v>720</v>
      </c>
      <c r="AA32" s="16">
        <v>18401</v>
      </c>
      <c r="AB32" t="s">
        <v>40</v>
      </c>
      <c r="AC32" s="7">
        <v>6854</v>
      </c>
      <c r="AD32">
        <v>0</v>
      </c>
      <c r="AE32">
        <v>0</v>
      </c>
      <c r="AF32" s="7">
        <v>6854</v>
      </c>
      <c r="AG32">
        <v>526</v>
      </c>
      <c r="AH32">
        <v>0</v>
      </c>
      <c r="AI32">
        <v>77</v>
      </c>
      <c r="AJ32">
        <v>98</v>
      </c>
      <c r="AK32">
        <v>22</v>
      </c>
      <c r="AL32">
        <v>723</v>
      </c>
    </row>
    <row r="33" spans="1:38" x14ac:dyDescent="0.25">
      <c r="A33" s="16">
        <v>32356</v>
      </c>
      <c r="B33" t="s">
        <v>41</v>
      </c>
      <c r="C33" s="7">
        <v>6184</v>
      </c>
      <c r="D33">
        <v>0</v>
      </c>
      <c r="E33">
        <v>0</v>
      </c>
      <c r="F33" s="7">
        <v>6184</v>
      </c>
      <c r="G33">
        <v>715</v>
      </c>
      <c r="H33">
        <v>212</v>
      </c>
      <c r="I33">
        <v>0</v>
      </c>
      <c r="J33">
        <v>1</v>
      </c>
      <c r="K33">
        <v>0</v>
      </c>
      <c r="L33">
        <v>928</v>
      </c>
      <c r="N33" s="16">
        <v>32356</v>
      </c>
      <c r="O33" t="s">
        <v>41</v>
      </c>
      <c r="P33" s="7">
        <v>6346</v>
      </c>
      <c r="Q33">
        <v>0</v>
      </c>
      <c r="R33">
        <v>0</v>
      </c>
      <c r="S33" s="7">
        <v>6346</v>
      </c>
      <c r="T33">
        <v>693</v>
      </c>
      <c r="U33">
        <v>209</v>
      </c>
      <c r="V33">
        <v>0</v>
      </c>
      <c r="W33">
        <v>5</v>
      </c>
      <c r="X33">
        <v>0</v>
      </c>
      <c r="Y33">
        <v>907</v>
      </c>
      <c r="AA33" s="16">
        <v>32356</v>
      </c>
      <c r="AB33" t="s">
        <v>41</v>
      </c>
      <c r="AC33" s="7">
        <v>6207</v>
      </c>
      <c r="AD33">
        <v>0</v>
      </c>
      <c r="AE33">
        <v>0</v>
      </c>
      <c r="AF33" s="7">
        <v>6207</v>
      </c>
      <c r="AG33">
        <v>734</v>
      </c>
      <c r="AH33">
        <v>196</v>
      </c>
      <c r="AI33">
        <v>0</v>
      </c>
      <c r="AJ33">
        <v>21</v>
      </c>
      <c r="AK33">
        <v>0</v>
      </c>
      <c r="AL33">
        <v>951</v>
      </c>
    </row>
    <row r="34" spans="1:38" x14ac:dyDescent="0.25">
      <c r="A34" s="16">
        <v>21401</v>
      </c>
      <c r="B34" t="s">
        <v>42</v>
      </c>
      <c r="C34" s="7">
        <v>2332</v>
      </c>
      <c r="D34">
        <v>33</v>
      </c>
      <c r="E34">
        <v>0</v>
      </c>
      <c r="F34" s="7">
        <v>2299</v>
      </c>
      <c r="G34">
        <v>140</v>
      </c>
      <c r="H34">
        <v>0</v>
      </c>
      <c r="I34">
        <v>0</v>
      </c>
      <c r="J34">
        <v>0</v>
      </c>
      <c r="K34">
        <v>0</v>
      </c>
      <c r="L34">
        <v>140</v>
      </c>
      <c r="N34" s="16">
        <v>21401</v>
      </c>
      <c r="O34" t="s">
        <v>42</v>
      </c>
      <c r="P34" s="7">
        <v>2243</v>
      </c>
      <c r="Q34">
        <v>12</v>
      </c>
      <c r="R34">
        <v>0</v>
      </c>
      <c r="S34" s="7">
        <v>2231</v>
      </c>
      <c r="T34">
        <v>127</v>
      </c>
      <c r="U34">
        <v>0</v>
      </c>
      <c r="V34">
        <v>0</v>
      </c>
      <c r="W34">
        <v>0</v>
      </c>
      <c r="X34">
        <v>0</v>
      </c>
      <c r="Y34">
        <v>127</v>
      </c>
      <c r="AA34" s="16">
        <v>21401</v>
      </c>
      <c r="AB34" t="s">
        <v>42</v>
      </c>
      <c r="AC34" s="7">
        <v>2232</v>
      </c>
      <c r="AD34">
        <v>5</v>
      </c>
      <c r="AE34">
        <v>0</v>
      </c>
      <c r="AF34" s="7">
        <v>2227</v>
      </c>
      <c r="AG34">
        <v>139</v>
      </c>
      <c r="AH34">
        <v>0</v>
      </c>
      <c r="AI34">
        <v>0</v>
      </c>
      <c r="AJ34">
        <v>0</v>
      </c>
      <c r="AK34">
        <v>12</v>
      </c>
      <c r="AL34">
        <v>151</v>
      </c>
    </row>
    <row r="35" spans="1:38" x14ac:dyDescent="0.25">
      <c r="A35" s="16">
        <v>21302</v>
      </c>
      <c r="B35" t="s">
        <v>43</v>
      </c>
      <c r="C35" s="7">
        <v>1893</v>
      </c>
      <c r="D35">
        <v>20</v>
      </c>
      <c r="E35">
        <v>0</v>
      </c>
      <c r="F35" s="7">
        <v>1873</v>
      </c>
      <c r="G35">
        <v>64</v>
      </c>
      <c r="H35">
        <v>0</v>
      </c>
      <c r="I35">
        <v>0</v>
      </c>
      <c r="J35">
        <v>0</v>
      </c>
      <c r="K35">
        <v>0</v>
      </c>
      <c r="L35">
        <v>64</v>
      </c>
      <c r="N35" s="16">
        <v>21302</v>
      </c>
      <c r="O35" t="s">
        <v>43</v>
      </c>
      <c r="P35" s="7">
        <v>1651</v>
      </c>
      <c r="Q35">
        <v>8</v>
      </c>
      <c r="R35">
        <v>0</v>
      </c>
      <c r="S35" s="7">
        <v>1643</v>
      </c>
      <c r="T35">
        <v>22</v>
      </c>
      <c r="U35">
        <v>0</v>
      </c>
      <c r="V35">
        <v>0</v>
      </c>
      <c r="W35">
        <v>0</v>
      </c>
      <c r="X35">
        <v>0</v>
      </c>
      <c r="Y35">
        <v>22</v>
      </c>
      <c r="AA35" s="16">
        <v>21302</v>
      </c>
      <c r="AB35" t="s">
        <v>43</v>
      </c>
      <c r="AC35" s="7">
        <v>1815</v>
      </c>
      <c r="AD35">
        <v>0</v>
      </c>
      <c r="AE35">
        <v>0</v>
      </c>
      <c r="AF35" s="7">
        <v>1815</v>
      </c>
      <c r="AG35">
        <v>36</v>
      </c>
      <c r="AH35">
        <v>0</v>
      </c>
      <c r="AI35">
        <v>0</v>
      </c>
      <c r="AJ35">
        <v>0</v>
      </c>
      <c r="AK35">
        <v>10</v>
      </c>
      <c r="AL35">
        <v>46</v>
      </c>
    </row>
    <row r="36" spans="1:38" x14ac:dyDescent="0.25">
      <c r="A36" s="16">
        <v>32360</v>
      </c>
      <c r="B36" t="s">
        <v>44</v>
      </c>
      <c r="C36" s="7">
        <v>4060</v>
      </c>
      <c r="D36">
        <v>0</v>
      </c>
      <c r="E36">
        <v>0</v>
      </c>
      <c r="F36" s="7">
        <v>4060</v>
      </c>
      <c r="G36">
        <v>189</v>
      </c>
      <c r="H36">
        <v>0</v>
      </c>
      <c r="I36">
        <v>0</v>
      </c>
      <c r="J36">
        <v>7</v>
      </c>
      <c r="K36">
        <v>0</v>
      </c>
      <c r="L36">
        <v>196</v>
      </c>
      <c r="N36" s="16">
        <v>32360</v>
      </c>
      <c r="O36" t="s">
        <v>44</v>
      </c>
      <c r="P36" s="7">
        <v>3977</v>
      </c>
      <c r="Q36">
        <v>0</v>
      </c>
      <c r="R36">
        <v>0</v>
      </c>
      <c r="S36" s="7">
        <v>3977</v>
      </c>
      <c r="T36">
        <v>208</v>
      </c>
      <c r="U36">
        <v>0</v>
      </c>
      <c r="V36">
        <v>0</v>
      </c>
      <c r="W36">
        <v>32</v>
      </c>
      <c r="X36">
        <v>0</v>
      </c>
      <c r="Y36">
        <v>240</v>
      </c>
      <c r="AA36" s="16">
        <v>32360</v>
      </c>
      <c r="AB36" t="s">
        <v>44</v>
      </c>
      <c r="AC36" s="7">
        <v>3940</v>
      </c>
      <c r="AD36">
        <v>0</v>
      </c>
      <c r="AE36">
        <v>0</v>
      </c>
      <c r="AF36" s="7">
        <v>3940</v>
      </c>
      <c r="AG36">
        <v>213</v>
      </c>
      <c r="AH36">
        <v>0</v>
      </c>
      <c r="AI36">
        <v>0</v>
      </c>
      <c r="AJ36">
        <v>33</v>
      </c>
      <c r="AK36">
        <v>0</v>
      </c>
      <c r="AL36">
        <v>246</v>
      </c>
    </row>
    <row r="37" spans="1:38" x14ac:dyDescent="0.25">
      <c r="A37" s="16">
        <v>33036</v>
      </c>
      <c r="B37" t="s">
        <v>45</v>
      </c>
      <c r="C37">
        <v>591</v>
      </c>
      <c r="D37">
        <v>0</v>
      </c>
      <c r="E37">
        <v>0</v>
      </c>
      <c r="F37">
        <v>591</v>
      </c>
      <c r="G37">
        <v>24</v>
      </c>
      <c r="H37">
        <v>0</v>
      </c>
      <c r="I37">
        <v>0</v>
      </c>
      <c r="J37">
        <v>0</v>
      </c>
      <c r="K37">
        <v>0</v>
      </c>
      <c r="L37">
        <v>24</v>
      </c>
      <c r="N37" s="16">
        <v>33036</v>
      </c>
      <c r="O37" t="s">
        <v>45</v>
      </c>
      <c r="P37">
        <v>485</v>
      </c>
      <c r="Q37">
        <v>0</v>
      </c>
      <c r="R37">
        <v>0</v>
      </c>
      <c r="S37">
        <v>485</v>
      </c>
      <c r="T37">
        <v>18</v>
      </c>
      <c r="U37">
        <v>0</v>
      </c>
      <c r="V37">
        <v>0</v>
      </c>
      <c r="W37">
        <v>0</v>
      </c>
      <c r="X37">
        <v>0</v>
      </c>
      <c r="Y37">
        <v>18</v>
      </c>
      <c r="AA37" s="16">
        <v>33036</v>
      </c>
      <c r="AB37" t="s">
        <v>45</v>
      </c>
      <c r="AC37">
        <v>562</v>
      </c>
      <c r="AD37">
        <v>0</v>
      </c>
      <c r="AE37">
        <v>0</v>
      </c>
      <c r="AF37">
        <v>562</v>
      </c>
      <c r="AG37">
        <v>21</v>
      </c>
      <c r="AH37">
        <v>0</v>
      </c>
      <c r="AI37">
        <v>0</v>
      </c>
      <c r="AJ37">
        <v>0</v>
      </c>
      <c r="AK37">
        <v>0</v>
      </c>
      <c r="AL37">
        <v>21</v>
      </c>
    </row>
    <row r="38" spans="1:38" x14ac:dyDescent="0.25">
      <c r="A38" s="16">
        <v>27901</v>
      </c>
      <c r="B38" t="s">
        <v>337</v>
      </c>
      <c r="C38">
        <v>728</v>
      </c>
      <c r="D38">
        <v>0</v>
      </c>
      <c r="E38">
        <v>0</v>
      </c>
      <c r="F38">
        <v>728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N38" s="16">
        <v>27901</v>
      </c>
      <c r="O38" t="s">
        <v>337</v>
      </c>
      <c r="P38">
        <v>698</v>
      </c>
      <c r="Q38">
        <v>0</v>
      </c>
      <c r="R38">
        <v>0</v>
      </c>
      <c r="S38">
        <v>698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AA38" s="16">
        <v>27901</v>
      </c>
      <c r="AB38" t="s">
        <v>337</v>
      </c>
      <c r="AC38">
        <v>711</v>
      </c>
      <c r="AD38">
        <v>0</v>
      </c>
      <c r="AE38">
        <v>0</v>
      </c>
      <c r="AF38">
        <v>711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</row>
    <row r="39" spans="1:38" x14ac:dyDescent="0.25">
      <c r="A39" s="16">
        <v>16049</v>
      </c>
      <c r="B39" t="s">
        <v>46</v>
      </c>
      <c r="C39">
        <v>609</v>
      </c>
      <c r="D39">
        <v>0</v>
      </c>
      <c r="E39">
        <v>0</v>
      </c>
      <c r="F39">
        <v>609</v>
      </c>
      <c r="G39">
        <v>25</v>
      </c>
      <c r="H39">
        <v>0</v>
      </c>
      <c r="I39">
        <v>0</v>
      </c>
      <c r="J39">
        <v>0</v>
      </c>
      <c r="K39">
        <v>0</v>
      </c>
      <c r="L39">
        <v>25</v>
      </c>
      <c r="N39" s="16">
        <v>16049</v>
      </c>
      <c r="O39" t="s">
        <v>46</v>
      </c>
      <c r="P39">
        <v>615</v>
      </c>
      <c r="Q39">
        <v>0</v>
      </c>
      <c r="R39">
        <v>0</v>
      </c>
      <c r="S39">
        <v>615</v>
      </c>
      <c r="T39">
        <v>26</v>
      </c>
      <c r="U39">
        <v>0</v>
      </c>
      <c r="V39">
        <v>0</v>
      </c>
      <c r="W39">
        <v>0</v>
      </c>
      <c r="X39">
        <v>3</v>
      </c>
      <c r="Y39">
        <v>29</v>
      </c>
      <c r="AA39" s="16">
        <v>16049</v>
      </c>
      <c r="AB39" t="s">
        <v>46</v>
      </c>
      <c r="AC39">
        <v>601</v>
      </c>
      <c r="AD39">
        <v>0</v>
      </c>
      <c r="AE39">
        <v>0</v>
      </c>
      <c r="AF39">
        <v>601</v>
      </c>
      <c r="AG39">
        <v>20</v>
      </c>
      <c r="AH39">
        <v>0</v>
      </c>
      <c r="AI39">
        <v>0</v>
      </c>
      <c r="AJ39">
        <v>0</v>
      </c>
      <c r="AK39">
        <v>4</v>
      </c>
      <c r="AL39">
        <v>24</v>
      </c>
    </row>
    <row r="40" spans="1:38" x14ac:dyDescent="0.25">
      <c r="A40" s="17" t="s">
        <v>372</v>
      </c>
      <c r="B40" t="s">
        <v>47</v>
      </c>
      <c r="C40" s="7">
        <v>1100</v>
      </c>
      <c r="D40">
        <v>0</v>
      </c>
      <c r="E40">
        <v>0</v>
      </c>
      <c r="F40" s="7">
        <v>1100</v>
      </c>
      <c r="G40">
        <v>168</v>
      </c>
      <c r="H40">
        <v>2</v>
      </c>
      <c r="I40">
        <v>0</v>
      </c>
      <c r="J40">
        <v>11</v>
      </c>
      <c r="K40">
        <v>0</v>
      </c>
      <c r="L40">
        <v>181</v>
      </c>
      <c r="N40" s="17" t="s">
        <v>372</v>
      </c>
      <c r="O40" t="s">
        <v>47</v>
      </c>
      <c r="P40" s="7">
        <v>1060</v>
      </c>
      <c r="Q40">
        <v>0</v>
      </c>
      <c r="R40">
        <v>0</v>
      </c>
      <c r="S40" s="7">
        <v>1060</v>
      </c>
      <c r="T40">
        <v>178</v>
      </c>
      <c r="U40">
        <v>6</v>
      </c>
      <c r="V40">
        <v>0</v>
      </c>
      <c r="W40">
        <v>11</v>
      </c>
      <c r="X40">
        <v>0</v>
      </c>
      <c r="Y40">
        <v>195</v>
      </c>
      <c r="AA40" s="17" t="s">
        <v>372</v>
      </c>
      <c r="AB40" t="s">
        <v>47</v>
      </c>
      <c r="AC40" s="7">
        <v>1007</v>
      </c>
      <c r="AD40">
        <v>0</v>
      </c>
      <c r="AE40">
        <v>0</v>
      </c>
      <c r="AF40" s="7">
        <v>1007</v>
      </c>
      <c r="AG40">
        <v>204</v>
      </c>
      <c r="AH40">
        <v>0</v>
      </c>
      <c r="AI40">
        <v>0</v>
      </c>
      <c r="AJ40">
        <v>19</v>
      </c>
      <c r="AK40">
        <v>0</v>
      </c>
      <c r="AL40">
        <v>223</v>
      </c>
    </row>
    <row r="41" spans="1:38" x14ac:dyDescent="0.25">
      <c r="A41" s="16">
        <v>19404</v>
      </c>
      <c r="B41" t="s">
        <v>48</v>
      </c>
      <c r="C41">
        <v>644</v>
      </c>
      <c r="D41">
        <v>0</v>
      </c>
      <c r="E41">
        <v>0</v>
      </c>
      <c r="F41">
        <v>644</v>
      </c>
      <c r="G41">
        <v>19</v>
      </c>
      <c r="H41">
        <v>0</v>
      </c>
      <c r="I41">
        <v>0</v>
      </c>
      <c r="J41">
        <v>0</v>
      </c>
      <c r="K41">
        <v>16</v>
      </c>
      <c r="L41">
        <v>35</v>
      </c>
      <c r="N41" s="16">
        <v>19404</v>
      </c>
      <c r="O41" t="s">
        <v>48</v>
      </c>
      <c r="P41">
        <v>632</v>
      </c>
      <c r="Q41">
        <v>0</v>
      </c>
      <c r="R41">
        <v>0</v>
      </c>
      <c r="S41">
        <v>632</v>
      </c>
      <c r="T41">
        <v>25</v>
      </c>
      <c r="U41">
        <v>0</v>
      </c>
      <c r="V41">
        <v>0</v>
      </c>
      <c r="W41">
        <v>4</v>
      </c>
      <c r="X41">
        <v>17</v>
      </c>
      <c r="Y41">
        <v>46</v>
      </c>
      <c r="AA41" s="16">
        <v>19404</v>
      </c>
      <c r="AB41" t="s">
        <v>48</v>
      </c>
      <c r="AC41">
        <v>594</v>
      </c>
      <c r="AD41">
        <v>0</v>
      </c>
      <c r="AE41">
        <v>0</v>
      </c>
      <c r="AF41">
        <v>594</v>
      </c>
      <c r="AG41">
        <v>18</v>
      </c>
      <c r="AH41">
        <v>0</v>
      </c>
      <c r="AI41">
        <v>0</v>
      </c>
      <c r="AJ41">
        <v>4</v>
      </c>
      <c r="AK41">
        <v>15</v>
      </c>
      <c r="AL41">
        <v>37</v>
      </c>
    </row>
    <row r="42" spans="1:38" x14ac:dyDescent="0.25">
      <c r="A42" s="16">
        <v>27400</v>
      </c>
      <c r="B42" t="s">
        <v>49</v>
      </c>
      <c r="C42" s="7">
        <v>8007</v>
      </c>
      <c r="D42">
        <v>0</v>
      </c>
      <c r="E42">
        <v>0</v>
      </c>
      <c r="F42" s="7">
        <v>8007</v>
      </c>
      <c r="G42">
        <v>412</v>
      </c>
      <c r="H42">
        <v>0</v>
      </c>
      <c r="I42">
        <v>65</v>
      </c>
      <c r="J42">
        <v>42</v>
      </c>
      <c r="K42">
        <v>144</v>
      </c>
      <c r="L42">
        <v>663</v>
      </c>
      <c r="N42" s="16">
        <v>27400</v>
      </c>
      <c r="O42" t="s">
        <v>49</v>
      </c>
      <c r="P42" s="7">
        <v>8084</v>
      </c>
      <c r="Q42">
        <v>0</v>
      </c>
      <c r="R42">
        <v>0</v>
      </c>
      <c r="S42" s="7">
        <v>8084</v>
      </c>
      <c r="T42">
        <v>405</v>
      </c>
      <c r="U42">
        <v>0</v>
      </c>
      <c r="V42">
        <v>37</v>
      </c>
      <c r="W42">
        <v>55</v>
      </c>
      <c r="X42">
        <v>0</v>
      </c>
      <c r="Y42">
        <v>497</v>
      </c>
      <c r="AA42" s="16">
        <v>27400</v>
      </c>
      <c r="AB42" t="s">
        <v>49</v>
      </c>
      <c r="AC42" s="7">
        <v>7383</v>
      </c>
      <c r="AD42">
        <v>0</v>
      </c>
      <c r="AE42">
        <v>0</v>
      </c>
      <c r="AF42" s="7">
        <v>7383</v>
      </c>
      <c r="AG42">
        <v>562</v>
      </c>
      <c r="AH42">
        <v>0</v>
      </c>
      <c r="AI42">
        <v>47</v>
      </c>
      <c r="AJ42">
        <v>80</v>
      </c>
      <c r="AK42">
        <v>158</v>
      </c>
      <c r="AL42">
        <v>847</v>
      </c>
    </row>
    <row r="43" spans="1:38" x14ac:dyDescent="0.25">
      <c r="A43" s="16">
        <v>38300</v>
      </c>
      <c r="B43" t="s">
        <v>50</v>
      </c>
      <c r="C43">
        <v>420</v>
      </c>
      <c r="D43">
        <v>0</v>
      </c>
      <c r="E43">
        <v>0</v>
      </c>
      <c r="F43">
        <v>420</v>
      </c>
      <c r="G43">
        <v>5</v>
      </c>
      <c r="H43">
        <v>0</v>
      </c>
      <c r="I43">
        <v>0</v>
      </c>
      <c r="J43">
        <v>0</v>
      </c>
      <c r="K43">
        <v>0</v>
      </c>
      <c r="L43">
        <v>5</v>
      </c>
      <c r="N43" s="16">
        <v>38300</v>
      </c>
      <c r="O43" t="s">
        <v>50</v>
      </c>
      <c r="P43">
        <v>465</v>
      </c>
      <c r="Q43">
        <v>0</v>
      </c>
      <c r="R43">
        <v>0</v>
      </c>
      <c r="S43">
        <v>465</v>
      </c>
      <c r="T43">
        <v>3</v>
      </c>
      <c r="U43">
        <v>0</v>
      </c>
      <c r="V43">
        <v>0</v>
      </c>
      <c r="W43">
        <v>0</v>
      </c>
      <c r="X43">
        <v>0</v>
      </c>
      <c r="Y43">
        <v>3</v>
      </c>
      <c r="AA43" s="16">
        <v>38300</v>
      </c>
      <c r="AB43" t="s">
        <v>50</v>
      </c>
      <c r="AC43">
        <v>408</v>
      </c>
      <c r="AD43">
        <v>0</v>
      </c>
      <c r="AE43">
        <v>0</v>
      </c>
      <c r="AF43">
        <v>408</v>
      </c>
      <c r="AG43">
        <v>4</v>
      </c>
      <c r="AH43">
        <v>0</v>
      </c>
      <c r="AI43">
        <v>0</v>
      </c>
      <c r="AJ43">
        <v>0</v>
      </c>
      <c r="AK43">
        <v>0</v>
      </c>
      <c r="AL43">
        <v>4</v>
      </c>
    </row>
    <row r="44" spans="1:38" x14ac:dyDescent="0.25">
      <c r="A44" s="16">
        <v>36250</v>
      </c>
      <c r="B44" t="s">
        <v>51</v>
      </c>
      <c r="C44">
        <v>873</v>
      </c>
      <c r="D44">
        <v>0</v>
      </c>
      <c r="E44">
        <v>0</v>
      </c>
      <c r="F44">
        <v>873</v>
      </c>
      <c r="G44">
        <v>17</v>
      </c>
      <c r="H44">
        <v>0</v>
      </c>
      <c r="I44">
        <v>0</v>
      </c>
      <c r="J44">
        <v>0</v>
      </c>
      <c r="K44">
        <v>3</v>
      </c>
      <c r="L44">
        <v>20</v>
      </c>
      <c r="N44" s="16">
        <v>36250</v>
      </c>
      <c r="O44" t="s">
        <v>51</v>
      </c>
      <c r="P44">
        <v>848</v>
      </c>
      <c r="Q44">
        <v>0</v>
      </c>
      <c r="R44">
        <v>0</v>
      </c>
      <c r="S44">
        <v>848</v>
      </c>
      <c r="T44">
        <v>22</v>
      </c>
      <c r="U44">
        <v>0</v>
      </c>
      <c r="V44">
        <v>0</v>
      </c>
      <c r="W44">
        <v>4</v>
      </c>
      <c r="X44">
        <v>35</v>
      </c>
      <c r="Y44">
        <v>61</v>
      </c>
      <c r="AA44" s="16">
        <v>36250</v>
      </c>
      <c r="AB44" t="s">
        <v>51</v>
      </c>
      <c r="AC44">
        <v>805</v>
      </c>
      <c r="AD44">
        <v>0</v>
      </c>
      <c r="AE44">
        <v>0</v>
      </c>
      <c r="AF44">
        <v>805</v>
      </c>
      <c r="AG44">
        <v>21</v>
      </c>
      <c r="AH44">
        <v>0</v>
      </c>
      <c r="AI44">
        <v>0</v>
      </c>
      <c r="AJ44">
        <v>6</v>
      </c>
      <c r="AK44">
        <v>45</v>
      </c>
      <c r="AL44">
        <v>72</v>
      </c>
    </row>
    <row r="45" spans="1:38" x14ac:dyDescent="0.25">
      <c r="A45" s="16">
        <v>38306</v>
      </c>
      <c r="B45" t="s">
        <v>52</v>
      </c>
      <c r="C45">
        <v>131</v>
      </c>
      <c r="D45">
        <v>0</v>
      </c>
      <c r="E45">
        <v>0</v>
      </c>
      <c r="F45">
        <v>131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N45" s="16">
        <v>38306</v>
      </c>
      <c r="O45" t="s">
        <v>52</v>
      </c>
      <c r="P45">
        <v>113</v>
      </c>
      <c r="Q45">
        <v>0</v>
      </c>
      <c r="R45">
        <v>0</v>
      </c>
      <c r="S45">
        <v>113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AA45" s="16">
        <v>38306</v>
      </c>
      <c r="AB45" t="s">
        <v>52</v>
      </c>
      <c r="AC45">
        <v>108</v>
      </c>
      <c r="AD45">
        <v>0</v>
      </c>
      <c r="AE45">
        <v>0</v>
      </c>
      <c r="AF45">
        <v>108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</row>
    <row r="46" spans="1:38" x14ac:dyDescent="0.25">
      <c r="A46" s="16">
        <v>33206</v>
      </c>
      <c r="B46" t="s">
        <v>53</v>
      </c>
      <c r="C46">
        <v>120</v>
      </c>
      <c r="D46">
        <v>0</v>
      </c>
      <c r="E46">
        <v>0</v>
      </c>
      <c r="F46">
        <v>120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N46" s="16">
        <v>33206</v>
      </c>
      <c r="O46" t="s">
        <v>53</v>
      </c>
      <c r="P46">
        <v>117</v>
      </c>
      <c r="Q46">
        <v>0</v>
      </c>
      <c r="R46">
        <v>0</v>
      </c>
      <c r="S46">
        <v>117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AA46" s="16">
        <v>33206</v>
      </c>
      <c r="AB46" t="s">
        <v>53</v>
      </c>
      <c r="AC46">
        <v>129</v>
      </c>
      <c r="AD46">
        <v>0</v>
      </c>
      <c r="AE46">
        <v>0</v>
      </c>
      <c r="AF46">
        <v>129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</row>
    <row r="47" spans="1:38" x14ac:dyDescent="0.25">
      <c r="A47" s="16">
        <v>36400</v>
      </c>
      <c r="B47" t="s">
        <v>54</v>
      </c>
      <c r="C47">
        <v>632</v>
      </c>
      <c r="D47">
        <v>16</v>
      </c>
      <c r="E47">
        <v>0</v>
      </c>
      <c r="F47">
        <v>616</v>
      </c>
      <c r="G47">
        <v>12</v>
      </c>
      <c r="H47">
        <v>0</v>
      </c>
      <c r="I47">
        <v>0</v>
      </c>
      <c r="J47">
        <v>0</v>
      </c>
      <c r="K47">
        <v>5</v>
      </c>
      <c r="L47">
        <v>17</v>
      </c>
      <c r="N47" s="16">
        <v>36400</v>
      </c>
      <c r="O47" t="s">
        <v>54</v>
      </c>
      <c r="P47">
        <v>650</v>
      </c>
      <c r="Q47">
        <v>31</v>
      </c>
      <c r="R47">
        <v>0</v>
      </c>
      <c r="S47">
        <v>619</v>
      </c>
      <c r="T47">
        <v>12</v>
      </c>
      <c r="U47">
        <v>0</v>
      </c>
      <c r="V47">
        <v>0</v>
      </c>
      <c r="W47">
        <v>0</v>
      </c>
      <c r="X47">
        <v>5</v>
      </c>
      <c r="Y47">
        <v>17</v>
      </c>
      <c r="AA47" s="16">
        <v>36400</v>
      </c>
      <c r="AB47" t="s">
        <v>54</v>
      </c>
      <c r="AC47">
        <v>656</v>
      </c>
      <c r="AD47">
        <v>25</v>
      </c>
      <c r="AE47">
        <v>0</v>
      </c>
      <c r="AF47">
        <v>631</v>
      </c>
      <c r="AG47">
        <v>12</v>
      </c>
      <c r="AH47">
        <v>0</v>
      </c>
      <c r="AI47">
        <v>0</v>
      </c>
      <c r="AJ47">
        <v>0</v>
      </c>
      <c r="AK47">
        <v>8</v>
      </c>
      <c r="AL47">
        <v>20</v>
      </c>
    </row>
    <row r="48" spans="1:38" x14ac:dyDescent="0.25">
      <c r="A48" s="16">
        <v>33115</v>
      </c>
      <c r="B48" t="s">
        <v>55</v>
      </c>
      <c r="C48">
        <v>946</v>
      </c>
      <c r="D48">
        <v>0</v>
      </c>
      <c r="E48">
        <v>0</v>
      </c>
      <c r="F48">
        <v>946</v>
      </c>
      <c r="G48">
        <v>98</v>
      </c>
      <c r="H48">
        <v>1</v>
      </c>
      <c r="I48">
        <v>0</v>
      </c>
      <c r="J48">
        <v>0</v>
      </c>
      <c r="K48">
        <v>11</v>
      </c>
      <c r="L48">
        <v>110</v>
      </c>
      <c r="N48" s="16">
        <v>33115</v>
      </c>
      <c r="O48" t="s">
        <v>55</v>
      </c>
      <c r="P48">
        <v>929</v>
      </c>
      <c r="Q48">
        <v>0</v>
      </c>
      <c r="R48">
        <v>0</v>
      </c>
      <c r="S48">
        <v>929</v>
      </c>
      <c r="T48">
        <v>98</v>
      </c>
      <c r="U48">
        <v>1</v>
      </c>
      <c r="V48">
        <v>0</v>
      </c>
      <c r="W48">
        <v>0</v>
      </c>
      <c r="X48">
        <v>17</v>
      </c>
      <c r="Y48">
        <v>116</v>
      </c>
      <c r="AA48" s="16">
        <v>33115</v>
      </c>
      <c r="AB48" t="s">
        <v>55</v>
      </c>
      <c r="AC48">
        <v>851</v>
      </c>
      <c r="AD48">
        <v>0</v>
      </c>
      <c r="AE48">
        <v>0</v>
      </c>
      <c r="AF48">
        <v>851</v>
      </c>
      <c r="AG48">
        <v>68</v>
      </c>
      <c r="AH48">
        <v>0</v>
      </c>
      <c r="AI48">
        <v>0</v>
      </c>
      <c r="AJ48">
        <v>0</v>
      </c>
      <c r="AK48">
        <v>10</v>
      </c>
      <c r="AL48">
        <v>78</v>
      </c>
    </row>
    <row r="49" spans="1:38" x14ac:dyDescent="0.25">
      <c r="A49" s="16">
        <v>29011</v>
      </c>
      <c r="B49" t="s">
        <v>56</v>
      </c>
      <c r="C49">
        <v>510</v>
      </c>
      <c r="D49">
        <v>0</v>
      </c>
      <c r="E49">
        <v>0</v>
      </c>
      <c r="F49">
        <v>510</v>
      </c>
      <c r="G49">
        <v>47</v>
      </c>
      <c r="H49">
        <v>0</v>
      </c>
      <c r="I49">
        <v>0</v>
      </c>
      <c r="J49">
        <v>1</v>
      </c>
      <c r="K49">
        <v>0</v>
      </c>
      <c r="L49">
        <v>48</v>
      </c>
      <c r="N49" s="16">
        <v>29011</v>
      </c>
      <c r="O49" t="s">
        <v>56</v>
      </c>
      <c r="P49">
        <v>508</v>
      </c>
      <c r="Q49">
        <v>0</v>
      </c>
      <c r="R49">
        <v>0</v>
      </c>
      <c r="S49">
        <v>508</v>
      </c>
      <c r="T49">
        <v>48</v>
      </c>
      <c r="U49">
        <v>0</v>
      </c>
      <c r="V49">
        <v>0</v>
      </c>
      <c r="W49">
        <v>6</v>
      </c>
      <c r="X49">
        <v>0</v>
      </c>
      <c r="Y49">
        <v>54</v>
      </c>
      <c r="AA49" s="16">
        <v>29011</v>
      </c>
      <c r="AB49" t="s">
        <v>56</v>
      </c>
      <c r="AC49">
        <v>512</v>
      </c>
      <c r="AD49">
        <v>0</v>
      </c>
      <c r="AE49">
        <v>0</v>
      </c>
      <c r="AF49">
        <v>512</v>
      </c>
      <c r="AG49">
        <v>55</v>
      </c>
      <c r="AH49">
        <v>0</v>
      </c>
      <c r="AI49">
        <v>0</v>
      </c>
      <c r="AJ49">
        <v>6</v>
      </c>
      <c r="AK49">
        <v>0</v>
      </c>
      <c r="AL49">
        <v>61</v>
      </c>
    </row>
    <row r="50" spans="1:38" x14ac:dyDescent="0.25">
      <c r="A50" s="16">
        <v>29317</v>
      </c>
      <c r="B50" t="s">
        <v>57</v>
      </c>
      <c r="C50">
        <v>345</v>
      </c>
      <c r="D50">
        <v>0</v>
      </c>
      <c r="E50">
        <v>0</v>
      </c>
      <c r="F50">
        <v>345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N50" s="16">
        <v>29317</v>
      </c>
      <c r="O50" t="s">
        <v>57</v>
      </c>
      <c r="P50">
        <v>348</v>
      </c>
      <c r="Q50">
        <v>0</v>
      </c>
      <c r="R50">
        <v>0</v>
      </c>
      <c r="S50">
        <v>348</v>
      </c>
      <c r="T50">
        <v>0</v>
      </c>
      <c r="U50">
        <v>0</v>
      </c>
      <c r="V50">
        <v>0</v>
      </c>
      <c r="W50">
        <v>1</v>
      </c>
      <c r="X50">
        <v>0</v>
      </c>
      <c r="Y50">
        <v>1</v>
      </c>
      <c r="AA50" s="16">
        <v>29317</v>
      </c>
      <c r="AB50" t="s">
        <v>57</v>
      </c>
      <c r="AC50">
        <v>347</v>
      </c>
      <c r="AD50">
        <v>0</v>
      </c>
      <c r="AE50">
        <v>0</v>
      </c>
      <c r="AF50">
        <v>347</v>
      </c>
      <c r="AG50">
        <v>0</v>
      </c>
      <c r="AH50">
        <v>0</v>
      </c>
      <c r="AI50">
        <v>0</v>
      </c>
      <c r="AJ50">
        <v>6</v>
      </c>
      <c r="AK50">
        <v>0</v>
      </c>
      <c r="AL50">
        <v>6</v>
      </c>
    </row>
    <row r="51" spans="1:38" x14ac:dyDescent="0.25">
      <c r="A51" s="16">
        <v>14099</v>
      </c>
      <c r="B51" t="s">
        <v>58</v>
      </c>
      <c r="C51">
        <v>76</v>
      </c>
      <c r="D51">
        <v>0</v>
      </c>
      <c r="E51">
        <v>0</v>
      </c>
      <c r="F51">
        <v>76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N51" s="16">
        <v>14099</v>
      </c>
      <c r="O51" t="s">
        <v>58</v>
      </c>
      <c r="P51">
        <v>71</v>
      </c>
      <c r="Q51">
        <v>0</v>
      </c>
      <c r="R51">
        <v>0</v>
      </c>
      <c r="S51">
        <v>71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AA51" s="16">
        <v>14099</v>
      </c>
      <c r="AB51" t="s">
        <v>58</v>
      </c>
      <c r="AC51">
        <v>0</v>
      </c>
      <c r="AD51">
        <v>0</v>
      </c>
      <c r="AE51">
        <v>75</v>
      </c>
      <c r="AF51">
        <v>75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</row>
    <row r="52" spans="1:38" x14ac:dyDescent="0.25">
      <c r="A52" s="16">
        <v>13151</v>
      </c>
      <c r="B52" t="s">
        <v>59</v>
      </c>
      <c r="C52">
        <v>149</v>
      </c>
      <c r="D52">
        <v>0</v>
      </c>
      <c r="E52">
        <v>0</v>
      </c>
      <c r="F52">
        <v>149</v>
      </c>
      <c r="G52">
        <v>4</v>
      </c>
      <c r="H52">
        <v>0</v>
      </c>
      <c r="I52">
        <v>0</v>
      </c>
      <c r="J52">
        <v>0</v>
      </c>
      <c r="K52">
        <v>0</v>
      </c>
      <c r="L52">
        <v>4</v>
      </c>
      <c r="N52" s="16">
        <v>13151</v>
      </c>
      <c r="O52" t="s">
        <v>59</v>
      </c>
      <c r="P52">
        <v>157</v>
      </c>
      <c r="Q52">
        <v>0</v>
      </c>
      <c r="R52">
        <v>0</v>
      </c>
      <c r="S52">
        <v>157</v>
      </c>
      <c r="T52">
        <v>4</v>
      </c>
      <c r="U52">
        <v>0</v>
      </c>
      <c r="V52">
        <v>0</v>
      </c>
      <c r="W52">
        <v>0</v>
      </c>
      <c r="X52">
        <v>0</v>
      </c>
      <c r="Y52">
        <v>4</v>
      </c>
      <c r="AA52" s="16">
        <v>13151</v>
      </c>
      <c r="AB52" t="s">
        <v>59</v>
      </c>
      <c r="AC52">
        <v>178</v>
      </c>
      <c r="AD52">
        <v>0</v>
      </c>
      <c r="AE52">
        <v>0</v>
      </c>
      <c r="AF52">
        <v>178</v>
      </c>
      <c r="AG52">
        <v>3</v>
      </c>
      <c r="AH52">
        <v>0</v>
      </c>
      <c r="AI52">
        <v>0</v>
      </c>
      <c r="AJ52">
        <v>0</v>
      </c>
      <c r="AK52">
        <v>0</v>
      </c>
      <c r="AL52">
        <v>3</v>
      </c>
    </row>
    <row r="53" spans="1:38" x14ac:dyDescent="0.25">
      <c r="A53" s="16">
        <v>15204</v>
      </c>
      <c r="B53" t="s">
        <v>60</v>
      </c>
      <c r="C53">
        <v>672</v>
      </c>
      <c r="D53">
        <v>0</v>
      </c>
      <c r="E53">
        <v>0</v>
      </c>
      <c r="F53">
        <v>672</v>
      </c>
      <c r="G53">
        <v>1</v>
      </c>
      <c r="H53">
        <v>0</v>
      </c>
      <c r="I53">
        <v>0</v>
      </c>
      <c r="J53">
        <v>10</v>
      </c>
      <c r="K53">
        <v>0</v>
      </c>
      <c r="L53">
        <v>11</v>
      </c>
      <c r="N53" s="16">
        <v>15204</v>
      </c>
      <c r="O53" t="s">
        <v>60</v>
      </c>
      <c r="P53">
        <v>648</v>
      </c>
      <c r="Q53">
        <v>0</v>
      </c>
      <c r="R53">
        <v>0</v>
      </c>
      <c r="S53">
        <v>648</v>
      </c>
      <c r="T53">
        <v>2</v>
      </c>
      <c r="U53">
        <v>0</v>
      </c>
      <c r="V53">
        <v>0</v>
      </c>
      <c r="W53">
        <v>11</v>
      </c>
      <c r="X53">
        <v>2</v>
      </c>
      <c r="Y53">
        <v>15</v>
      </c>
      <c r="AA53" s="16">
        <v>15204</v>
      </c>
      <c r="AB53" t="s">
        <v>60</v>
      </c>
      <c r="AC53">
        <v>647</v>
      </c>
      <c r="AD53">
        <v>0</v>
      </c>
      <c r="AE53">
        <v>0</v>
      </c>
      <c r="AF53">
        <v>647</v>
      </c>
      <c r="AG53">
        <v>3</v>
      </c>
      <c r="AH53">
        <v>0</v>
      </c>
      <c r="AI53">
        <v>0</v>
      </c>
      <c r="AJ53">
        <v>7</v>
      </c>
      <c r="AK53">
        <v>3</v>
      </c>
      <c r="AL53">
        <v>13</v>
      </c>
    </row>
    <row r="54" spans="1:38" x14ac:dyDescent="0.25">
      <c r="A54" s="17" t="s">
        <v>373</v>
      </c>
      <c r="B54" t="s">
        <v>61</v>
      </c>
      <c r="C54">
        <v>190</v>
      </c>
      <c r="D54">
        <v>0</v>
      </c>
      <c r="E54">
        <v>0</v>
      </c>
      <c r="F54">
        <v>190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N54" s="17" t="s">
        <v>373</v>
      </c>
      <c r="O54" t="s">
        <v>61</v>
      </c>
      <c r="P54">
        <v>172</v>
      </c>
      <c r="Q54">
        <v>0</v>
      </c>
      <c r="R54">
        <v>0</v>
      </c>
      <c r="S54">
        <v>172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AA54" s="17" t="s">
        <v>373</v>
      </c>
      <c r="AB54" t="s">
        <v>61</v>
      </c>
      <c r="AC54">
        <v>163</v>
      </c>
      <c r="AD54">
        <v>0</v>
      </c>
      <c r="AE54">
        <v>0</v>
      </c>
      <c r="AF54">
        <v>163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</row>
    <row r="55" spans="1:38" x14ac:dyDescent="0.25">
      <c r="A55" s="16">
        <v>22073</v>
      </c>
      <c r="B55" t="s">
        <v>62</v>
      </c>
      <c r="C55">
        <v>269</v>
      </c>
      <c r="D55">
        <v>0</v>
      </c>
      <c r="E55">
        <v>0</v>
      </c>
      <c r="F55">
        <v>269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N55" s="16">
        <v>22073</v>
      </c>
      <c r="O55" t="s">
        <v>62</v>
      </c>
      <c r="P55">
        <v>284</v>
      </c>
      <c r="Q55">
        <v>0</v>
      </c>
      <c r="R55">
        <v>0</v>
      </c>
      <c r="S55">
        <v>284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AA55" s="16">
        <v>22073</v>
      </c>
      <c r="AB55" t="s">
        <v>62</v>
      </c>
      <c r="AC55">
        <v>271</v>
      </c>
      <c r="AD55">
        <v>0</v>
      </c>
      <c r="AE55">
        <v>0</v>
      </c>
      <c r="AF55">
        <v>271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</row>
    <row r="56" spans="1:38" x14ac:dyDescent="0.25">
      <c r="A56" s="16">
        <v>10050</v>
      </c>
      <c r="B56" t="s">
        <v>63</v>
      </c>
      <c r="C56">
        <v>128</v>
      </c>
      <c r="D56">
        <v>0</v>
      </c>
      <c r="E56">
        <v>0</v>
      </c>
      <c r="F56">
        <v>128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N56" s="16">
        <v>10050</v>
      </c>
      <c r="O56" t="s">
        <v>63</v>
      </c>
      <c r="P56">
        <v>162</v>
      </c>
      <c r="Q56">
        <v>0</v>
      </c>
      <c r="R56">
        <v>0</v>
      </c>
      <c r="S56">
        <v>162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AA56" s="16">
        <v>10050</v>
      </c>
      <c r="AB56" t="s">
        <v>63</v>
      </c>
      <c r="AC56">
        <v>165</v>
      </c>
      <c r="AD56">
        <v>0</v>
      </c>
      <c r="AE56">
        <v>0</v>
      </c>
      <c r="AF56">
        <v>165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</row>
    <row r="57" spans="1:38" x14ac:dyDescent="0.25">
      <c r="A57" s="16">
        <v>26059</v>
      </c>
      <c r="B57" t="s">
        <v>64</v>
      </c>
      <c r="C57">
        <v>229</v>
      </c>
      <c r="D57">
        <v>0</v>
      </c>
      <c r="E57">
        <v>0</v>
      </c>
      <c r="F57">
        <v>229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N57" s="16">
        <v>26059</v>
      </c>
      <c r="O57" t="s">
        <v>64</v>
      </c>
      <c r="P57">
        <v>224</v>
      </c>
      <c r="Q57">
        <v>0</v>
      </c>
      <c r="R57">
        <v>0</v>
      </c>
      <c r="S57">
        <v>224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AA57" s="16">
        <v>26059</v>
      </c>
      <c r="AB57" t="s">
        <v>64</v>
      </c>
      <c r="AC57">
        <v>239</v>
      </c>
      <c r="AD57">
        <v>0</v>
      </c>
      <c r="AE57">
        <v>0</v>
      </c>
      <c r="AF57">
        <v>239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</row>
    <row r="58" spans="1:38" x14ac:dyDescent="0.25">
      <c r="A58" s="16">
        <v>31330</v>
      </c>
      <c r="B58" t="s">
        <v>65</v>
      </c>
      <c r="C58">
        <v>276</v>
      </c>
      <c r="D58">
        <v>5</v>
      </c>
      <c r="E58">
        <v>0</v>
      </c>
      <c r="F58">
        <v>271</v>
      </c>
      <c r="G58">
        <v>6</v>
      </c>
      <c r="H58">
        <v>0</v>
      </c>
      <c r="I58">
        <v>0</v>
      </c>
      <c r="J58">
        <v>8</v>
      </c>
      <c r="K58">
        <v>0</v>
      </c>
      <c r="L58">
        <v>14</v>
      </c>
      <c r="N58" s="16">
        <v>31330</v>
      </c>
      <c r="O58" t="s">
        <v>65</v>
      </c>
      <c r="P58">
        <v>255</v>
      </c>
      <c r="Q58">
        <v>0</v>
      </c>
      <c r="R58">
        <v>0</v>
      </c>
      <c r="S58">
        <v>255</v>
      </c>
      <c r="T58">
        <v>4</v>
      </c>
      <c r="U58">
        <v>0</v>
      </c>
      <c r="V58">
        <v>0</v>
      </c>
      <c r="W58">
        <v>0</v>
      </c>
      <c r="X58">
        <v>0</v>
      </c>
      <c r="Y58">
        <v>4</v>
      </c>
      <c r="AA58" s="16">
        <v>31330</v>
      </c>
      <c r="AB58" t="s">
        <v>65</v>
      </c>
      <c r="AC58">
        <v>255</v>
      </c>
      <c r="AD58">
        <v>3</v>
      </c>
      <c r="AE58">
        <v>0</v>
      </c>
      <c r="AF58">
        <v>252</v>
      </c>
      <c r="AG58">
        <v>6</v>
      </c>
      <c r="AH58">
        <v>0</v>
      </c>
      <c r="AI58">
        <v>0</v>
      </c>
      <c r="AJ58">
        <v>3</v>
      </c>
      <c r="AK58">
        <v>0</v>
      </c>
      <c r="AL58">
        <v>9</v>
      </c>
    </row>
    <row r="59" spans="1:38" x14ac:dyDescent="0.25">
      <c r="A59" s="16">
        <v>22207</v>
      </c>
      <c r="B59" t="s">
        <v>66</v>
      </c>
      <c r="C59">
        <v>495</v>
      </c>
      <c r="D59">
        <v>0</v>
      </c>
      <c r="E59">
        <v>0</v>
      </c>
      <c r="F59">
        <v>495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N59" s="16">
        <v>22207</v>
      </c>
      <c r="O59" t="s">
        <v>66</v>
      </c>
      <c r="P59">
        <v>479</v>
      </c>
      <c r="Q59">
        <v>0</v>
      </c>
      <c r="R59">
        <v>0</v>
      </c>
      <c r="S59">
        <v>479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AA59" s="16">
        <v>22207</v>
      </c>
      <c r="AB59" t="s">
        <v>66</v>
      </c>
      <c r="AC59">
        <v>444</v>
      </c>
      <c r="AD59">
        <v>0</v>
      </c>
      <c r="AE59">
        <v>0</v>
      </c>
      <c r="AF59">
        <v>444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</row>
    <row r="60" spans="1:38" x14ac:dyDescent="0.25">
      <c r="A60" s="17" t="s">
        <v>374</v>
      </c>
      <c r="B60" t="s">
        <v>67</v>
      </c>
      <c r="C60">
        <v>192</v>
      </c>
      <c r="D60">
        <v>0</v>
      </c>
      <c r="E60">
        <v>0</v>
      </c>
      <c r="F60">
        <v>192</v>
      </c>
      <c r="G60">
        <v>9</v>
      </c>
      <c r="H60">
        <v>0</v>
      </c>
      <c r="I60">
        <v>0</v>
      </c>
      <c r="J60">
        <v>0</v>
      </c>
      <c r="K60">
        <v>7</v>
      </c>
      <c r="L60">
        <v>16</v>
      </c>
      <c r="N60" s="17" t="s">
        <v>374</v>
      </c>
      <c r="O60" t="s">
        <v>67</v>
      </c>
      <c r="P60">
        <v>210</v>
      </c>
      <c r="Q60">
        <v>0</v>
      </c>
      <c r="R60">
        <v>0</v>
      </c>
      <c r="S60">
        <v>210</v>
      </c>
      <c r="T60">
        <v>8</v>
      </c>
      <c r="U60">
        <v>0</v>
      </c>
      <c r="V60">
        <v>0</v>
      </c>
      <c r="W60">
        <v>0</v>
      </c>
      <c r="X60">
        <v>8</v>
      </c>
      <c r="Y60">
        <v>16</v>
      </c>
      <c r="AA60" s="17" t="s">
        <v>374</v>
      </c>
      <c r="AB60" t="s">
        <v>67</v>
      </c>
      <c r="AC60">
        <v>210</v>
      </c>
      <c r="AD60">
        <v>0</v>
      </c>
      <c r="AE60">
        <v>0</v>
      </c>
      <c r="AF60">
        <v>210</v>
      </c>
      <c r="AG60">
        <v>7</v>
      </c>
      <c r="AH60">
        <v>0</v>
      </c>
      <c r="AI60">
        <v>0</v>
      </c>
      <c r="AJ60">
        <v>0</v>
      </c>
      <c r="AK60">
        <v>11</v>
      </c>
      <c r="AL60">
        <v>18</v>
      </c>
    </row>
    <row r="61" spans="1:38" x14ac:dyDescent="0.25">
      <c r="A61" s="16">
        <v>32414</v>
      </c>
      <c r="B61" t="s">
        <v>68</v>
      </c>
      <c r="C61" s="7">
        <v>1848</v>
      </c>
      <c r="D61">
        <v>0</v>
      </c>
      <c r="E61">
        <v>0</v>
      </c>
      <c r="F61" s="7">
        <v>1848</v>
      </c>
      <c r="G61">
        <v>77</v>
      </c>
      <c r="H61">
        <v>0</v>
      </c>
      <c r="I61">
        <v>0</v>
      </c>
      <c r="J61">
        <v>0</v>
      </c>
      <c r="K61">
        <v>11</v>
      </c>
      <c r="L61">
        <v>88</v>
      </c>
      <c r="N61" s="16">
        <v>32414</v>
      </c>
      <c r="O61" t="s">
        <v>68</v>
      </c>
      <c r="P61" s="7">
        <v>1732</v>
      </c>
      <c r="Q61">
        <v>0</v>
      </c>
      <c r="R61">
        <v>0</v>
      </c>
      <c r="S61" s="7">
        <v>1732</v>
      </c>
      <c r="T61">
        <v>67</v>
      </c>
      <c r="U61">
        <v>0</v>
      </c>
      <c r="V61">
        <v>0</v>
      </c>
      <c r="W61">
        <v>0</v>
      </c>
      <c r="X61">
        <v>23</v>
      </c>
      <c r="Y61">
        <v>90</v>
      </c>
      <c r="AA61" s="16">
        <v>32414</v>
      </c>
      <c r="AB61" t="s">
        <v>68</v>
      </c>
      <c r="AC61" s="7">
        <v>1629</v>
      </c>
      <c r="AD61">
        <v>0</v>
      </c>
      <c r="AE61">
        <v>0</v>
      </c>
      <c r="AF61" s="7">
        <v>1629</v>
      </c>
      <c r="AG61">
        <v>83</v>
      </c>
      <c r="AH61">
        <v>0</v>
      </c>
      <c r="AI61">
        <v>0</v>
      </c>
      <c r="AJ61">
        <v>8</v>
      </c>
      <c r="AK61">
        <v>22</v>
      </c>
      <c r="AL61">
        <v>113</v>
      </c>
    </row>
    <row r="62" spans="1:38" x14ac:dyDescent="0.25">
      <c r="A62" s="16">
        <v>27343</v>
      </c>
      <c r="B62" t="s">
        <v>69</v>
      </c>
      <c r="C62" s="7">
        <v>1707</v>
      </c>
      <c r="D62">
        <v>0</v>
      </c>
      <c r="E62">
        <v>0</v>
      </c>
      <c r="F62" s="7">
        <v>1707</v>
      </c>
      <c r="G62">
        <v>72</v>
      </c>
      <c r="H62">
        <v>0</v>
      </c>
      <c r="I62">
        <v>0</v>
      </c>
      <c r="J62">
        <v>0</v>
      </c>
      <c r="K62">
        <v>0</v>
      </c>
      <c r="L62">
        <v>72</v>
      </c>
      <c r="N62" s="16">
        <v>27343</v>
      </c>
      <c r="O62" t="s">
        <v>69</v>
      </c>
      <c r="P62" s="7">
        <v>1714</v>
      </c>
      <c r="Q62">
        <v>0</v>
      </c>
      <c r="R62">
        <v>0</v>
      </c>
      <c r="S62" s="7">
        <v>1714</v>
      </c>
      <c r="T62">
        <v>60</v>
      </c>
      <c r="U62">
        <v>0</v>
      </c>
      <c r="V62">
        <v>0</v>
      </c>
      <c r="W62">
        <v>0</v>
      </c>
      <c r="X62">
        <v>0</v>
      </c>
      <c r="Y62">
        <v>60</v>
      </c>
      <c r="AA62" s="16">
        <v>27343</v>
      </c>
      <c r="AB62" t="s">
        <v>69</v>
      </c>
      <c r="AC62" s="7">
        <v>1768</v>
      </c>
      <c r="AD62">
        <v>0</v>
      </c>
      <c r="AE62">
        <v>0</v>
      </c>
      <c r="AF62" s="7">
        <v>1768</v>
      </c>
      <c r="AG62">
        <v>68</v>
      </c>
      <c r="AH62">
        <v>0</v>
      </c>
      <c r="AI62">
        <v>0</v>
      </c>
      <c r="AJ62">
        <v>0</v>
      </c>
      <c r="AK62">
        <v>0</v>
      </c>
      <c r="AL62">
        <v>68</v>
      </c>
    </row>
    <row r="63" spans="1:38" x14ac:dyDescent="0.25">
      <c r="A63" s="16">
        <v>36101</v>
      </c>
      <c r="B63" t="s">
        <v>70</v>
      </c>
      <c r="C63">
        <v>48</v>
      </c>
      <c r="D63">
        <v>0</v>
      </c>
      <c r="E63">
        <v>0</v>
      </c>
      <c r="F63">
        <v>48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N63" s="16">
        <v>36101</v>
      </c>
      <c r="O63" t="s">
        <v>70</v>
      </c>
      <c r="P63">
        <v>48</v>
      </c>
      <c r="Q63">
        <v>0</v>
      </c>
      <c r="R63">
        <v>0</v>
      </c>
      <c r="S63">
        <v>48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AA63" s="16">
        <v>36101</v>
      </c>
      <c r="AB63" t="s">
        <v>70</v>
      </c>
      <c r="AC63">
        <v>54</v>
      </c>
      <c r="AD63">
        <v>0</v>
      </c>
      <c r="AE63">
        <v>0</v>
      </c>
      <c r="AF63">
        <v>54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</row>
    <row r="64" spans="1:38" x14ac:dyDescent="0.25">
      <c r="A64" s="16">
        <v>32361</v>
      </c>
      <c r="B64" t="s">
        <v>338</v>
      </c>
      <c r="C64" s="7">
        <v>2461</v>
      </c>
      <c r="D64">
        <v>1</v>
      </c>
      <c r="E64">
        <v>0</v>
      </c>
      <c r="F64" s="7">
        <v>2460</v>
      </c>
      <c r="G64">
        <v>264</v>
      </c>
      <c r="H64">
        <v>0</v>
      </c>
      <c r="I64">
        <v>0</v>
      </c>
      <c r="J64">
        <v>31</v>
      </c>
      <c r="K64">
        <v>40</v>
      </c>
      <c r="L64">
        <v>335</v>
      </c>
      <c r="N64" s="16">
        <v>32361</v>
      </c>
      <c r="O64" t="s">
        <v>338</v>
      </c>
      <c r="P64" s="7">
        <v>2635</v>
      </c>
      <c r="Q64">
        <v>0</v>
      </c>
      <c r="R64">
        <v>0</v>
      </c>
      <c r="S64" s="7">
        <v>2635</v>
      </c>
      <c r="T64">
        <v>207</v>
      </c>
      <c r="U64">
        <v>0</v>
      </c>
      <c r="V64">
        <v>0</v>
      </c>
      <c r="W64">
        <v>73</v>
      </c>
      <c r="X64">
        <v>34</v>
      </c>
      <c r="Y64">
        <v>314</v>
      </c>
      <c r="AA64" s="16">
        <v>32361</v>
      </c>
      <c r="AB64" t="s">
        <v>338</v>
      </c>
      <c r="AC64" s="7">
        <v>2587</v>
      </c>
      <c r="AD64">
        <v>0</v>
      </c>
      <c r="AE64">
        <v>0</v>
      </c>
      <c r="AF64" s="7">
        <v>2587</v>
      </c>
      <c r="AG64">
        <v>184</v>
      </c>
      <c r="AH64">
        <v>0</v>
      </c>
      <c r="AI64">
        <v>0</v>
      </c>
      <c r="AJ64">
        <v>56</v>
      </c>
      <c r="AK64">
        <v>21</v>
      </c>
      <c r="AL64">
        <v>261</v>
      </c>
    </row>
    <row r="65" spans="1:38" x14ac:dyDescent="0.25">
      <c r="A65" s="16">
        <v>39090</v>
      </c>
      <c r="B65" t="s">
        <v>339</v>
      </c>
      <c r="C65" s="7">
        <v>2584</v>
      </c>
      <c r="D65">
        <v>0</v>
      </c>
      <c r="E65">
        <v>0</v>
      </c>
      <c r="F65" s="7">
        <v>2584</v>
      </c>
      <c r="G65">
        <v>91</v>
      </c>
      <c r="H65">
        <v>95</v>
      </c>
      <c r="I65">
        <v>0</v>
      </c>
      <c r="J65">
        <v>0</v>
      </c>
      <c r="K65">
        <v>55</v>
      </c>
      <c r="L65">
        <v>241</v>
      </c>
      <c r="N65" s="16">
        <v>39090</v>
      </c>
      <c r="O65" t="s">
        <v>339</v>
      </c>
      <c r="P65" s="7">
        <v>2566</v>
      </c>
      <c r="Q65">
        <v>0</v>
      </c>
      <c r="R65">
        <v>0</v>
      </c>
      <c r="S65" s="7">
        <v>2566</v>
      </c>
      <c r="T65">
        <v>80</v>
      </c>
      <c r="U65">
        <v>100</v>
      </c>
      <c r="V65">
        <v>0</v>
      </c>
      <c r="W65">
        <v>0</v>
      </c>
      <c r="X65">
        <v>56</v>
      </c>
      <c r="Y65">
        <v>236</v>
      </c>
      <c r="AA65" s="16">
        <v>39090</v>
      </c>
      <c r="AB65" t="s">
        <v>339</v>
      </c>
      <c r="AC65" s="7">
        <v>2566</v>
      </c>
      <c r="AD65">
        <v>0</v>
      </c>
      <c r="AE65">
        <v>0</v>
      </c>
      <c r="AF65" s="7">
        <v>2566</v>
      </c>
      <c r="AG65">
        <v>79</v>
      </c>
      <c r="AH65">
        <v>94</v>
      </c>
      <c r="AI65">
        <v>0</v>
      </c>
      <c r="AJ65">
        <v>0</v>
      </c>
      <c r="AK65">
        <v>66</v>
      </c>
      <c r="AL65">
        <v>239</v>
      </c>
    </row>
    <row r="66" spans="1:38" x14ac:dyDescent="0.25">
      <c r="A66" s="17" t="s">
        <v>375</v>
      </c>
      <c r="B66" t="s">
        <v>73</v>
      </c>
      <c r="C66" s="7">
        <v>3101</v>
      </c>
      <c r="D66">
        <v>0</v>
      </c>
      <c r="E66">
        <v>0</v>
      </c>
      <c r="F66" s="7">
        <v>3101</v>
      </c>
      <c r="G66">
        <v>103</v>
      </c>
      <c r="H66">
        <v>0</v>
      </c>
      <c r="I66">
        <v>0</v>
      </c>
      <c r="J66">
        <v>18</v>
      </c>
      <c r="K66">
        <v>16</v>
      </c>
      <c r="L66">
        <v>137</v>
      </c>
      <c r="N66" s="17" t="s">
        <v>375</v>
      </c>
      <c r="O66" t="s">
        <v>73</v>
      </c>
      <c r="P66" s="7">
        <v>3012</v>
      </c>
      <c r="Q66">
        <v>0</v>
      </c>
      <c r="R66">
        <v>0</v>
      </c>
      <c r="S66" s="7">
        <v>3012</v>
      </c>
      <c r="T66">
        <v>118</v>
      </c>
      <c r="U66">
        <v>0</v>
      </c>
      <c r="V66">
        <v>0</v>
      </c>
      <c r="W66">
        <v>20</v>
      </c>
      <c r="X66">
        <v>171</v>
      </c>
      <c r="Y66">
        <v>309</v>
      </c>
      <c r="AA66" s="17" t="s">
        <v>375</v>
      </c>
      <c r="AB66" t="s">
        <v>73</v>
      </c>
      <c r="AC66" s="7">
        <v>2988</v>
      </c>
      <c r="AD66">
        <v>0</v>
      </c>
      <c r="AE66">
        <v>0</v>
      </c>
      <c r="AF66" s="7">
        <v>2988</v>
      </c>
      <c r="AG66">
        <v>115</v>
      </c>
      <c r="AH66">
        <v>0</v>
      </c>
      <c r="AI66">
        <v>0</v>
      </c>
      <c r="AJ66">
        <v>22</v>
      </c>
      <c r="AK66">
        <v>49</v>
      </c>
      <c r="AL66">
        <v>186</v>
      </c>
    </row>
    <row r="67" spans="1:38" x14ac:dyDescent="0.25">
      <c r="A67" s="16">
        <v>19028</v>
      </c>
      <c r="B67" t="s">
        <v>74</v>
      </c>
      <c r="C67">
        <v>67</v>
      </c>
      <c r="D67">
        <v>5</v>
      </c>
      <c r="E67">
        <v>0</v>
      </c>
      <c r="F67">
        <v>62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N67" s="16">
        <v>19028</v>
      </c>
      <c r="O67" t="s">
        <v>74</v>
      </c>
      <c r="P67">
        <v>69</v>
      </c>
      <c r="Q67">
        <v>0</v>
      </c>
      <c r="R67">
        <v>0</v>
      </c>
      <c r="S67">
        <v>69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AA67" s="16">
        <v>19028</v>
      </c>
      <c r="AB67" t="s">
        <v>74</v>
      </c>
      <c r="AC67">
        <v>70</v>
      </c>
      <c r="AD67">
        <v>0</v>
      </c>
      <c r="AE67">
        <v>0</v>
      </c>
      <c r="AF67">
        <v>70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</row>
    <row r="68" spans="1:38" x14ac:dyDescent="0.25">
      <c r="A68" s="16">
        <v>27404</v>
      </c>
      <c r="B68" t="s">
        <v>75</v>
      </c>
      <c r="C68">
        <v>653</v>
      </c>
      <c r="D68">
        <v>0</v>
      </c>
      <c r="E68">
        <v>0</v>
      </c>
      <c r="F68">
        <v>653</v>
      </c>
      <c r="G68">
        <v>47</v>
      </c>
      <c r="H68">
        <v>0</v>
      </c>
      <c r="I68">
        <v>0</v>
      </c>
      <c r="J68">
        <v>2</v>
      </c>
      <c r="K68">
        <v>33</v>
      </c>
      <c r="L68">
        <v>82</v>
      </c>
      <c r="N68" s="16">
        <v>27404</v>
      </c>
      <c r="O68" t="s">
        <v>75</v>
      </c>
      <c r="P68">
        <v>934</v>
      </c>
      <c r="Q68">
        <v>0</v>
      </c>
      <c r="R68">
        <v>0</v>
      </c>
      <c r="S68">
        <v>934</v>
      </c>
      <c r="T68">
        <v>48</v>
      </c>
      <c r="U68">
        <v>0</v>
      </c>
      <c r="V68">
        <v>0</v>
      </c>
      <c r="W68">
        <v>0</v>
      </c>
      <c r="X68">
        <v>40</v>
      </c>
      <c r="Y68">
        <v>88</v>
      </c>
      <c r="AA68" s="16">
        <v>27404</v>
      </c>
      <c r="AB68" t="s">
        <v>75</v>
      </c>
      <c r="AC68">
        <v>901</v>
      </c>
      <c r="AD68">
        <v>0</v>
      </c>
      <c r="AE68">
        <v>0</v>
      </c>
      <c r="AF68">
        <v>901</v>
      </c>
      <c r="AG68">
        <v>65</v>
      </c>
      <c r="AH68">
        <v>0</v>
      </c>
      <c r="AI68">
        <v>0</v>
      </c>
      <c r="AJ68">
        <v>2</v>
      </c>
      <c r="AK68">
        <v>32</v>
      </c>
      <c r="AL68">
        <v>99</v>
      </c>
    </row>
    <row r="69" spans="1:38" x14ac:dyDescent="0.25">
      <c r="A69" s="16">
        <v>31015</v>
      </c>
      <c r="B69" t="s">
        <v>76</v>
      </c>
      <c r="C69" s="7">
        <v>11674</v>
      </c>
      <c r="D69">
        <v>0</v>
      </c>
      <c r="E69">
        <v>0</v>
      </c>
      <c r="F69" s="7">
        <v>11674</v>
      </c>
      <c r="G69">
        <v>811</v>
      </c>
      <c r="H69">
        <v>0</v>
      </c>
      <c r="I69">
        <v>553</v>
      </c>
      <c r="J69">
        <v>141</v>
      </c>
      <c r="K69">
        <v>178</v>
      </c>
      <c r="L69" s="7">
        <v>1683</v>
      </c>
      <c r="N69" s="16">
        <v>31015</v>
      </c>
      <c r="O69" t="s">
        <v>76</v>
      </c>
      <c r="P69" s="7">
        <v>11670</v>
      </c>
      <c r="Q69">
        <v>0</v>
      </c>
      <c r="R69">
        <v>0</v>
      </c>
      <c r="S69" s="7">
        <v>11670</v>
      </c>
      <c r="T69">
        <v>770</v>
      </c>
      <c r="U69">
        <v>0</v>
      </c>
      <c r="V69">
        <v>511</v>
      </c>
      <c r="W69">
        <v>148</v>
      </c>
      <c r="X69">
        <v>185</v>
      </c>
      <c r="Y69" s="7">
        <v>1614</v>
      </c>
      <c r="AA69" s="16">
        <v>31015</v>
      </c>
      <c r="AB69" t="s">
        <v>76</v>
      </c>
      <c r="AC69" s="7">
        <v>11799</v>
      </c>
      <c r="AD69">
        <v>0</v>
      </c>
      <c r="AE69">
        <v>0</v>
      </c>
      <c r="AF69" s="7">
        <v>11799</v>
      </c>
      <c r="AG69">
        <v>775</v>
      </c>
      <c r="AH69">
        <v>0</v>
      </c>
      <c r="AI69">
        <v>555</v>
      </c>
      <c r="AJ69">
        <v>166</v>
      </c>
      <c r="AK69">
        <v>215</v>
      </c>
      <c r="AL69" s="7">
        <v>1711</v>
      </c>
    </row>
    <row r="70" spans="1:38" x14ac:dyDescent="0.25">
      <c r="A70" s="16">
        <v>19401</v>
      </c>
      <c r="B70" t="s">
        <v>79</v>
      </c>
      <c r="C70" s="7">
        <v>1649</v>
      </c>
      <c r="D70">
        <v>0</v>
      </c>
      <c r="E70">
        <v>0</v>
      </c>
      <c r="F70" s="7">
        <v>1649</v>
      </c>
      <c r="G70">
        <v>72</v>
      </c>
      <c r="H70">
        <v>0</v>
      </c>
      <c r="I70">
        <v>0</v>
      </c>
      <c r="J70">
        <v>4</v>
      </c>
      <c r="K70">
        <v>29</v>
      </c>
      <c r="L70">
        <v>105</v>
      </c>
      <c r="N70" s="16">
        <v>19401</v>
      </c>
      <c r="O70" t="s">
        <v>79</v>
      </c>
      <c r="P70" s="7">
        <v>1541</v>
      </c>
      <c r="Q70">
        <v>0</v>
      </c>
      <c r="R70">
        <v>0</v>
      </c>
      <c r="S70" s="7">
        <v>1541</v>
      </c>
      <c r="T70">
        <v>75</v>
      </c>
      <c r="U70">
        <v>0</v>
      </c>
      <c r="V70">
        <v>0</v>
      </c>
      <c r="W70">
        <v>5</v>
      </c>
      <c r="X70">
        <v>44</v>
      </c>
      <c r="Y70">
        <v>124</v>
      </c>
      <c r="AA70" s="16">
        <v>19401</v>
      </c>
      <c r="AB70" t="s">
        <v>79</v>
      </c>
      <c r="AC70" s="7">
        <v>1495</v>
      </c>
      <c r="AD70">
        <v>0</v>
      </c>
      <c r="AE70">
        <v>0</v>
      </c>
      <c r="AF70" s="7">
        <v>1495</v>
      </c>
      <c r="AG70">
        <v>71</v>
      </c>
      <c r="AH70">
        <v>0</v>
      </c>
      <c r="AI70">
        <v>0</v>
      </c>
      <c r="AJ70">
        <v>3</v>
      </c>
      <c r="AK70">
        <v>46</v>
      </c>
      <c r="AL70">
        <v>120</v>
      </c>
    </row>
    <row r="71" spans="1:38" x14ac:dyDescent="0.25">
      <c r="A71" s="16">
        <v>14068</v>
      </c>
      <c r="B71" t="s">
        <v>80</v>
      </c>
      <c r="C71" s="7">
        <v>1334</v>
      </c>
      <c r="D71">
        <v>0</v>
      </c>
      <c r="E71">
        <v>0</v>
      </c>
      <c r="F71" s="7">
        <v>1334</v>
      </c>
      <c r="G71">
        <v>53</v>
      </c>
      <c r="H71">
        <v>0</v>
      </c>
      <c r="I71">
        <v>0</v>
      </c>
      <c r="J71">
        <v>0</v>
      </c>
      <c r="K71">
        <v>29</v>
      </c>
      <c r="L71">
        <v>82</v>
      </c>
      <c r="N71" s="16">
        <v>14068</v>
      </c>
      <c r="O71" t="s">
        <v>80</v>
      </c>
      <c r="P71" s="7">
        <v>1298</v>
      </c>
      <c r="Q71">
        <v>0</v>
      </c>
      <c r="R71">
        <v>0</v>
      </c>
      <c r="S71" s="7">
        <v>1298</v>
      </c>
      <c r="T71">
        <v>53</v>
      </c>
      <c r="U71">
        <v>0</v>
      </c>
      <c r="V71">
        <v>0</v>
      </c>
      <c r="W71">
        <v>0</v>
      </c>
      <c r="X71">
        <v>21</v>
      </c>
      <c r="Y71">
        <v>74</v>
      </c>
      <c r="AA71" s="16">
        <v>14068</v>
      </c>
      <c r="AB71" t="s">
        <v>80</v>
      </c>
      <c r="AC71" s="7">
        <v>1257</v>
      </c>
      <c r="AD71">
        <v>0</v>
      </c>
      <c r="AE71">
        <v>0</v>
      </c>
      <c r="AF71" s="7">
        <v>1257</v>
      </c>
      <c r="AG71">
        <v>51</v>
      </c>
      <c r="AH71">
        <v>0</v>
      </c>
      <c r="AI71">
        <v>0</v>
      </c>
      <c r="AJ71">
        <v>0</v>
      </c>
      <c r="AK71">
        <v>37</v>
      </c>
      <c r="AL71">
        <v>88</v>
      </c>
    </row>
    <row r="72" spans="1:38" x14ac:dyDescent="0.25">
      <c r="A72" s="16">
        <v>38308</v>
      </c>
      <c r="B72" t="s">
        <v>81</v>
      </c>
      <c r="C72">
        <v>130</v>
      </c>
      <c r="D72">
        <v>0</v>
      </c>
      <c r="E72">
        <v>0</v>
      </c>
      <c r="F72">
        <v>130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N72" s="16">
        <v>38308</v>
      </c>
      <c r="O72" t="s">
        <v>81</v>
      </c>
      <c r="P72">
        <v>128</v>
      </c>
      <c r="Q72">
        <v>0</v>
      </c>
      <c r="R72">
        <v>0</v>
      </c>
      <c r="S72">
        <v>128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AA72" s="16">
        <v>38308</v>
      </c>
      <c r="AB72" t="s">
        <v>81</v>
      </c>
      <c r="AC72">
        <v>134</v>
      </c>
      <c r="AD72">
        <v>0</v>
      </c>
      <c r="AE72">
        <v>0</v>
      </c>
      <c r="AF72">
        <v>134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</row>
    <row r="73" spans="1:38" x14ac:dyDescent="0.25">
      <c r="A73" s="17" t="s">
        <v>376</v>
      </c>
      <c r="B73" t="s">
        <v>82</v>
      </c>
      <c r="C73">
        <v>427</v>
      </c>
      <c r="D73">
        <v>0</v>
      </c>
      <c r="E73">
        <v>0</v>
      </c>
      <c r="F73">
        <v>427</v>
      </c>
      <c r="G73">
        <v>1</v>
      </c>
      <c r="H73">
        <v>0</v>
      </c>
      <c r="I73">
        <v>0</v>
      </c>
      <c r="J73">
        <v>0</v>
      </c>
      <c r="K73">
        <v>0</v>
      </c>
      <c r="L73">
        <v>1</v>
      </c>
      <c r="N73" s="17" t="s">
        <v>376</v>
      </c>
      <c r="O73" t="s">
        <v>82</v>
      </c>
      <c r="P73">
        <v>455</v>
      </c>
      <c r="Q73">
        <v>0</v>
      </c>
      <c r="R73">
        <v>0</v>
      </c>
      <c r="S73">
        <v>455</v>
      </c>
      <c r="T73">
        <v>4</v>
      </c>
      <c r="U73">
        <v>0</v>
      </c>
      <c r="V73">
        <v>0</v>
      </c>
      <c r="W73">
        <v>0</v>
      </c>
      <c r="X73">
        <v>0</v>
      </c>
      <c r="Y73">
        <v>4</v>
      </c>
      <c r="AA73" s="17" t="s">
        <v>376</v>
      </c>
      <c r="AB73" t="s">
        <v>82</v>
      </c>
      <c r="AC73">
        <v>426</v>
      </c>
      <c r="AD73">
        <v>0</v>
      </c>
      <c r="AE73">
        <v>0</v>
      </c>
      <c r="AF73">
        <v>426</v>
      </c>
      <c r="AG73">
        <v>2</v>
      </c>
      <c r="AH73">
        <v>0</v>
      </c>
      <c r="AI73">
        <v>0</v>
      </c>
      <c r="AJ73">
        <v>0</v>
      </c>
      <c r="AK73">
        <v>0</v>
      </c>
      <c r="AL73">
        <v>2</v>
      </c>
    </row>
    <row r="74" spans="1:38" x14ac:dyDescent="0.25">
      <c r="A74" s="16">
        <v>17216</v>
      </c>
      <c r="B74" t="s">
        <v>83</v>
      </c>
      <c r="C74" s="7">
        <v>3513</v>
      </c>
      <c r="D74">
        <v>115</v>
      </c>
      <c r="E74">
        <v>0</v>
      </c>
      <c r="F74" s="7">
        <v>3398</v>
      </c>
      <c r="G74">
        <v>133</v>
      </c>
      <c r="H74">
        <v>0</v>
      </c>
      <c r="I74">
        <v>0</v>
      </c>
      <c r="J74">
        <v>0</v>
      </c>
      <c r="K74">
        <v>0</v>
      </c>
      <c r="L74">
        <v>133</v>
      </c>
      <c r="N74" s="16">
        <v>17216</v>
      </c>
      <c r="O74" t="s">
        <v>83</v>
      </c>
      <c r="P74" s="7">
        <v>3304</v>
      </c>
      <c r="Q74">
        <v>106</v>
      </c>
      <c r="R74">
        <v>0</v>
      </c>
      <c r="S74" s="7">
        <v>3198</v>
      </c>
      <c r="T74">
        <v>118</v>
      </c>
      <c r="U74">
        <v>0</v>
      </c>
      <c r="V74">
        <v>0</v>
      </c>
      <c r="W74">
        <v>0</v>
      </c>
      <c r="X74">
        <v>0</v>
      </c>
      <c r="Y74">
        <v>118</v>
      </c>
      <c r="AA74" s="16">
        <v>17216</v>
      </c>
      <c r="AB74" t="s">
        <v>83</v>
      </c>
      <c r="AC74" s="7">
        <v>3294</v>
      </c>
      <c r="AD74">
        <v>110</v>
      </c>
      <c r="AE74">
        <v>0</v>
      </c>
      <c r="AF74" s="7">
        <v>3184</v>
      </c>
      <c r="AG74">
        <v>126</v>
      </c>
      <c r="AH74">
        <v>0</v>
      </c>
      <c r="AI74">
        <v>0</v>
      </c>
      <c r="AJ74">
        <v>4</v>
      </c>
      <c r="AK74">
        <v>0</v>
      </c>
      <c r="AL74">
        <v>130</v>
      </c>
    </row>
    <row r="75" spans="1:38" x14ac:dyDescent="0.25">
      <c r="A75" s="16">
        <v>13165</v>
      </c>
      <c r="B75" t="s">
        <v>84</v>
      </c>
      <c r="C75" s="7">
        <v>1747</v>
      </c>
      <c r="D75">
        <v>88</v>
      </c>
      <c r="E75">
        <v>0</v>
      </c>
      <c r="F75" s="7">
        <v>1659</v>
      </c>
      <c r="G75">
        <v>85</v>
      </c>
      <c r="H75">
        <v>0</v>
      </c>
      <c r="I75">
        <v>0</v>
      </c>
      <c r="J75">
        <v>0</v>
      </c>
      <c r="K75">
        <v>88</v>
      </c>
      <c r="L75">
        <v>173</v>
      </c>
      <c r="N75" s="16">
        <v>13165</v>
      </c>
      <c r="O75" t="s">
        <v>84</v>
      </c>
      <c r="P75" s="7">
        <v>1806</v>
      </c>
      <c r="Q75">
        <v>54</v>
      </c>
      <c r="R75">
        <v>0</v>
      </c>
      <c r="S75" s="7">
        <v>1752</v>
      </c>
      <c r="T75">
        <v>89</v>
      </c>
      <c r="U75">
        <v>0</v>
      </c>
      <c r="V75">
        <v>0</v>
      </c>
      <c r="W75">
        <v>0</v>
      </c>
      <c r="X75">
        <v>81</v>
      </c>
      <c r="Y75">
        <v>170</v>
      </c>
      <c r="AA75" s="16">
        <v>13165</v>
      </c>
      <c r="AB75" t="s">
        <v>84</v>
      </c>
      <c r="AC75" s="7">
        <v>1784</v>
      </c>
      <c r="AD75">
        <v>43</v>
      </c>
      <c r="AE75">
        <v>0</v>
      </c>
      <c r="AF75" s="7">
        <v>1741</v>
      </c>
      <c r="AG75">
        <v>85</v>
      </c>
      <c r="AH75">
        <v>0</v>
      </c>
      <c r="AI75">
        <v>0</v>
      </c>
      <c r="AJ75">
        <v>0</v>
      </c>
      <c r="AK75">
        <v>100</v>
      </c>
      <c r="AL75">
        <v>185</v>
      </c>
    </row>
    <row r="76" spans="1:38" x14ac:dyDescent="0.25">
      <c r="A76" s="16">
        <v>39801</v>
      </c>
      <c r="B76" t="s">
        <v>331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103</v>
      </c>
      <c r="K76">
        <v>298</v>
      </c>
      <c r="L76">
        <v>401</v>
      </c>
      <c r="N76" s="16">
        <v>39801</v>
      </c>
      <c r="O76" t="s">
        <v>331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303</v>
      </c>
      <c r="X76">
        <v>133</v>
      </c>
      <c r="Y76">
        <v>436</v>
      </c>
      <c r="AA76" s="16">
        <v>39801</v>
      </c>
      <c r="AB76" t="s">
        <v>331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124</v>
      </c>
      <c r="AK76">
        <v>356</v>
      </c>
      <c r="AL76">
        <v>480</v>
      </c>
    </row>
    <row r="77" spans="1:38" x14ac:dyDescent="0.25">
      <c r="A77" s="17" t="s">
        <v>377</v>
      </c>
      <c r="B77" t="s">
        <v>77</v>
      </c>
      <c r="C77">
        <v>0</v>
      </c>
      <c r="D77">
        <v>0</v>
      </c>
      <c r="E77">
        <v>0</v>
      </c>
      <c r="F77">
        <v>0</v>
      </c>
      <c r="G77">
        <v>62</v>
      </c>
      <c r="H77">
        <v>0</v>
      </c>
      <c r="I77">
        <v>0</v>
      </c>
      <c r="J77">
        <v>374</v>
      </c>
      <c r="K77">
        <v>43</v>
      </c>
      <c r="L77">
        <v>479</v>
      </c>
      <c r="N77" s="17" t="s">
        <v>377</v>
      </c>
      <c r="O77" t="s">
        <v>77</v>
      </c>
      <c r="P77">
        <v>0</v>
      </c>
      <c r="Q77">
        <v>0</v>
      </c>
      <c r="R77">
        <v>0</v>
      </c>
      <c r="S77">
        <v>0</v>
      </c>
      <c r="T77">
        <v>58</v>
      </c>
      <c r="U77">
        <v>0</v>
      </c>
      <c r="V77">
        <v>0</v>
      </c>
      <c r="W77">
        <v>455</v>
      </c>
      <c r="X77">
        <v>82</v>
      </c>
      <c r="Y77">
        <v>595</v>
      </c>
      <c r="AA77" s="17" t="s">
        <v>377</v>
      </c>
      <c r="AB77" t="s">
        <v>77</v>
      </c>
      <c r="AC77">
        <v>0</v>
      </c>
      <c r="AD77">
        <v>0</v>
      </c>
      <c r="AE77">
        <v>0</v>
      </c>
      <c r="AF77">
        <v>0</v>
      </c>
      <c r="AG77">
        <v>68</v>
      </c>
      <c r="AH77">
        <v>0</v>
      </c>
      <c r="AI77">
        <v>0</v>
      </c>
      <c r="AJ77">
        <v>550</v>
      </c>
      <c r="AK77">
        <v>75</v>
      </c>
      <c r="AL77">
        <v>693</v>
      </c>
    </row>
    <row r="78" spans="1:38" x14ac:dyDescent="0.25">
      <c r="A78" s="16">
        <v>34801</v>
      </c>
      <c r="B78" t="s">
        <v>78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216</v>
      </c>
      <c r="L78">
        <v>216</v>
      </c>
      <c r="N78" s="16">
        <v>34801</v>
      </c>
      <c r="O78" t="s">
        <v>78</v>
      </c>
      <c r="P78">
        <v>0</v>
      </c>
      <c r="Q78">
        <v>0</v>
      </c>
      <c r="R78">
        <v>0</v>
      </c>
      <c r="S78">
        <v>0</v>
      </c>
      <c r="T78">
        <v>227</v>
      </c>
      <c r="U78">
        <v>0</v>
      </c>
      <c r="V78">
        <v>0</v>
      </c>
      <c r="W78">
        <v>0</v>
      </c>
      <c r="X78">
        <v>0</v>
      </c>
      <c r="Y78">
        <v>227</v>
      </c>
      <c r="AA78" s="16">
        <v>34801</v>
      </c>
      <c r="AB78" t="s">
        <v>78</v>
      </c>
      <c r="AC78">
        <v>0</v>
      </c>
      <c r="AD78">
        <v>0</v>
      </c>
      <c r="AE78">
        <v>0</v>
      </c>
      <c r="AF78">
        <v>0</v>
      </c>
      <c r="AG78">
        <v>172</v>
      </c>
      <c r="AH78">
        <v>0</v>
      </c>
      <c r="AI78">
        <v>0</v>
      </c>
      <c r="AJ78">
        <v>0</v>
      </c>
      <c r="AK78">
        <v>0</v>
      </c>
      <c r="AL78">
        <v>172</v>
      </c>
    </row>
    <row r="79" spans="1:38" x14ac:dyDescent="0.25">
      <c r="A79" s="16">
        <v>21036</v>
      </c>
      <c r="B79" t="s">
        <v>85</v>
      </c>
      <c r="C79">
        <v>54</v>
      </c>
      <c r="D79">
        <v>0</v>
      </c>
      <c r="E79">
        <v>0</v>
      </c>
      <c r="F79">
        <v>54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16">
        <v>21036</v>
      </c>
      <c r="O79" t="s">
        <v>85</v>
      </c>
      <c r="P79">
        <v>54</v>
      </c>
      <c r="Q79">
        <v>0</v>
      </c>
      <c r="R79">
        <v>0</v>
      </c>
      <c r="S79">
        <v>54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AA79" s="16">
        <v>21036</v>
      </c>
      <c r="AB79" t="s">
        <v>85</v>
      </c>
      <c r="AC79">
        <v>53</v>
      </c>
      <c r="AD79">
        <v>0</v>
      </c>
      <c r="AE79">
        <v>0</v>
      </c>
      <c r="AF79">
        <v>53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</row>
    <row r="80" spans="1:38" x14ac:dyDescent="0.25">
      <c r="A80" s="16">
        <v>31002</v>
      </c>
      <c r="B80" t="s">
        <v>86</v>
      </c>
      <c r="C80" s="7">
        <v>15741</v>
      </c>
      <c r="D80">
        <v>58</v>
      </c>
      <c r="E80">
        <v>29</v>
      </c>
      <c r="F80" s="7">
        <v>15712</v>
      </c>
      <c r="G80">
        <v>869</v>
      </c>
      <c r="H80">
        <v>0</v>
      </c>
      <c r="I80">
        <v>46</v>
      </c>
      <c r="J80">
        <v>101</v>
      </c>
      <c r="K80">
        <v>9</v>
      </c>
      <c r="L80" s="7">
        <v>1025</v>
      </c>
      <c r="N80" s="16">
        <v>31002</v>
      </c>
      <c r="O80" t="s">
        <v>86</v>
      </c>
      <c r="P80" s="7">
        <v>15125</v>
      </c>
      <c r="Q80">
        <v>58</v>
      </c>
      <c r="R80">
        <v>29</v>
      </c>
      <c r="S80" s="7">
        <v>15096</v>
      </c>
      <c r="T80">
        <v>996</v>
      </c>
      <c r="U80">
        <v>12</v>
      </c>
      <c r="V80">
        <v>32</v>
      </c>
      <c r="W80">
        <v>136</v>
      </c>
      <c r="X80">
        <v>0</v>
      </c>
      <c r="Y80" s="7">
        <v>1176</v>
      </c>
      <c r="AA80" s="16">
        <v>31002</v>
      </c>
      <c r="AB80" t="s">
        <v>86</v>
      </c>
      <c r="AC80" s="7">
        <v>14487</v>
      </c>
      <c r="AD80">
        <v>55</v>
      </c>
      <c r="AE80">
        <v>29</v>
      </c>
      <c r="AF80" s="7">
        <v>14461</v>
      </c>
      <c r="AG80" s="7">
        <v>1243</v>
      </c>
      <c r="AH80">
        <v>0</v>
      </c>
      <c r="AI80">
        <v>13</v>
      </c>
      <c r="AJ80">
        <v>175</v>
      </c>
      <c r="AK80">
        <v>82</v>
      </c>
      <c r="AL80" s="7">
        <v>1513</v>
      </c>
    </row>
    <row r="81" spans="1:38" x14ac:dyDescent="0.25">
      <c r="A81" s="17" t="s">
        <v>378</v>
      </c>
      <c r="B81" t="s">
        <v>340</v>
      </c>
      <c r="C81" s="7">
        <v>16885</v>
      </c>
      <c r="D81">
        <v>687</v>
      </c>
      <c r="E81">
        <v>0</v>
      </c>
      <c r="F81" s="7">
        <v>16198</v>
      </c>
      <c r="G81" s="7">
        <v>1185</v>
      </c>
      <c r="H81">
        <v>370</v>
      </c>
      <c r="I81">
        <v>33</v>
      </c>
      <c r="J81">
        <v>35</v>
      </c>
      <c r="K81">
        <v>0</v>
      </c>
      <c r="L81" s="7">
        <v>1623</v>
      </c>
      <c r="N81" s="17" t="s">
        <v>378</v>
      </c>
      <c r="O81" t="s">
        <v>340</v>
      </c>
      <c r="P81" s="7">
        <v>16830</v>
      </c>
      <c r="Q81">
        <v>697</v>
      </c>
      <c r="R81">
        <v>0</v>
      </c>
      <c r="S81" s="7">
        <v>16133</v>
      </c>
      <c r="T81" s="7">
        <v>1088</v>
      </c>
      <c r="U81">
        <v>249</v>
      </c>
      <c r="V81">
        <v>42</v>
      </c>
      <c r="W81">
        <v>54</v>
      </c>
      <c r="X81">
        <v>0</v>
      </c>
      <c r="Y81" s="7">
        <v>1433</v>
      </c>
      <c r="AA81" s="17" t="s">
        <v>378</v>
      </c>
      <c r="AB81" t="s">
        <v>340</v>
      </c>
      <c r="AC81" s="7">
        <v>15710</v>
      </c>
      <c r="AD81">
        <v>786</v>
      </c>
      <c r="AE81">
        <v>0</v>
      </c>
      <c r="AF81" s="7">
        <v>14924</v>
      </c>
      <c r="AG81" s="7">
        <v>1154</v>
      </c>
      <c r="AH81">
        <v>397</v>
      </c>
      <c r="AI81">
        <v>45</v>
      </c>
      <c r="AJ81">
        <v>85</v>
      </c>
      <c r="AK81">
        <v>81</v>
      </c>
      <c r="AL81" s="7">
        <v>1762</v>
      </c>
    </row>
    <row r="82" spans="1:38" x14ac:dyDescent="0.25">
      <c r="A82" s="16">
        <v>17210</v>
      </c>
      <c r="B82" t="s">
        <v>89</v>
      </c>
      <c r="C82" s="7">
        <v>13756</v>
      </c>
      <c r="D82">
        <v>0</v>
      </c>
      <c r="E82">
        <v>0</v>
      </c>
      <c r="F82" s="7">
        <v>13756</v>
      </c>
      <c r="G82">
        <v>853</v>
      </c>
      <c r="H82">
        <v>0</v>
      </c>
      <c r="I82">
        <v>0</v>
      </c>
      <c r="J82">
        <v>57</v>
      </c>
      <c r="K82">
        <v>0</v>
      </c>
      <c r="L82">
        <v>910</v>
      </c>
      <c r="N82" s="16">
        <v>17210</v>
      </c>
      <c r="O82" t="s">
        <v>89</v>
      </c>
      <c r="P82" s="7">
        <v>12760</v>
      </c>
      <c r="Q82">
        <v>0</v>
      </c>
      <c r="R82">
        <v>0</v>
      </c>
      <c r="S82" s="7">
        <v>12760</v>
      </c>
      <c r="T82">
        <v>844</v>
      </c>
      <c r="U82">
        <v>0</v>
      </c>
      <c r="V82">
        <v>0</v>
      </c>
      <c r="W82">
        <v>78</v>
      </c>
      <c r="X82">
        <v>0</v>
      </c>
      <c r="Y82">
        <v>922</v>
      </c>
      <c r="AA82" s="16">
        <v>17210</v>
      </c>
      <c r="AB82" t="s">
        <v>89</v>
      </c>
      <c r="AC82" s="7">
        <v>13348</v>
      </c>
      <c r="AD82">
        <v>0</v>
      </c>
      <c r="AE82">
        <v>0</v>
      </c>
      <c r="AF82" s="7">
        <v>13348</v>
      </c>
      <c r="AG82">
        <v>895</v>
      </c>
      <c r="AH82">
        <v>0</v>
      </c>
      <c r="AI82">
        <v>0</v>
      </c>
      <c r="AJ82">
        <v>97</v>
      </c>
      <c r="AK82">
        <v>0</v>
      </c>
      <c r="AL82">
        <v>992</v>
      </c>
    </row>
    <row r="83" spans="1:38" x14ac:dyDescent="0.25">
      <c r="A83" s="16">
        <v>37502</v>
      </c>
      <c r="B83" t="s">
        <v>90</v>
      </c>
      <c r="C83" s="7">
        <v>3196</v>
      </c>
      <c r="D83">
        <v>0</v>
      </c>
      <c r="E83">
        <v>0</v>
      </c>
      <c r="F83" s="7">
        <v>3196</v>
      </c>
      <c r="G83">
        <v>177</v>
      </c>
      <c r="H83">
        <v>0</v>
      </c>
      <c r="I83">
        <v>0</v>
      </c>
      <c r="J83">
        <v>16</v>
      </c>
      <c r="K83">
        <v>17</v>
      </c>
      <c r="L83">
        <v>210</v>
      </c>
      <c r="N83" s="16">
        <v>37502</v>
      </c>
      <c r="O83" t="s">
        <v>90</v>
      </c>
      <c r="P83" s="7">
        <v>3218</v>
      </c>
      <c r="Q83">
        <v>0</v>
      </c>
      <c r="R83">
        <v>0</v>
      </c>
      <c r="S83" s="7">
        <v>3218</v>
      </c>
      <c r="T83">
        <v>162</v>
      </c>
      <c r="U83">
        <v>0</v>
      </c>
      <c r="V83">
        <v>0</v>
      </c>
      <c r="W83">
        <v>31</v>
      </c>
      <c r="X83">
        <v>0</v>
      </c>
      <c r="Y83">
        <v>193</v>
      </c>
      <c r="AA83" s="16">
        <v>37502</v>
      </c>
      <c r="AB83" t="s">
        <v>90</v>
      </c>
      <c r="AC83" s="7">
        <v>2989</v>
      </c>
      <c r="AD83">
        <v>0</v>
      </c>
      <c r="AE83">
        <v>0</v>
      </c>
      <c r="AF83" s="7">
        <v>2989</v>
      </c>
      <c r="AG83">
        <v>178</v>
      </c>
      <c r="AH83">
        <v>0</v>
      </c>
      <c r="AI83">
        <v>0</v>
      </c>
      <c r="AJ83">
        <v>41</v>
      </c>
      <c r="AK83">
        <v>22</v>
      </c>
      <c r="AL83">
        <v>241</v>
      </c>
    </row>
    <row r="84" spans="1:38" x14ac:dyDescent="0.25">
      <c r="A84" s="16">
        <v>27417</v>
      </c>
      <c r="B84" t="s">
        <v>91</v>
      </c>
      <c r="C84" s="7">
        <v>3741</v>
      </c>
      <c r="D84">
        <v>0</v>
      </c>
      <c r="E84">
        <v>0</v>
      </c>
      <c r="F84" s="7">
        <v>3741</v>
      </c>
      <c r="G84">
        <v>162</v>
      </c>
      <c r="H84">
        <v>0</v>
      </c>
      <c r="I84">
        <v>0</v>
      </c>
      <c r="J84">
        <v>1</v>
      </c>
      <c r="K84">
        <v>0</v>
      </c>
      <c r="L84">
        <v>163</v>
      </c>
      <c r="N84" s="16">
        <v>27417</v>
      </c>
      <c r="O84" t="s">
        <v>91</v>
      </c>
      <c r="P84" s="7">
        <v>3710</v>
      </c>
      <c r="Q84">
        <v>0</v>
      </c>
      <c r="R84">
        <v>0</v>
      </c>
      <c r="S84" s="7">
        <v>3710</v>
      </c>
      <c r="T84">
        <v>155</v>
      </c>
      <c r="U84">
        <v>0</v>
      </c>
      <c r="V84">
        <v>0</v>
      </c>
      <c r="W84">
        <v>3</v>
      </c>
      <c r="X84">
        <v>0</v>
      </c>
      <c r="Y84">
        <v>158</v>
      </c>
      <c r="AA84" s="16">
        <v>27417</v>
      </c>
      <c r="AB84" t="s">
        <v>91</v>
      </c>
      <c r="AC84" s="7">
        <v>3640</v>
      </c>
      <c r="AD84">
        <v>0</v>
      </c>
      <c r="AE84">
        <v>0</v>
      </c>
      <c r="AF84" s="7">
        <v>3640</v>
      </c>
      <c r="AG84">
        <v>177</v>
      </c>
      <c r="AH84">
        <v>0</v>
      </c>
      <c r="AI84">
        <v>0</v>
      </c>
      <c r="AJ84">
        <v>8</v>
      </c>
      <c r="AK84">
        <v>0</v>
      </c>
      <c r="AL84">
        <v>185</v>
      </c>
    </row>
    <row r="85" spans="1:38" x14ac:dyDescent="0.25">
      <c r="A85" s="17" t="s">
        <v>379</v>
      </c>
      <c r="B85" t="s">
        <v>92</v>
      </c>
      <c r="C85">
        <v>838</v>
      </c>
      <c r="D85">
        <v>0</v>
      </c>
      <c r="E85">
        <v>0</v>
      </c>
      <c r="F85">
        <v>838</v>
      </c>
      <c r="G85">
        <v>15</v>
      </c>
      <c r="H85">
        <v>0</v>
      </c>
      <c r="I85">
        <v>0</v>
      </c>
      <c r="J85">
        <v>0</v>
      </c>
      <c r="K85">
        <v>3</v>
      </c>
      <c r="L85">
        <v>18</v>
      </c>
      <c r="N85" s="17" t="s">
        <v>379</v>
      </c>
      <c r="O85" t="s">
        <v>92</v>
      </c>
      <c r="P85">
        <v>768</v>
      </c>
      <c r="Q85">
        <v>0</v>
      </c>
      <c r="R85">
        <v>0</v>
      </c>
      <c r="S85">
        <v>768</v>
      </c>
      <c r="T85">
        <v>17</v>
      </c>
      <c r="U85">
        <v>0</v>
      </c>
      <c r="V85">
        <v>0</v>
      </c>
      <c r="W85">
        <v>6</v>
      </c>
      <c r="X85">
        <v>4</v>
      </c>
      <c r="Y85">
        <v>27</v>
      </c>
      <c r="AA85" s="17" t="s">
        <v>379</v>
      </c>
      <c r="AB85" t="s">
        <v>92</v>
      </c>
      <c r="AC85">
        <v>765</v>
      </c>
      <c r="AD85">
        <v>0</v>
      </c>
      <c r="AE85">
        <v>0</v>
      </c>
      <c r="AF85">
        <v>765</v>
      </c>
      <c r="AG85">
        <v>15</v>
      </c>
      <c r="AH85">
        <v>0</v>
      </c>
      <c r="AI85">
        <v>0</v>
      </c>
      <c r="AJ85">
        <v>0</v>
      </c>
      <c r="AK85">
        <v>10</v>
      </c>
      <c r="AL85">
        <v>25</v>
      </c>
    </row>
    <row r="86" spans="1:38" x14ac:dyDescent="0.25">
      <c r="A86" s="16">
        <v>27402</v>
      </c>
      <c r="B86" t="s">
        <v>93</v>
      </c>
      <c r="C86" s="7">
        <v>6309</v>
      </c>
      <c r="D86">
        <v>0</v>
      </c>
      <c r="E86">
        <v>0</v>
      </c>
      <c r="F86" s="7">
        <v>6309</v>
      </c>
      <c r="G86">
        <v>306</v>
      </c>
      <c r="H86">
        <v>0</v>
      </c>
      <c r="I86">
        <v>48</v>
      </c>
      <c r="J86">
        <v>49</v>
      </c>
      <c r="K86">
        <v>0</v>
      </c>
      <c r="L86">
        <v>403</v>
      </c>
      <c r="N86" s="16">
        <v>27402</v>
      </c>
      <c r="O86" t="s">
        <v>93</v>
      </c>
      <c r="P86" s="7">
        <v>6065</v>
      </c>
      <c r="Q86">
        <v>0</v>
      </c>
      <c r="R86">
        <v>0</v>
      </c>
      <c r="S86" s="7">
        <v>6065</v>
      </c>
      <c r="T86">
        <v>349</v>
      </c>
      <c r="U86">
        <v>0</v>
      </c>
      <c r="V86">
        <v>44</v>
      </c>
      <c r="W86">
        <v>63</v>
      </c>
      <c r="X86">
        <v>86</v>
      </c>
      <c r="Y86">
        <v>542</v>
      </c>
      <c r="AA86" s="16">
        <v>27402</v>
      </c>
      <c r="AB86" t="s">
        <v>93</v>
      </c>
      <c r="AC86" s="7">
        <v>5982</v>
      </c>
      <c r="AD86">
        <v>0</v>
      </c>
      <c r="AE86">
        <v>0</v>
      </c>
      <c r="AF86" s="7">
        <v>5982</v>
      </c>
      <c r="AG86">
        <v>361</v>
      </c>
      <c r="AH86">
        <v>0</v>
      </c>
      <c r="AI86">
        <v>46</v>
      </c>
      <c r="AJ86">
        <v>53</v>
      </c>
      <c r="AK86">
        <v>73</v>
      </c>
      <c r="AL86">
        <v>533</v>
      </c>
    </row>
    <row r="87" spans="1:38" x14ac:dyDescent="0.25">
      <c r="A87" s="16">
        <v>32358</v>
      </c>
      <c r="B87" t="s">
        <v>94</v>
      </c>
      <c r="C87">
        <v>827</v>
      </c>
      <c r="D87">
        <v>0</v>
      </c>
      <c r="E87">
        <v>0</v>
      </c>
      <c r="F87">
        <v>827</v>
      </c>
      <c r="G87">
        <v>21</v>
      </c>
      <c r="H87">
        <v>0</v>
      </c>
      <c r="I87">
        <v>0</v>
      </c>
      <c r="J87">
        <v>0</v>
      </c>
      <c r="K87">
        <v>0</v>
      </c>
      <c r="L87">
        <v>21</v>
      </c>
      <c r="N87" s="16">
        <v>32358</v>
      </c>
      <c r="O87" t="s">
        <v>94</v>
      </c>
      <c r="P87">
        <v>808</v>
      </c>
      <c r="Q87">
        <v>0</v>
      </c>
      <c r="R87">
        <v>0</v>
      </c>
      <c r="S87">
        <v>808</v>
      </c>
      <c r="T87">
        <v>23</v>
      </c>
      <c r="U87">
        <v>0</v>
      </c>
      <c r="V87">
        <v>0</v>
      </c>
      <c r="W87">
        <v>4</v>
      </c>
      <c r="X87">
        <v>0</v>
      </c>
      <c r="Y87">
        <v>27</v>
      </c>
      <c r="AA87" s="16">
        <v>32358</v>
      </c>
      <c r="AB87" t="s">
        <v>94</v>
      </c>
      <c r="AC87">
        <v>805</v>
      </c>
      <c r="AD87">
        <v>0</v>
      </c>
      <c r="AE87">
        <v>0</v>
      </c>
      <c r="AF87">
        <v>805</v>
      </c>
      <c r="AG87">
        <v>42</v>
      </c>
      <c r="AH87">
        <v>0</v>
      </c>
      <c r="AI87">
        <v>0</v>
      </c>
      <c r="AJ87">
        <v>0</v>
      </c>
      <c r="AK87">
        <v>0</v>
      </c>
      <c r="AL87">
        <v>42</v>
      </c>
    </row>
    <row r="88" spans="1:38" x14ac:dyDescent="0.25">
      <c r="A88" s="16">
        <v>38302</v>
      </c>
      <c r="B88" t="s">
        <v>95</v>
      </c>
      <c r="C88">
        <v>287</v>
      </c>
      <c r="D88">
        <v>0</v>
      </c>
      <c r="E88">
        <v>0</v>
      </c>
      <c r="F88">
        <v>287</v>
      </c>
      <c r="G88">
        <v>2</v>
      </c>
      <c r="H88">
        <v>0</v>
      </c>
      <c r="I88">
        <v>0</v>
      </c>
      <c r="J88">
        <v>0</v>
      </c>
      <c r="K88">
        <v>0</v>
      </c>
      <c r="L88">
        <v>2</v>
      </c>
      <c r="N88" s="16">
        <v>38302</v>
      </c>
      <c r="O88" t="s">
        <v>95</v>
      </c>
      <c r="P88">
        <v>280</v>
      </c>
      <c r="Q88">
        <v>0</v>
      </c>
      <c r="R88">
        <v>0</v>
      </c>
      <c r="S88">
        <v>280</v>
      </c>
      <c r="T88">
        <v>2</v>
      </c>
      <c r="U88">
        <v>0</v>
      </c>
      <c r="V88">
        <v>0</v>
      </c>
      <c r="W88">
        <v>0</v>
      </c>
      <c r="X88">
        <v>0</v>
      </c>
      <c r="Y88">
        <v>2</v>
      </c>
      <c r="AA88" s="16">
        <v>38302</v>
      </c>
      <c r="AB88" t="s">
        <v>95</v>
      </c>
      <c r="AC88">
        <v>292</v>
      </c>
      <c r="AD88">
        <v>0</v>
      </c>
      <c r="AE88">
        <v>0</v>
      </c>
      <c r="AF88">
        <v>292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2</v>
      </c>
    </row>
    <row r="89" spans="1:38" x14ac:dyDescent="0.25">
      <c r="A89" s="16">
        <v>20401</v>
      </c>
      <c r="B89" t="s">
        <v>96</v>
      </c>
      <c r="C89">
        <v>55</v>
      </c>
      <c r="D89">
        <v>0</v>
      </c>
      <c r="E89">
        <v>0</v>
      </c>
      <c r="F89">
        <v>55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N89" s="16">
        <v>20401</v>
      </c>
      <c r="O89" t="s">
        <v>96</v>
      </c>
      <c r="P89">
        <v>53</v>
      </c>
      <c r="Q89">
        <v>0</v>
      </c>
      <c r="R89">
        <v>0</v>
      </c>
      <c r="S89">
        <v>53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AA89" s="16">
        <v>20401</v>
      </c>
      <c r="AB89" t="s">
        <v>96</v>
      </c>
      <c r="AC89">
        <v>50</v>
      </c>
      <c r="AD89">
        <v>0</v>
      </c>
      <c r="AE89">
        <v>0</v>
      </c>
      <c r="AF89">
        <v>50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</row>
    <row r="90" spans="1:38" x14ac:dyDescent="0.25">
      <c r="A90" s="16">
        <v>20404</v>
      </c>
      <c r="B90" t="s">
        <v>97</v>
      </c>
      <c r="C90">
        <v>409</v>
      </c>
      <c r="D90">
        <v>0</v>
      </c>
      <c r="E90">
        <v>0</v>
      </c>
      <c r="F90">
        <v>409</v>
      </c>
      <c r="G90">
        <v>35</v>
      </c>
      <c r="H90">
        <v>0</v>
      </c>
      <c r="I90">
        <v>0</v>
      </c>
      <c r="J90">
        <v>0</v>
      </c>
      <c r="K90">
        <v>2</v>
      </c>
      <c r="L90">
        <v>37</v>
      </c>
      <c r="N90" s="16">
        <v>20404</v>
      </c>
      <c r="O90" t="s">
        <v>97</v>
      </c>
      <c r="P90">
        <v>390</v>
      </c>
      <c r="Q90">
        <v>0</v>
      </c>
      <c r="R90">
        <v>0</v>
      </c>
      <c r="S90">
        <v>390</v>
      </c>
      <c r="T90">
        <v>37</v>
      </c>
      <c r="U90">
        <v>0</v>
      </c>
      <c r="V90">
        <v>0</v>
      </c>
      <c r="W90">
        <v>0</v>
      </c>
      <c r="X90">
        <v>2</v>
      </c>
      <c r="Y90">
        <v>39</v>
      </c>
      <c r="AA90" s="16">
        <v>20404</v>
      </c>
      <c r="AB90" t="s">
        <v>97</v>
      </c>
      <c r="AC90">
        <v>368</v>
      </c>
      <c r="AD90">
        <v>0</v>
      </c>
      <c r="AE90">
        <v>0</v>
      </c>
      <c r="AF90">
        <v>368</v>
      </c>
      <c r="AG90">
        <v>40</v>
      </c>
      <c r="AH90">
        <v>0</v>
      </c>
      <c r="AI90">
        <v>0</v>
      </c>
      <c r="AJ90">
        <v>0</v>
      </c>
      <c r="AK90">
        <v>1</v>
      </c>
      <c r="AL90">
        <v>41</v>
      </c>
    </row>
    <row r="91" spans="1:38" x14ac:dyDescent="0.25">
      <c r="A91" s="16">
        <v>13301</v>
      </c>
      <c r="B91" t="s">
        <v>98</v>
      </c>
      <c r="C91">
        <v>433</v>
      </c>
      <c r="D91">
        <v>0</v>
      </c>
      <c r="E91">
        <v>0</v>
      </c>
      <c r="F91">
        <v>433</v>
      </c>
      <c r="G91">
        <v>37</v>
      </c>
      <c r="H91">
        <v>0</v>
      </c>
      <c r="I91">
        <v>0</v>
      </c>
      <c r="J91">
        <v>0</v>
      </c>
      <c r="K91">
        <v>0</v>
      </c>
      <c r="L91">
        <v>37</v>
      </c>
      <c r="N91" s="16">
        <v>13301</v>
      </c>
      <c r="O91" t="s">
        <v>98</v>
      </c>
      <c r="P91">
        <v>443</v>
      </c>
      <c r="Q91">
        <v>0</v>
      </c>
      <c r="R91">
        <v>0</v>
      </c>
      <c r="S91">
        <v>443</v>
      </c>
      <c r="T91">
        <v>44</v>
      </c>
      <c r="U91">
        <v>0</v>
      </c>
      <c r="V91">
        <v>0</v>
      </c>
      <c r="W91">
        <v>0</v>
      </c>
      <c r="X91">
        <v>0</v>
      </c>
      <c r="Y91">
        <v>44</v>
      </c>
      <c r="AA91" s="16">
        <v>13301</v>
      </c>
      <c r="AB91" t="s">
        <v>98</v>
      </c>
      <c r="AC91">
        <v>464</v>
      </c>
      <c r="AD91">
        <v>0</v>
      </c>
      <c r="AE91">
        <v>0</v>
      </c>
      <c r="AF91">
        <v>464</v>
      </c>
      <c r="AG91">
        <v>44</v>
      </c>
      <c r="AH91">
        <v>0</v>
      </c>
      <c r="AI91">
        <v>0</v>
      </c>
      <c r="AJ91">
        <v>0</v>
      </c>
      <c r="AK91">
        <v>0</v>
      </c>
      <c r="AL91">
        <v>44</v>
      </c>
    </row>
    <row r="92" spans="1:38" x14ac:dyDescent="0.25">
      <c r="A92" s="16">
        <v>39200</v>
      </c>
      <c r="B92" t="s">
        <v>99</v>
      </c>
      <c r="C92" s="7">
        <v>1460</v>
      </c>
      <c r="D92">
        <v>71</v>
      </c>
      <c r="E92">
        <v>0</v>
      </c>
      <c r="F92" s="7">
        <v>1389</v>
      </c>
      <c r="G92">
        <v>128</v>
      </c>
      <c r="H92">
        <v>0</v>
      </c>
      <c r="I92">
        <v>0</v>
      </c>
      <c r="J92">
        <v>13</v>
      </c>
      <c r="K92">
        <v>0</v>
      </c>
      <c r="L92">
        <v>141</v>
      </c>
      <c r="N92" s="16">
        <v>39200</v>
      </c>
      <c r="O92" t="s">
        <v>99</v>
      </c>
      <c r="P92" s="7">
        <v>1385</v>
      </c>
      <c r="Q92">
        <v>34</v>
      </c>
      <c r="R92">
        <v>0</v>
      </c>
      <c r="S92" s="7">
        <v>1351</v>
      </c>
      <c r="T92">
        <v>148</v>
      </c>
      <c r="U92">
        <v>0</v>
      </c>
      <c r="V92">
        <v>0</v>
      </c>
      <c r="W92">
        <v>14</v>
      </c>
      <c r="X92">
        <v>0</v>
      </c>
      <c r="Y92">
        <v>162</v>
      </c>
      <c r="AA92" s="16">
        <v>39200</v>
      </c>
      <c r="AB92" t="s">
        <v>99</v>
      </c>
      <c r="AC92" s="7">
        <v>1402</v>
      </c>
      <c r="AD92">
        <v>39</v>
      </c>
      <c r="AE92">
        <v>0</v>
      </c>
      <c r="AF92" s="7">
        <v>1363</v>
      </c>
      <c r="AG92">
        <v>155</v>
      </c>
      <c r="AH92">
        <v>0</v>
      </c>
      <c r="AI92">
        <v>0</v>
      </c>
      <c r="AJ92">
        <v>16</v>
      </c>
      <c r="AK92">
        <v>0</v>
      </c>
      <c r="AL92">
        <v>171</v>
      </c>
    </row>
    <row r="93" spans="1:38" x14ac:dyDescent="0.25">
      <c r="A93" s="16">
        <v>39204</v>
      </c>
      <c r="B93" t="s">
        <v>100</v>
      </c>
      <c r="C93">
        <v>478</v>
      </c>
      <c r="D93">
        <v>0</v>
      </c>
      <c r="E93">
        <v>0</v>
      </c>
      <c r="F93">
        <v>478</v>
      </c>
      <c r="G93">
        <v>38</v>
      </c>
      <c r="H93">
        <v>0</v>
      </c>
      <c r="I93">
        <v>0</v>
      </c>
      <c r="J93">
        <v>0</v>
      </c>
      <c r="K93">
        <v>0</v>
      </c>
      <c r="L93">
        <v>38</v>
      </c>
      <c r="N93" s="16">
        <v>39204</v>
      </c>
      <c r="O93" t="s">
        <v>100</v>
      </c>
      <c r="P93">
        <v>477</v>
      </c>
      <c r="Q93">
        <v>0</v>
      </c>
      <c r="R93">
        <v>0</v>
      </c>
      <c r="S93">
        <v>477</v>
      </c>
      <c r="T93">
        <v>40</v>
      </c>
      <c r="U93">
        <v>0</v>
      </c>
      <c r="V93">
        <v>0</v>
      </c>
      <c r="W93">
        <v>0</v>
      </c>
      <c r="X93">
        <v>0</v>
      </c>
      <c r="Y93">
        <v>40</v>
      </c>
      <c r="AA93" s="16">
        <v>39204</v>
      </c>
      <c r="AB93" t="s">
        <v>100</v>
      </c>
      <c r="AC93">
        <v>466</v>
      </c>
      <c r="AD93">
        <v>0</v>
      </c>
      <c r="AE93">
        <v>0</v>
      </c>
      <c r="AF93">
        <v>466</v>
      </c>
      <c r="AG93">
        <v>39</v>
      </c>
      <c r="AH93">
        <v>0</v>
      </c>
      <c r="AI93">
        <v>0</v>
      </c>
      <c r="AJ93">
        <v>0</v>
      </c>
      <c r="AK93">
        <v>0</v>
      </c>
      <c r="AL93">
        <v>39</v>
      </c>
    </row>
    <row r="94" spans="1:38" x14ac:dyDescent="0.25">
      <c r="A94" s="16">
        <v>31332</v>
      </c>
      <c r="B94" t="s">
        <v>101</v>
      </c>
      <c r="C94" s="7">
        <v>1319</v>
      </c>
      <c r="D94">
        <v>0</v>
      </c>
      <c r="E94">
        <v>0</v>
      </c>
      <c r="F94" s="7">
        <v>1319</v>
      </c>
      <c r="G94">
        <v>130</v>
      </c>
      <c r="H94">
        <v>0</v>
      </c>
      <c r="I94">
        <v>0</v>
      </c>
      <c r="J94">
        <v>0</v>
      </c>
      <c r="K94">
        <v>0</v>
      </c>
      <c r="L94">
        <v>130</v>
      </c>
      <c r="N94" s="16">
        <v>31332</v>
      </c>
      <c r="O94" t="s">
        <v>101</v>
      </c>
      <c r="P94" s="7">
        <v>1472</v>
      </c>
      <c r="Q94">
        <v>0</v>
      </c>
      <c r="R94">
        <v>0</v>
      </c>
      <c r="S94" s="7">
        <v>1472</v>
      </c>
      <c r="T94">
        <v>104</v>
      </c>
      <c r="U94">
        <v>0</v>
      </c>
      <c r="V94">
        <v>0</v>
      </c>
      <c r="W94">
        <v>1</v>
      </c>
      <c r="X94">
        <v>0</v>
      </c>
      <c r="Y94">
        <v>105</v>
      </c>
      <c r="AA94" s="16">
        <v>31332</v>
      </c>
      <c r="AB94" t="s">
        <v>101</v>
      </c>
      <c r="AC94" s="7">
        <v>1378</v>
      </c>
      <c r="AD94">
        <v>0</v>
      </c>
      <c r="AE94">
        <v>0</v>
      </c>
      <c r="AF94" s="7">
        <v>1378</v>
      </c>
      <c r="AG94">
        <v>178</v>
      </c>
      <c r="AH94">
        <v>0</v>
      </c>
      <c r="AI94">
        <v>0</v>
      </c>
      <c r="AJ94">
        <v>11</v>
      </c>
      <c r="AK94">
        <v>0</v>
      </c>
      <c r="AL94">
        <v>189</v>
      </c>
    </row>
    <row r="95" spans="1:38" x14ac:dyDescent="0.25">
      <c r="A95" s="16">
        <v>23054</v>
      </c>
      <c r="B95" t="s">
        <v>102</v>
      </c>
      <c r="C95">
        <v>260</v>
      </c>
      <c r="D95">
        <v>0</v>
      </c>
      <c r="E95">
        <v>0</v>
      </c>
      <c r="F95">
        <v>260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N95" s="16">
        <v>23054</v>
      </c>
      <c r="O95" t="s">
        <v>102</v>
      </c>
      <c r="P95">
        <v>264</v>
      </c>
      <c r="Q95">
        <v>0</v>
      </c>
      <c r="R95">
        <v>0</v>
      </c>
      <c r="S95">
        <v>264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AA95" s="16">
        <v>23054</v>
      </c>
      <c r="AB95" t="s">
        <v>102</v>
      </c>
      <c r="AC95">
        <v>261</v>
      </c>
      <c r="AD95">
        <v>0</v>
      </c>
      <c r="AE95">
        <v>0</v>
      </c>
      <c r="AF95">
        <v>261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</row>
    <row r="96" spans="1:38" x14ac:dyDescent="0.25">
      <c r="A96" s="16">
        <v>32312</v>
      </c>
      <c r="B96" t="s">
        <v>103</v>
      </c>
      <c r="C96">
        <v>75</v>
      </c>
      <c r="D96">
        <v>0</v>
      </c>
      <c r="E96">
        <v>0</v>
      </c>
      <c r="F96">
        <v>75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N96" s="16">
        <v>32312</v>
      </c>
      <c r="O96" t="s">
        <v>103</v>
      </c>
      <c r="P96">
        <v>70</v>
      </c>
      <c r="Q96">
        <v>0</v>
      </c>
      <c r="R96">
        <v>0</v>
      </c>
      <c r="S96">
        <v>70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AA96" s="16">
        <v>32312</v>
      </c>
      <c r="AB96" t="s">
        <v>103</v>
      </c>
      <c r="AC96">
        <v>69</v>
      </c>
      <c r="AD96">
        <v>0</v>
      </c>
      <c r="AE96">
        <v>0</v>
      </c>
      <c r="AF96">
        <v>69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</row>
    <row r="97" spans="1:38" x14ac:dyDescent="0.25">
      <c r="A97" s="17" t="s">
        <v>380</v>
      </c>
      <c r="B97" t="s">
        <v>104</v>
      </c>
      <c r="C97">
        <v>128</v>
      </c>
      <c r="D97">
        <v>0</v>
      </c>
      <c r="E97">
        <v>0</v>
      </c>
      <c r="F97">
        <v>128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N97" s="17" t="s">
        <v>380</v>
      </c>
      <c r="O97" t="s">
        <v>104</v>
      </c>
      <c r="P97">
        <v>127</v>
      </c>
      <c r="Q97">
        <v>0</v>
      </c>
      <c r="R97">
        <v>0</v>
      </c>
      <c r="S97">
        <v>127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AA97" s="17" t="s">
        <v>380</v>
      </c>
      <c r="AB97" t="s">
        <v>104</v>
      </c>
      <c r="AC97">
        <v>118</v>
      </c>
      <c r="AD97">
        <v>0</v>
      </c>
      <c r="AE97">
        <v>0</v>
      </c>
      <c r="AF97">
        <v>118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</row>
    <row r="98" spans="1:38" x14ac:dyDescent="0.25">
      <c r="A98" s="16">
        <v>34324</v>
      </c>
      <c r="B98" t="s">
        <v>105</v>
      </c>
      <c r="C98">
        <v>438</v>
      </c>
      <c r="D98">
        <v>0</v>
      </c>
      <c r="E98">
        <v>0</v>
      </c>
      <c r="F98">
        <v>438</v>
      </c>
      <c r="G98">
        <v>11</v>
      </c>
      <c r="H98">
        <v>0</v>
      </c>
      <c r="I98">
        <v>0</v>
      </c>
      <c r="J98">
        <v>0</v>
      </c>
      <c r="K98">
        <v>0</v>
      </c>
      <c r="L98">
        <v>11</v>
      </c>
      <c r="N98" s="16">
        <v>34324</v>
      </c>
      <c r="O98" t="s">
        <v>105</v>
      </c>
      <c r="P98">
        <v>439</v>
      </c>
      <c r="Q98">
        <v>0</v>
      </c>
      <c r="R98">
        <v>0</v>
      </c>
      <c r="S98">
        <v>439</v>
      </c>
      <c r="T98">
        <v>16</v>
      </c>
      <c r="U98">
        <v>0</v>
      </c>
      <c r="V98">
        <v>0</v>
      </c>
      <c r="W98">
        <v>0</v>
      </c>
      <c r="X98">
        <v>0</v>
      </c>
      <c r="Y98">
        <v>16</v>
      </c>
      <c r="AA98" s="16">
        <v>34324</v>
      </c>
      <c r="AB98" t="s">
        <v>105</v>
      </c>
      <c r="AC98">
        <v>421</v>
      </c>
      <c r="AD98">
        <v>0</v>
      </c>
      <c r="AE98">
        <v>0</v>
      </c>
      <c r="AF98">
        <v>421</v>
      </c>
      <c r="AG98">
        <v>11</v>
      </c>
      <c r="AH98">
        <v>0</v>
      </c>
      <c r="AI98">
        <v>0</v>
      </c>
      <c r="AJ98">
        <v>0</v>
      </c>
      <c r="AK98">
        <v>0</v>
      </c>
      <c r="AL98">
        <v>11</v>
      </c>
    </row>
    <row r="99" spans="1:38" x14ac:dyDescent="0.25">
      <c r="A99" s="16">
        <v>22204</v>
      </c>
      <c r="B99" t="s">
        <v>106</v>
      </c>
      <c r="C99">
        <v>128</v>
      </c>
      <c r="D99">
        <v>0</v>
      </c>
      <c r="E99">
        <v>0</v>
      </c>
      <c r="F99">
        <v>128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N99" s="16">
        <v>22204</v>
      </c>
      <c r="O99" t="s">
        <v>106</v>
      </c>
      <c r="P99">
        <v>136</v>
      </c>
      <c r="Q99">
        <v>0</v>
      </c>
      <c r="R99">
        <v>0</v>
      </c>
      <c r="S99">
        <v>136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AA99" s="16">
        <v>22204</v>
      </c>
      <c r="AB99" t="s">
        <v>106</v>
      </c>
      <c r="AC99">
        <v>138</v>
      </c>
      <c r="AD99">
        <v>0</v>
      </c>
      <c r="AE99">
        <v>0</v>
      </c>
      <c r="AF99">
        <v>138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</row>
    <row r="100" spans="1:38" x14ac:dyDescent="0.25">
      <c r="A100" s="16">
        <v>39203</v>
      </c>
      <c r="B100" t="s">
        <v>107</v>
      </c>
      <c r="C100">
        <v>946</v>
      </c>
      <c r="D100">
        <v>16</v>
      </c>
      <c r="E100">
        <v>0</v>
      </c>
      <c r="F100">
        <v>930</v>
      </c>
      <c r="G100">
        <v>40</v>
      </c>
      <c r="H100">
        <v>0</v>
      </c>
      <c r="I100">
        <v>0</v>
      </c>
      <c r="J100">
        <v>0</v>
      </c>
      <c r="K100">
        <v>0</v>
      </c>
      <c r="L100">
        <v>40</v>
      </c>
      <c r="N100" s="16">
        <v>39203</v>
      </c>
      <c r="O100" t="s">
        <v>107</v>
      </c>
      <c r="P100">
        <v>959</v>
      </c>
      <c r="Q100">
        <v>21</v>
      </c>
      <c r="R100">
        <v>0</v>
      </c>
      <c r="S100">
        <v>938</v>
      </c>
      <c r="T100">
        <v>40</v>
      </c>
      <c r="U100">
        <v>0</v>
      </c>
      <c r="V100">
        <v>0</v>
      </c>
      <c r="W100">
        <v>0</v>
      </c>
      <c r="X100">
        <v>0</v>
      </c>
      <c r="Y100">
        <v>40</v>
      </c>
      <c r="AA100" s="16">
        <v>39203</v>
      </c>
      <c r="AB100" t="s">
        <v>107</v>
      </c>
      <c r="AC100">
        <v>962</v>
      </c>
      <c r="AD100">
        <v>10</v>
      </c>
      <c r="AE100">
        <v>0</v>
      </c>
      <c r="AF100">
        <v>952</v>
      </c>
      <c r="AG100">
        <v>26</v>
      </c>
      <c r="AH100">
        <v>0</v>
      </c>
      <c r="AI100">
        <v>0</v>
      </c>
      <c r="AJ100">
        <v>0</v>
      </c>
      <c r="AK100">
        <v>0</v>
      </c>
      <c r="AL100">
        <v>26</v>
      </c>
    </row>
    <row r="101" spans="1:38" x14ac:dyDescent="0.25">
      <c r="A101" s="16">
        <v>17401</v>
      </c>
      <c r="B101" t="s">
        <v>108</v>
      </c>
      <c r="C101" s="7">
        <v>7544</v>
      </c>
      <c r="D101">
        <v>0</v>
      </c>
      <c r="E101">
        <v>0</v>
      </c>
      <c r="F101" s="7">
        <v>7544</v>
      </c>
      <c r="G101">
        <v>701</v>
      </c>
      <c r="H101">
        <v>422</v>
      </c>
      <c r="I101">
        <v>58</v>
      </c>
      <c r="J101">
        <v>44</v>
      </c>
      <c r="K101">
        <v>33</v>
      </c>
      <c r="L101" s="7">
        <v>1258</v>
      </c>
      <c r="N101" s="16">
        <v>17401</v>
      </c>
      <c r="O101" t="s">
        <v>108</v>
      </c>
      <c r="P101" s="7">
        <v>6740</v>
      </c>
      <c r="Q101">
        <v>0</v>
      </c>
      <c r="R101">
        <v>0</v>
      </c>
      <c r="S101" s="7">
        <v>6740</v>
      </c>
      <c r="T101">
        <v>661</v>
      </c>
      <c r="U101">
        <v>526</v>
      </c>
      <c r="V101">
        <v>260</v>
      </c>
      <c r="W101">
        <v>74</v>
      </c>
      <c r="X101">
        <v>33</v>
      </c>
      <c r="Y101" s="7">
        <v>1554</v>
      </c>
      <c r="AA101" s="16">
        <v>17401</v>
      </c>
      <c r="AB101" t="s">
        <v>108</v>
      </c>
      <c r="AC101" s="7">
        <v>7219</v>
      </c>
      <c r="AD101">
        <v>0</v>
      </c>
      <c r="AE101">
        <v>0</v>
      </c>
      <c r="AF101" s="7">
        <v>7219</v>
      </c>
      <c r="AG101">
        <v>648</v>
      </c>
      <c r="AH101">
        <v>366</v>
      </c>
      <c r="AI101">
        <v>130</v>
      </c>
      <c r="AJ101">
        <v>88</v>
      </c>
      <c r="AK101">
        <v>85</v>
      </c>
      <c r="AL101" s="7">
        <v>1317</v>
      </c>
    </row>
    <row r="102" spans="1:38" x14ac:dyDescent="0.25">
      <c r="A102" s="17" t="s">
        <v>381</v>
      </c>
      <c r="B102" t="s">
        <v>109</v>
      </c>
      <c r="C102" s="7">
        <v>1711</v>
      </c>
      <c r="D102">
        <v>0</v>
      </c>
      <c r="E102">
        <v>0</v>
      </c>
      <c r="F102" s="7">
        <v>1711</v>
      </c>
      <c r="G102">
        <v>38</v>
      </c>
      <c r="H102">
        <v>0</v>
      </c>
      <c r="I102">
        <v>0</v>
      </c>
      <c r="J102">
        <v>3</v>
      </c>
      <c r="K102">
        <v>1</v>
      </c>
      <c r="L102">
        <v>42</v>
      </c>
      <c r="N102" s="17" t="s">
        <v>381</v>
      </c>
      <c r="O102" t="s">
        <v>109</v>
      </c>
      <c r="P102" s="7">
        <v>1747</v>
      </c>
      <c r="Q102">
        <v>0</v>
      </c>
      <c r="R102">
        <v>0</v>
      </c>
      <c r="S102" s="7">
        <v>1747</v>
      </c>
      <c r="T102">
        <v>34</v>
      </c>
      <c r="U102">
        <v>0</v>
      </c>
      <c r="V102">
        <v>0</v>
      </c>
      <c r="W102">
        <v>1</v>
      </c>
      <c r="X102">
        <v>5</v>
      </c>
      <c r="Y102">
        <v>40</v>
      </c>
      <c r="AA102" s="17" t="s">
        <v>381</v>
      </c>
      <c r="AB102" t="s">
        <v>109</v>
      </c>
      <c r="AC102" s="7">
        <v>1672</v>
      </c>
      <c r="AD102">
        <v>0</v>
      </c>
      <c r="AE102">
        <v>0</v>
      </c>
      <c r="AF102" s="7">
        <v>1672</v>
      </c>
      <c r="AG102">
        <v>43</v>
      </c>
      <c r="AH102">
        <v>0</v>
      </c>
      <c r="AI102">
        <v>0</v>
      </c>
      <c r="AJ102">
        <v>1</v>
      </c>
      <c r="AK102">
        <v>5</v>
      </c>
      <c r="AL102">
        <v>49</v>
      </c>
    </row>
    <row r="103" spans="1:38" x14ac:dyDescent="0.25">
      <c r="A103" s="16">
        <v>23404</v>
      </c>
      <c r="B103" t="s">
        <v>110</v>
      </c>
      <c r="C103">
        <v>276</v>
      </c>
      <c r="D103">
        <v>0</v>
      </c>
      <c r="E103">
        <v>0</v>
      </c>
      <c r="F103">
        <v>276</v>
      </c>
      <c r="G103">
        <v>5</v>
      </c>
      <c r="H103">
        <v>0</v>
      </c>
      <c r="I103">
        <v>0</v>
      </c>
      <c r="J103">
        <v>16</v>
      </c>
      <c r="K103">
        <v>0</v>
      </c>
      <c r="L103">
        <v>21</v>
      </c>
      <c r="N103" s="16">
        <v>23404</v>
      </c>
      <c r="O103" t="s">
        <v>110</v>
      </c>
      <c r="P103">
        <v>275</v>
      </c>
      <c r="Q103">
        <v>0</v>
      </c>
      <c r="R103">
        <v>0</v>
      </c>
      <c r="S103">
        <v>275</v>
      </c>
      <c r="T103">
        <v>9</v>
      </c>
      <c r="U103">
        <v>0</v>
      </c>
      <c r="V103">
        <v>0</v>
      </c>
      <c r="W103">
        <v>12</v>
      </c>
      <c r="X103">
        <v>0</v>
      </c>
      <c r="Y103">
        <v>21</v>
      </c>
      <c r="AA103" s="16">
        <v>23404</v>
      </c>
      <c r="AB103" t="s">
        <v>110</v>
      </c>
      <c r="AC103">
        <v>278</v>
      </c>
      <c r="AD103">
        <v>0</v>
      </c>
      <c r="AE103">
        <v>0</v>
      </c>
      <c r="AF103">
        <v>278</v>
      </c>
      <c r="AG103">
        <v>14</v>
      </c>
      <c r="AH103">
        <v>0</v>
      </c>
      <c r="AI103">
        <v>0</v>
      </c>
      <c r="AJ103">
        <v>12</v>
      </c>
      <c r="AK103">
        <v>0</v>
      </c>
      <c r="AL103">
        <v>26</v>
      </c>
    </row>
    <row r="104" spans="1:38" x14ac:dyDescent="0.25">
      <c r="A104" s="16">
        <v>14028</v>
      </c>
      <c r="B104" t="s">
        <v>111</v>
      </c>
      <c r="C104">
        <v>815</v>
      </c>
      <c r="D104">
        <v>0</v>
      </c>
      <c r="E104">
        <v>0</v>
      </c>
      <c r="F104">
        <v>815</v>
      </c>
      <c r="G104">
        <v>34</v>
      </c>
      <c r="H104">
        <v>0</v>
      </c>
      <c r="I104">
        <v>0</v>
      </c>
      <c r="J104">
        <v>0</v>
      </c>
      <c r="K104">
        <v>22</v>
      </c>
      <c r="L104">
        <v>56</v>
      </c>
      <c r="N104" s="16">
        <v>14028</v>
      </c>
      <c r="O104" t="s">
        <v>111</v>
      </c>
      <c r="P104">
        <v>777</v>
      </c>
      <c r="Q104">
        <v>0</v>
      </c>
      <c r="R104">
        <v>0</v>
      </c>
      <c r="S104">
        <v>777</v>
      </c>
      <c r="T104">
        <v>33</v>
      </c>
      <c r="U104">
        <v>0</v>
      </c>
      <c r="V104">
        <v>0</v>
      </c>
      <c r="W104">
        <v>0</v>
      </c>
      <c r="X104">
        <v>20</v>
      </c>
      <c r="Y104">
        <v>53</v>
      </c>
      <c r="AA104" s="16">
        <v>14028</v>
      </c>
      <c r="AB104" t="s">
        <v>111</v>
      </c>
      <c r="AC104">
        <v>723</v>
      </c>
      <c r="AD104">
        <v>0</v>
      </c>
      <c r="AE104">
        <v>0</v>
      </c>
      <c r="AF104">
        <v>723</v>
      </c>
      <c r="AG104">
        <v>31</v>
      </c>
      <c r="AH104">
        <v>0</v>
      </c>
      <c r="AI104">
        <v>0</v>
      </c>
      <c r="AJ104">
        <v>0</v>
      </c>
      <c r="AK104">
        <v>18</v>
      </c>
      <c r="AL104">
        <v>49</v>
      </c>
    </row>
    <row r="105" spans="1:38" x14ac:dyDescent="0.25">
      <c r="A105" s="16">
        <v>17911</v>
      </c>
      <c r="B105" t="s">
        <v>342</v>
      </c>
      <c r="C105">
        <v>260</v>
      </c>
      <c r="D105">
        <v>0</v>
      </c>
      <c r="E105">
        <v>0</v>
      </c>
      <c r="F105">
        <v>260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N105" s="16">
        <v>17911</v>
      </c>
      <c r="O105" t="s">
        <v>342</v>
      </c>
      <c r="P105">
        <v>212</v>
      </c>
      <c r="Q105">
        <v>0</v>
      </c>
      <c r="R105">
        <v>0</v>
      </c>
      <c r="S105">
        <v>212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AA105" s="16">
        <v>17911</v>
      </c>
      <c r="AB105" t="s">
        <v>342</v>
      </c>
      <c r="AC105">
        <v>183</v>
      </c>
      <c r="AD105">
        <v>0</v>
      </c>
      <c r="AE105">
        <v>0</v>
      </c>
      <c r="AF105">
        <v>183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</row>
    <row r="106" spans="1:38" x14ac:dyDescent="0.25">
      <c r="A106" s="16">
        <v>17919</v>
      </c>
      <c r="B106" t="s">
        <v>414</v>
      </c>
      <c r="C106">
        <v>48</v>
      </c>
      <c r="D106">
        <v>0</v>
      </c>
      <c r="E106">
        <v>0</v>
      </c>
      <c r="F106">
        <v>48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N106" s="16">
        <v>17919</v>
      </c>
      <c r="O106" t="s">
        <v>414</v>
      </c>
      <c r="P106">
        <v>49</v>
      </c>
      <c r="Q106">
        <v>0</v>
      </c>
      <c r="R106">
        <v>0</v>
      </c>
      <c r="S106">
        <v>49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AA106" s="16">
        <v>17919</v>
      </c>
      <c r="AB106" t="s">
        <v>414</v>
      </c>
      <c r="AC106">
        <v>43</v>
      </c>
      <c r="AD106">
        <v>0</v>
      </c>
      <c r="AE106">
        <v>0</v>
      </c>
      <c r="AF106">
        <v>43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</row>
    <row r="107" spans="1:38" x14ac:dyDescent="0.25">
      <c r="A107" s="16">
        <v>27902</v>
      </c>
      <c r="B107" t="s">
        <v>343</v>
      </c>
      <c r="C107">
        <v>125</v>
      </c>
      <c r="D107">
        <v>0</v>
      </c>
      <c r="E107">
        <v>0</v>
      </c>
      <c r="F107">
        <v>125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N107" s="16">
        <v>27902</v>
      </c>
      <c r="O107" t="s">
        <v>343</v>
      </c>
      <c r="P107">
        <v>119</v>
      </c>
      <c r="Q107">
        <v>0</v>
      </c>
      <c r="R107">
        <v>0</v>
      </c>
      <c r="S107">
        <v>119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AA107" s="16">
        <v>27902</v>
      </c>
      <c r="AB107" t="s">
        <v>343</v>
      </c>
      <c r="AC107">
        <v>109</v>
      </c>
      <c r="AD107">
        <v>0</v>
      </c>
      <c r="AE107">
        <v>0</v>
      </c>
      <c r="AF107">
        <v>109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</row>
    <row r="108" spans="1:38" x14ac:dyDescent="0.25">
      <c r="A108" s="16">
        <v>17916</v>
      </c>
      <c r="B108" t="s">
        <v>335</v>
      </c>
      <c r="C108">
        <v>110</v>
      </c>
      <c r="D108">
        <v>0</v>
      </c>
      <c r="E108">
        <v>0</v>
      </c>
      <c r="F108">
        <v>110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N108" s="16">
        <v>17916</v>
      </c>
      <c r="O108" t="s">
        <v>335</v>
      </c>
      <c r="P108">
        <v>97</v>
      </c>
      <c r="Q108">
        <v>0</v>
      </c>
      <c r="R108">
        <v>0</v>
      </c>
      <c r="S108">
        <v>97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AA108" s="16">
        <v>17916</v>
      </c>
      <c r="AB108" t="s">
        <v>335</v>
      </c>
      <c r="AC108">
        <v>92</v>
      </c>
      <c r="AD108">
        <v>0</v>
      </c>
      <c r="AE108">
        <v>0</v>
      </c>
      <c r="AF108">
        <v>92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</row>
    <row r="109" spans="1:38" x14ac:dyDescent="0.25">
      <c r="A109" s="16">
        <v>31063</v>
      </c>
      <c r="B109" t="s">
        <v>113</v>
      </c>
      <c r="C109">
        <v>18</v>
      </c>
      <c r="D109">
        <v>0</v>
      </c>
      <c r="E109">
        <v>0</v>
      </c>
      <c r="F109">
        <v>18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N109" s="16">
        <v>31063</v>
      </c>
      <c r="O109" t="s">
        <v>113</v>
      </c>
      <c r="P109">
        <v>20</v>
      </c>
      <c r="Q109">
        <v>0</v>
      </c>
      <c r="R109">
        <v>0</v>
      </c>
      <c r="S109">
        <v>20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AA109" s="16">
        <v>31063</v>
      </c>
      <c r="AB109" t="s">
        <v>113</v>
      </c>
      <c r="AC109">
        <v>22</v>
      </c>
      <c r="AD109">
        <v>0</v>
      </c>
      <c r="AE109">
        <v>0</v>
      </c>
      <c r="AF109">
        <v>22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</row>
    <row r="110" spans="1:38" x14ac:dyDescent="0.25">
      <c r="A110" s="16">
        <v>17411</v>
      </c>
      <c r="B110" t="s">
        <v>114</v>
      </c>
      <c r="C110" s="7">
        <v>15376</v>
      </c>
      <c r="D110">
        <v>32</v>
      </c>
      <c r="E110">
        <v>0</v>
      </c>
      <c r="F110" s="7">
        <v>15344</v>
      </c>
      <c r="G110">
        <v>244</v>
      </c>
      <c r="H110">
        <v>73</v>
      </c>
      <c r="I110">
        <v>0</v>
      </c>
      <c r="J110">
        <v>0</v>
      </c>
      <c r="K110">
        <v>31</v>
      </c>
      <c r="L110">
        <v>348</v>
      </c>
      <c r="N110" s="16">
        <v>17411</v>
      </c>
      <c r="O110" t="s">
        <v>114</v>
      </c>
      <c r="P110" s="7">
        <v>14481</v>
      </c>
      <c r="Q110">
        <v>78</v>
      </c>
      <c r="R110">
        <v>0</v>
      </c>
      <c r="S110" s="7">
        <v>14403</v>
      </c>
      <c r="T110">
        <v>275</v>
      </c>
      <c r="U110">
        <v>52</v>
      </c>
      <c r="V110">
        <v>0</v>
      </c>
      <c r="W110">
        <v>0</v>
      </c>
      <c r="X110">
        <v>58</v>
      </c>
      <c r="Y110">
        <v>385</v>
      </c>
      <c r="AA110" s="16">
        <v>17411</v>
      </c>
      <c r="AB110" t="s">
        <v>114</v>
      </c>
      <c r="AC110" s="7">
        <v>14135</v>
      </c>
      <c r="AD110">
        <v>0</v>
      </c>
      <c r="AE110">
        <v>0</v>
      </c>
      <c r="AF110" s="7">
        <v>14135</v>
      </c>
      <c r="AG110">
        <v>280</v>
      </c>
      <c r="AH110">
        <v>42</v>
      </c>
      <c r="AI110">
        <v>0</v>
      </c>
      <c r="AJ110">
        <v>0</v>
      </c>
      <c r="AK110">
        <v>129</v>
      </c>
      <c r="AL110">
        <v>451</v>
      </c>
    </row>
    <row r="111" spans="1:38" x14ac:dyDescent="0.25">
      <c r="A111" s="16">
        <v>11056</v>
      </c>
      <c r="B111" t="s">
        <v>115</v>
      </c>
      <c r="C111">
        <v>41</v>
      </c>
      <c r="D111">
        <v>0</v>
      </c>
      <c r="E111">
        <v>0</v>
      </c>
      <c r="F111">
        <v>41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N111" s="16">
        <v>11056</v>
      </c>
      <c r="O111" t="s">
        <v>115</v>
      </c>
      <c r="P111">
        <v>40</v>
      </c>
      <c r="Q111">
        <v>0</v>
      </c>
      <c r="R111">
        <v>0</v>
      </c>
      <c r="S111">
        <v>40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AA111" s="16">
        <v>11056</v>
      </c>
      <c r="AB111" t="s">
        <v>115</v>
      </c>
      <c r="AC111">
        <v>54</v>
      </c>
      <c r="AD111">
        <v>0</v>
      </c>
      <c r="AE111">
        <v>0</v>
      </c>
      <c r="AF111">
        <v>54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</row>
    <row r="112" spans="1:38" x14ac:dyDescent="0.25">
      <c r="A112" s="16">
        <v>10003</v>
      </c>
      <c r="B112" t="s">
        <v>116</v>
      </c>
      <c r="C112">
        <v>49</v>
      </c>
      <c r="D112">
        <v>0</v>
      </c>
      <c r="E112">
        <v>0</v>
      </c>
      <c r="F112">
        <v>49</v>
      </c>
      <c r="G112">
        <v>5</v>
      </c>
      <c r="H112">
        <v>0</v>
      </c>
      <c r="I112">
        <v>0</v>
      </c>
      <c r="J112">
        <v>0</v>
      </c>
      <c r="K112">
        <v>0</v>
      </c>
      <c r="L112">
        <v>5</v>
      </c>
      <c r="N112" s="16">
        <v>10003</v>
      </c>
      <c r="O112" t="s">
        <v>116</v>
      </c>
      <c r="P112">
        <v>70</v>
      </c>
      <c r="Q112">
        <v>0</v>
      </c>
      <c r="R112">
        <v>0</v>
      </c>
      <c r="S112">
        <v>70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AA112" s="16">
        <v>10003</v>
      </c>
      <c r="AB112" t="s">
        <v>116</v>
      </c>
      <c r="AC112">
        <v>39</v>
      </c>
      <c r="AD112">
        <v>0</v>
      </c>
      <c r="AE112">
        <v>0</v>
      </c>
      <c r="AF112">
        <v>39</v>
      </c>
      <c r="AG112">
        <v>5</v>
      </c>
      <c r="AH112">
        <v>0</v>
      </c>
      <c r="AI112">
        <v>0</v>
      </c>
      <c r="AJ112">
        <v>2</v>
      </c>
      <c r="AK112">
        <v>0</v>
      </c>
      <c r="AL112">
        <v>7</v>
      </c>
    </row>
    <row r="113" spans="1:38" x14ac:dyDescent="0.25">
      <c r="A113" s="17" t="s">
        <v>382</v>
      </c>
      <c r="B113" t="s">
        <v>117</v>
      </c>
      <c r="C113" s="7">
        <v>3472</v>
      </c>
      <c r="D113">
        <v>0</v>
      </c>
      <c r="E113">
        <v>0</v>
      </c>
      <c r="F113" s="7">
        <v>3472</v>
      </c>
      <c r="G113">
        <v>164</v>
      </c>
      <c r="H113">
        <v>0</v>
      </c>
      <c r="I113">
        <v>0</v>
      </c>
      <c r="J113">
        <v>3</v>
      </c>
      <c r="K113">
        <v>0</v>
      </c>
      <c r="L113">
        <v>167</v>
      </c>
      <c r="N113" s="17" t="s">
        <v>382</v>
      </c>
      <c r="O113" t="s">
        <v>117</v>
      </c>
      <c r="P113" s="7">
        <v>3365</v>
      </c>
      <c r="Q113">
        <v>0</v>
      </c>
      <c r="R113">
        <v>0</v>
      </c>
      <c r="S113" s="7">
        <v>3365</v>
      </c>
      <c r="T113">
        <v>194</v>
      </c>
      <c r="U113">
        <v>0</v>
      </c>
      <c r="V113">
        <v>0</v>
      </c>
      <c r="W113">
        <v>6</v>
      </c>
      <c r="X113">
        <v>0</v>
      </c>
      <c r="Y113">
        <v>200</v>
      </c>
      <c r="AA113" s="17" t="s">
        <v>382</v>
      </c>
      <c r="AB113" t="s">
        <v>117</v>
      </c>
      <c r="AC113" s="7">
        <v>3334</v>
      </c>
      <c r="AD113">
        <v>0</v>
      </c>
      <c r="AE113">
        <v>0</v>
      </c>
      <c r="AF113" s="7">
        <v>3334</v>
      </c>
      <c r="AG113">
        <v>184</v>
      </c>
      <c r="AH113">
        <v>0</v>
      </c>
      <c r="AI113">
        <v>0</v>
      </c>
      <c r="AJ113">
        <v>2</v>
      </c>
      <c r="AK113">
        <v>0</v>
      </c>
      <c r="AL113">
        <v>186</v>
      </c>
    </row>
    <row r="114" spans="1:38" x14ac:dyDescent="0.25">
      <c r="A114" s="17" t="s">
        <v>383</v>
      </c>
      <c r="B114" t="s">
        <v>118</v>
      </c>
      <c r="C114" s="7">
        <v>8992</v>
      </c>
      <c r="D114">
        <v>0</v>
      </c>
      <c r="E114">
        <v>0</v>
      </c>
      <c r="F114" s="7">
        <v>8992</v>
      </c>
      <c r="G114">
        <v>643</v>
      </c>
      <c r="H114" s="7">
        <v>1094</v>
      </c>
      <c r="I114">
        <v>0</v>
      </c>
      <c r="J114">
        <v>15</v>
      </c>
      <c r="K114">
        <v>117</v>
      </c>
      <c r="L114" s="7">
        <v>1869</v>
      </c>
      <c r="N114" s="17" t="s">
        <v>383</v>
      </c>
      <c r="O114" t="s">
        <v>118</v>
      </c>
      <c r="P114" s="7">
        <v>8649</v>
      </c>
      <c r="Q114">
        <v>0</v>
      </c>
      <c r="R114">
        <v>0</v>
      </c>
      <c r="S114" s="7">
        <v>8649</v>
      </c>
      <c r="T114">
        <v>643</v>
      </c>
      <c r="U114" s="7">
        <v>1106</v>
      </c>
      <c r="V114">
        <v>0</v>
      </c>
      <c r="W114">
        <v>46</v>
      </c>
      <c r="X114">
        <v>220</v>
      </c>
      <c r="Y114" s="7">
        <v>2015</v>
      </c>
      <c r="AA114" s="17" t="s">
        <v>383</v>
      </c>
      <c r="AB114" t="s">
        <v>118</v>
      </c>
      <c r="AC114" s="7">
        <v>8469</v>
      </c>
      <c r="AD114">
        <v>0</v>
      </c>
      <c r="AE114">
        <v>0</v>
      </c>
      <c r="AF114" s="7">
        <v>8469</v>
      </c>
      <c r="AG114">
        <v>705</v>
      </c>
      <c r="AH114" s="7">
        <v>1085</v>
      </c>
      <c r="AI114">
        <v>0</v>
      </c>
      <c r="AJ114">
        <v>49</v>
      </c>
      <c r="AK114">
        <v>202</v>
      </c>
      <c r="AL114" s="7">
        <v>2041</v>
      </c>
    </row>
    <row r="115" spans="1:38" x14ac:dyDescent="0.25">
      <c r="A115" s="16">
        <v>17415</v>
      </c>
      <c r="B115" t="s">
        <v>119</v>
      </c>
      <c r="C115" s="7">
        <v>15867</v>
      </c>
      <c r="D115">
        <v>0</v>
      </c>
      <c r="E115">
        <v>0</v>
      </c>
      <c r="F115" s="7">
        <v>15867</v>
      </c>
      <c r="G115">
        <v>692</v>
      </c>
      <c r="H115">
        <v>0</v>
      </c>
      <c r="I115">
        <v>193</v>
      </c>
      <c r="J115">
        <v>18</v>
      </c>
      <c r="K115">
        <v>0</v>
      </c>
      <c r="L115">
        <v>903</v>
      </c>
      <c r="N115" s="16">
        <v>17415</v>
      </c>
      <c r="O115" t="s">
        <v>119</v>
      </c>
      <c r="P115" s="7">
        <v>15217</v>
      </c>
      <c r="Q115">
        <v>0</v>
      </c>
      <c r="R115">
        <v>0</v>
      </c>
      <c r="S115" s="7">
        <v>15217</v>
      </c>
      <c r="T115">
        <v>834</v>
      </c>
      <c r="U115">
        <v>0</v>
      </c>
      <c r="V115">
        <v>190</v>
      </c>
      <c r="W115">
        <v>6</v>
      </c>
      <c r="X115">
        <v>0</v>
      </c>
      <c r="Y115" s="7">
        <v>1030</v>
      </c>
      <c r="AA115" s="16">
        <v>17415</v>
      </c>
      <c r="AB115" t="s">
        <v>119</v>
      </c>
      <c r="AC115" s="7">
        <v>15006</v>
      </c>
      <c r="AD115">
        <v>0</v>
      </c>
      <c r="AE115">
        <v>0</v>
      </c>
      <c r="AF115" s="7">
        <v>15006</v>
      </c>
      <c r="AG115">
        <v>895</v>
      </c>
      <c r="AH115">
        <v>0</v>
      </c>
      <c r="AI115">
        <v>219</v>
      </c>
      <c r="AJ115">
        <v>27</v>
      </c>
      <c r="AK115">
        <v>0</v>
      </c>
      <c r="AL115" s="7">
        <v>1141</v>
      </c>
    </row>
    <row r="116" spans="1:38" x14ac:dyDescent="0.25">
      <c r="A116" s="16">
        <v>33212</v>
      </c>
      <c r="B116" t="s">
        <v>120</v>
      </c>
      <c r="C116">
        <v>484</v>
      </c>
      <c r="D116">
        <v>0</v>
      </c>
      <c r="E116">
        <v>0</v>
      </c>
      <c r="F116">
        <v>484</v>
      </c>
      <c r="G116">
        <v>5</v>
      </c>
      <c r="H116">
        <v>0</v>
      </c>
      <c r="I116">
        <v>0</v>
      </c>
      <c r="J116">
        <v>0</v>
      </c>
      <c r="K116">
        <v>0</v>
      </c>
      <c r="L116">
        <v>5</v>
      </c>
      <c r="N116" s="16">
        <v>33212</v>
      </c>
      <c r="O116" t="s">
        <v>120</v>
      </c>
      <c r="P116">
        <v>453</v>
      </c>
      <c r="Q116">
        <v>0</v>
      </c>
      <c r="R116">
        <v>0</v>
      </c>
      <c r="S116">
        <v>453</v>
      </c>
      <c r="T116">
        <v>5</v>
      </c>
      <c r="U116">
        <v>0</v>
      </c>
      <c r="V116">
        <v>0</v>
      </c>
      <c r="W116">
        <v>0</v>
      </c>
      <c r="X116">
        <v>0</v>
      </c>
      <c r="Y116">
        <v>5</v>
      </c>
      <c r="AA116" s="16">
        <v>33212</v>
      </c>
      <c r="AB116" t="s">
        <v>120</v>
      </c>
      <c r="AC116">
        <v>514</v>
      </c>
      <c r="AD116">
        <v>0</v>
      </c>
      <c r="AE116">
        <v>0</v>
      </c>
      <c r="AF116">
        <v>514</v>
      </c>
      <c r="AG116">
        <v>5</v>
      </c>
      <c r="AH116">
        <v>0</v>
      </c>
      <c r="AI116">
        <v>0</v>
      </c>
      <c r="AJ116">
        <v>0</v>
      </c>
      <c r="AK116">
        <v>0</v>
      </c>
      <c r="AL116">
        <v>5</v>
      </c>
    </row>
    <row r="117" spans="1:38" x14ac:dyDescent="0.25">
      <c r="A117" s="17" t="s">
        <v>384</v>
      </c>
      <c r="B117" t="s">
        <v>121</v>
      </c>
      <c r="C117">
        <v>826</v>
      </c>
      <c r="D117">
        <v>0</v>
      </c>
      <c r="E117">
        <v>0</v>
      </c>
      <c r="F117">
        <v>826</v>
      </c>
      <c r="G117">
        <v>22</v>
      </c>
      <c r="H117">
        <v>0</v>
      </c>
      <c r="I117">
        <v>0</v>
      </c>
      <c r="J117">
        <v>0</v>
      </c>
      <c r="K117">
        <v>0</v>
      </c>
      <c r="L117">
        <v>22</v>
      </c>
      <c r="N117" s="17" t="s">
        <v>384</v>
      </c>
      <c r="O117" t="s">
        <v>121</v>
      </c>
      <c r="P117">
        <v>833</v>
      </c>
      <c r="Q117">
        <v>0</v>
      </c>
      <c r="R117">
        <v>0</v>
      </c>
      <c r="S117">
        <v>833</v>
      </c>
      <c r="T117">
        <v>22</v>
      </c>
      <c r="U117">
        <v>0</v>
      </c>
      <c r="V117">
        <v>0</v>
      </c>
      <c r="W117">
        <v>0</v>
      </c>
      <c r="X117">
        <v>0</v>
      </c>
      <c r="Y117">
        <v>22</v>
      </c>
      <c r="AA117" s="17" t="s">
        <v>384</v>
      </c>
      <c r="AB117" t="s">
        <v>121</v>
      </c>
      <c r="AC117">
        <v>773</v>
      </c>
      <c r="AD117">
        <v>0</v>
      </c>
      <c r="AE117">
        <v>0</v>
      </c>
      <c r="AF117">
        <v>773</v>
      </c>
      <c r="AG117">
        <v>22</v>
      </c>
      <c r="AH117">
        <v>0</v>
      </c>
      <c r="AI117">
        <v>0</v>
      </c>
      <c r="AJ117">
        <v>0</v>
      </c>
      <c r="AK117">
        <v>0</v>
      </c>
      <c r="AL117">
        <v>22</v>
      </c>
    </row>
    <row r="118" spans="1:38" x14ac:dyDescent="0.25">
      <c r="A118" s="16">
        <v>19403</v>
      </c>
      <c r="B118" t="s">
        <v>122</v>
      </c>
      <c r="C118">
        <v>278</v>
      </c>
      <c r="D118">
        <v>0</v>
      </c>
      <c r="E118">
        <v>0</v>
      </c>
      <c r="F118">
        <v>278</v>
      </c>
      <c r="G118">
        <v>10</v>
      </c>
      <c r="H118">
        <v>0</v>
      </c>
      <c r="I118">
        <v>0</v>
      </c>
      <c r="J118">
        <v>0</v>
      </c>
      <c r="K118">
        <v>0</v>
      </c>
      <c r="L118">
        <v>10</v>
      </c>
      <c r="N118" s="16">
        <v>19403</v>
      </c>
      <c r="O118" t="s">
        <v>122</v>
      </c>
      <c r="P118">
        <v>273</v>
      </c>
      <c r="Q118">
        <v>0</v>
      </c>
      <c r="R118">
        <v>0</v>
      </c>
      <c r="S118">
        <v>273</v>
      </c>
      <c r="T118">
        <v>7</v>
      </c>
      <c r="U118">
        <v>0</v>
      </c>
      <c r="V118">
        <v>0</v>
      </c>
      <c r="W118">
        <v>0</v>
      </c>
      <c r="X118">
        <v>0</v>
      </c>
      <c r="Y118">
        <v>7</v>
      </c>
      <c r="AA118" s="16">
        <v>19403</v>
      </c>
      <c r="AB118" t="s">
        <v>122</v>
      </c>
      <c r="AC118">
        <v>258</v>
      </c>
      <c r="AD118">
        <v>0</v>
      </c>
      <c r="AE118">
        <v>0</v>
      </c>
      <c r="AF118">
        <v>258</v>
      </c>
      <c r="AG118">
        <v>9</v>
      </c>
      <c r="AH118">
        <v>0</v>
      </c>
      <c r="AI118">
        <v>0</v>
      </c>
      <c r="AJ118">
        <v>0</v>
      </c>
      <c r="AK118">
        <v>0</v>
      </c>
      <c r="AL118">
        <v>9</v>
      </c>
    </row>
    <row r="119" spans="1:38" x14ac:dyDescent="0.25">
      <c r="A119" s="16">
        <v>29311</v>
      </c>
      <c r="B119" t="s">
        <v>124</v>
      </c>
      <c r="C119">
        <v>260</v>
      </c>
      <c r="D119">
        <v>0</v>
      </c>
      <c r="E119">
        <v>0</v>
      </c>
      <c r="F119">
        <v>260</v>
      </c>
      <c r="G119">
        <v>3</v>
      </c>
      <c r="H119">
        <v>0</v>
      </c>
      <c r="I119">
        <v>0</v>
      </c>
      <c r="J119">
        <v>4</v>
      </c>
      <c r="K119">
        <v>0</v>
      </c>
      <c r="L119">
        <v>7</v>
      </c>
      <c r="N119" s="16">
        <v>29311</v>
      </c>
      <c r="O119" t="s">
        <v>124</v>
      </c>
      <c r="P119">
        <v>252</v>
      </c>
      <c r="Q119">
        <v>0</v>
      </c>
      <c r="R119">
        <v>0</v>
      </c>
      <c r="S119">
        <v>252</v>
      </c>
      <c r="T119">
        <v>4</v>
      </c>
      <c r="U119">
        <v>0</v>
      </c>
      <c r="V119">
        <v>0</v>
      </c>
      <c r="W119">
        <v>6</v>
      </c>
      <c r="X119">
        <v>0</v>
      </c>
      <c r="Y119">
        <v>10</v>
      </c>
      <c r="AA119" s="16">
        <v>29311</v>
      </c>
      <c r="AB119" t="s">
        <v>124</v>
      </c>
      <c r="AC119">
        <v>223</v>
      </c>
      <c r="AD119">
        <v>0</v>
      </c>
      <c r="AE119">
        <v>0</v>
      </c>
      <c r="AF119">
        <v>223</v>
      </c>
      <c r="AG119">
        <v>4</v>
      </c>
      <c r="AH119">
        <v>0</v>
      </c>
      <c r="AI119">
        <v>0</v>
      </c>
      <c r="AJ119">
        <v>17</v>
      </c>
      <c r="AK119">
        <v>0</v>
      </c>
      <c r="AL119">
        <v>21</v>
      </c>
    </row>
    <row r="120" spans="1:38" x14ac:dyDescent="0.25">
      <c r="A120" s="16">
        <v>38126</v>
      </c>
      <c r="B120" t="s">
        <v>125</v>
      </c>
      <c r="C120">
        <v>37</v>
      </c>
      <c r="D120">
        <v>0</v>
      </c>
      <c r="E120">
        <v>0</v>
      </c>
      <c r="F120">
        <v>37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N120" s="16">
        <v>38126</v>
      </c>
      <c r="O120" t="s">
        <v>125</v>
      </c>
      <c r="P120">
        <v>40</v>
      </c>
      <c r="Q120">
        <v>0</v>
      </c>
      <c r="R120">
        <v>0</v>
      </c>
      <c r="S120">
        <v>40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AA120" s="16">
        <v>38126</v>
      </c>
      <c r="AB120" t="s">
        <v>125</v>
      </c>
      <c r="AC120">
        <v>43</v>
      </c>
      <c r="AD120">
        <v>0</v>
      </c>
      <c r="AE120">
        <v>0</v>
      </c>
      <c r="AF120">
        <v>43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</row>
    <row r="121" spans="1:38" x14ac:dyDescent="0.25">
      <c r="A121" s="17" t="s">
        <v>385</v>
      </c>
      <c r="B121" t="s">
        <v>126</v>
      </c>
      <c r="C121">
        <v>855</v>
      </c>
      <c r="D121">
        <v>0</v>
      </c>
      <c r="E121">
        <v>0</v>
      </c>
      <c r="F121">
        <v>855</v>
      </c>
      <c r="G121">
        <v>23</v>
      </c>
      <c r="H121">
        <v>0</v>
      </c>
      <c r="I121">
        <v>0</v>
      </c>
      <c r="J121">
        <v>0</v>
      </c>
      <c r="K121">
        <v>0</v>
      </c>
      <c r="L121">
        <v>23</v>
      </c>
      <c r="N121" s="17" t="s">
        <v>385</v>
      </c>
      <c r="O121" t="s">
        <v>126</v>
      </c>
      <c r="P121">
        <v>789</v>
      </c>
      <c r="Q121">
        <v>0</v>
      </c>
      <c r="R121">
        <v>0</v>
      </c>
      <c r="S121">
        <v>789</v>
      </c>
      <c r="T121">
        <v>19</v>
      </c>
      <c r="U121">
        <v>0</v>
      </c>
      <c r="V121">
        <v>0</v>
      </c>
      <c r="W121">
        <v>0</v>
      </c>
      <c r="X121">
        <v>18</v>
      </c>
      <c r="Y121">
        <v>37</v>
      </c>
      <c r="AA121" s="17" t="s">
        <v>385</v>
      </c>
      <c r="AB121" t="s">
        <v>126</v>
      </c>
      <c r="AC121">
        <v>791</v>
      </c>
      <c r="AD121">
        <v>0</v>
      </c>
      <c r="AE121">
        <v>0</v>
      </c>
      <c r="AF121">
        <v>791</v>
      </c>
      <c r="AG121">
        <v>15</v>
      </c>
      <c r="AH121">
        <v>0</v>
      </c>
      <c r="AI121">
        <v>0</v>
      </c>
      <c r="AJ121">
        <v>0</v>
      </c>
      <c r="AK121">
        <v>28</v>
      </c>
      <c r="AL121">
        <v>43</v>
      </c>
    </row>
    <row r="122" spans="1:38" x14ac:dyDescent="0.25">
      <c r="A122" s="16">
        <v>14097</v>
      </c>
      <c r="B122" t="s">
        <v>127</v>
      </c>
      <c r="C122">
        <v>258</v>
      </c>
      <c r="D122">
        <v>0</v>
      </c>
      <c r="E122">
        <v>0</v>
      </c>
      <c r="F122">
        <v>258</v>
      </c>
      <c r="G122">
        <v>0</v>
      </c>
      <c r="H122">
        <v>0</v>
      </c>
      <c r="I122">
        <v>0</v>
      </c>
      <c r="J122">
        <v>0</v>
      </c>
      <c r="K122">
        <v>33</v>
      </c>
      <c r="L122">
        <v>33</v>
      </c>
      <c r="N122" s="16">
        <v>14097</v>
      </c>
      <c r="O122" t="s">
        <v>127</v>
      </c>
      <c r="P122">
        <v>238</v>
      </c>
      <c r="Q122">
        <v>0</v>
      </c>
      <c r="R122">
        <v>0</v>
      </c>
      <c r="S122">
        <v>238</v>
      </c>
      <c r="T122">
        <v>0</v>
      </c>
      <c r="U122">
        <v>0</v>
      </c>
      <c r="V122">
        <v>0</v>
      </c>
      <c r="W122">
        <v>0</v>
      </c>
      <c r="X122">
        <v>31</v>
      </c>
      <c r="Y122">
        <v>31</v>
      </c>
      <c r="AA122" s="16">
        <v>14097</v>
      </c>
      <c r="AB122" t="s">
        <v>127</v>
      </c>
      <c r="AC122">
        <v>270</v>
      </c>
      <c r="AD122">
        <v>0</v>
      </c>
      <c r="AE122">
        <v>0</v>
      </c>
      <c r="AF122">
        <v>270</v>
      </c>
      <c r="AG122">
        <v>0</v>
      </c>
      <c r="AH122">
        <v>0</v>
      </c>
      <c r="AI122">
        <v>0</v>
      </c>
      <c r="AJ122">
        <v>0</v>
      </c>
      <c r="AK122">
        <v>30</v>
      </c>
      <c r="AL122">
        <v>30</v>
      </c>
    </row>
    <row r="123" spans="1:38" x14ac:dyDescent="0.25">
      <c r="A123" s="16">
        <v>31004</v>
      </c>
      <c r="B123" t="s">
        <v>128</v>
      </c>
      <c r="C123" s="7">
        <v>8721</v>
      </c>
      <c r="D123">
        <v>0</v>
      </c>
      <c r="E123">
        <v>0</v>
      </c>
      <c r="F123" s="7">
        <v>8721</v>
      </c>
      <c r="G123">
        <v>609</v>
      </c>
      <c r="H123">
        <v>0</v>
      </c>
      <c r="I123">
        <v>0</v>
      </c>
      <c r="J123">
        <v>5</v>
      </c>
      <c r="K123">
        <v>0</v>
      </c>
      <c r="L123">
        <v>614</v>
      </c>
      <c r="N123" s="16">
        <v>31004</v>
      </c>
      <c r="O123" t="s">
        <v>128</v>
      </c>
      <c r="P123" s="7">
        <v>8439</v>
      </c>
      <c r="Q123">
        <v>0</v>
      </c>
      <c r="R123">
        <v>0</v>
      </c>
      <c r="S123" s="7">
        <v>8439</v>
      </c>
      <c r="T123">
        <v>631</v>
      </c>
      <c r="U123">
        <v>0</v>
      </c>
      <c r="V123">
        <v>0</v>
      </c>
      <c r="W123">
        <v>7</v>
      </c>
      <c r="X123">
        <v>0</v>
      </c>
      <c r="Y123">
        <v>638</v>
      </c>
      <c r="AA123" s="16">
        <v>31004</v>
      </c>
      <c r="AB123" t="s">
        <v>128</v>
      </c>
      <c r="AC123" s="7">
        <v>8378</v>
      </c>
      <c r="AD123">
        <v>0</v>
      </c>
      <c r="AE123">
        <v>0</v>
      </c>
      <c r="AF123" s="7">
        <v>8378</v>
      </c>
      <c r="AG123">
        <v>682</v>
      </c>
      <c r="AH123">
        <v>0</v>
      </c>
      <c r="AI123">
        <v>0</v>
      </c>
      <c r="AJ123">
        <v>9</v>
      </c>
      <c r="AK123">
        <v>0</v>
      </c>
      <c r="AL123">
        <v>691</v>
      </c>
    </row>
    <row r="124" spans="1:38" x14ac:dyDescent="0.25">
      <c r="A124" s="16">
        <v>17414</v>
      </c>
      <c r="B124" t="s">
        <v>129</v>
      </c>
      <c r="C124" s="7">
        <v>13923</v>
      </c>
      <c r="D124">
        <v>0</v>
      </c>
      <c r="E124">
        <v>0</v>
      </c>
      <c r="F124" s="7">
        <v>13923</v>
      </c>
      <c r="G124">
        <v>557</v>
      </c>
      <c r="H124">
        <v>0</v>
      </c>
      <c r="I124">
        <v>214</v>
      </c>
      <c r="J124">
        <v>0</v>
      </c>
      <c r="K124">
        <v>189</v>
      </c>
      <c r="L124">
        <v>960</v>
      </c>
      <c r="N124" s="16">
        <v>17414</v>
      </c>
      <c r="O124" t="s">
        <v>129</v>
      </c>
      <c r="P124" s="7">
        <v>13825</v>
      </c>
      <c r="Q124">
        <v>0</v>
      </c>
      <c r="R124">
        <v>0</v>
      </c>
      <c r="S124" s="7">
        <v>13825</v>
      </c>
      <c r="T124">
        <v>563</v>
      </c>
      <c r="U124">
        <v>0</v>
      </c>
      <c r="V124">
        <v>251</v>
      </c>
      <c r="W124">
        <v>0</v>
      </c>
      <c r="X124">
        <v>255</v>
      </c>
      <c r="Y124" s="7">
        <v>1069</v>
      </c>
      <c r="AA124" s="16">
        <v>17414</v>
      </c>
      <c r="AB124" t="s">
        <v>129</v>
      </c>
      <c r="AC124" s="7">
        <v>13313</v>
      </c>
      <c r="AD124">
        <v>0</v>
      </c>
      <c r="AE124">
        <v>0</v>
      </c>
      <c r="AF124" s="7">
        <v>13313</v>
      </c>
      <c r="AG124">
        <v>632</v>
      </c>
      <c r="AH124">
        <v>0</v>
      </c>
      <c r="AI124">
        <v>298</v>
      </c>
      <c r="AJ124">
        <v>0</v>
      </c>
      <c r="AK124">
        <v>219</v>
      </c>
      <c r="AL124" s="7">
        <v>1149</v>
      </c>
    </row>
    <row r="125" spans="1:38" x14ac:dyDescent="0.25">
      <c r="A125" s="16">
        <v>31306</v>
      </c>
      <c r="B125" t="s">
        <v>130</v>
      </c>
      <c r="C125" s="7">
        <v>2634</v>
      </c>
      <c r="D125">
        <v>0</v>
      </c>
      <c r="E125">
        <v>0</v>
      </c>
      <c r="F125" s="7">
        <v>2634</v>
      </c>
      <c r="G125">
        <v>104</v>
      </c>
      <c r="H125">
        <v>0</v>
      </c>
      <c r="I125">
        <v>0</v>
      </c>
      <c r="J125">
        <v>29</v>
      </c>
      <c r="K125">
        <v>13</v>
      </c>
      <c r="L125">
        <v>146</v>
      </c>
      <c r="N125" s="16">
        <v>31306</v>
      </c>
      <c r="O125" t="s">
        <v>130</v>
      </c>
      <c r="P125" s="7">
        <v>2553</v>
      </c>
      <c r="Q125">
        <v>0</v>
      </c>
      <c r="R125">
        <v>0</v>
      </c>
      <c r="S125" s="7">
        <v>2553</v>
      </c>
      <c r="T125">
        <v>109</v>
      </c>
      <c r="U125">
        <v>0</v>
      </c>
      <c r="V125">
        <v>0</v>
      </c>
      <c r="W125">
        <v>35</v>
      </c>
      <c r="X125">
        <v>17</v>
      </c>
      <c r="Y125">
        <v>161</v>
      </c>
      <c r="AA125" s="16">
        <v>31306</v>
      </c>
      <c r="AB125" t="s">
        <v>130</v>
      </c>
      <c r="AC125" s="7">
        <v>2405</v>
      </c>
      <c r="AD125">
        <v>0</v>
      </c>
      <c r="AE125">
        <v>0</v>
      </c>
      <c r="AF125" s="7">
        <v>2405</v>
      </c>
      <c r="AG125">
        <v>127</v>
      </c>
      <c r="AH125">
        <v>0</v>
      </c>
      <c r="AI125">
        <v>0</v>
      </c>
      <c r="AJ125">
        <v>50</v>
      </c>
      <c r="AK125">
        <v>36</v>
      </c>
      <c r="AL125">
        <v>213</v>
      </c>
    </row>
    <row r="126" spans="1:38" x14ac:dyDescent="0.25">
      <c r="A126" s="16">
        <v>38264</v>
      </c>
      <c r="B126" t="s">
        <v>131</v>
      </c>
      <c r="C126">
        <v>25</v>
      </c>
      <c r="D126">
        <v>0</v>
      </c>
      <c r="E126">
        <v>0</v>
      </c>
      <c r="F126">
        <v>25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N126" s="16">
        <v>38264</v>
      </c>
      <c r="O126" t="s">
        <v>131</v>
      </c>
      <c r="P126">
        <v>24</v>
      </c>
      <c r="Q126">
        <v>0</v>
      </c>
      <c r="R126">
        <v>0</v>
      </c>
      <c r="S126">
        <v>24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AA126" s="16">
        <v>38264</v>
      </c>
      <c r="AB126" t="s">
        <v>131</v>
      </c>
      <c r="AC126">
        <v>20</v>
      </c>
      <c r="AD126">
        <v>0</v>
      </c>
      <c r="AE126">
        <v>0</v>
      </c>
      <c r="AF126">
        <v>20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</row>
    <row r="127" spans="1:38" x14ac:dyDescent="0.25">
      <c r="A127" s="16">
        <v>32362</v>
      </c>
      <c r="B127" t="s">
        <v>132</v>
      </c>
      <c r="C127">
        <v>674</v>
      </c>
      <c r="D127">
        <v>0</v>
      </c>
      <c r="E127">
        <v>0</v>
      </c>
      <c r="F127">
        <v>674</v>
      </c>
      <c r="G127">
        <v>6</v>
      </c>
      <c r="H127">
        <v>0</v>
      </c>
      <c r="I127">
        <v>0</v>
      </c>
      <c r="J127">
        <v>0</v>
      </c>
      <c r="K127">
        <v>0</v>
      </c>
      <c r="L127">
        <v>6</v>
      </c>
      <c r="N127" s="16">
        <v>32362</v>
      </c>
      <c r="O127" t="s">
        <v>132</v>
      </c>
      <c r="P127">
        <v>692</v>
      </c>
      <c r="Q127">
        <v>0</v>
      </c>
      <c r="R127">
        <v>0</v>
      </c>
      <c r="S127">
        <v>692</v>
      </c>
      <c r="T127">
        <v>9</v>
      </c>
      <c r="U127">
        <v>0</v>
      </c>
      <c r="V127">
        <v>0</v>
      </c>
      <c r="W127">
        <v>0</v>
      </c>
      <c r="X127">
        <v>0</v>
      </c>
      <c r="Y127">
        <v>9</v>
      </c>
      <c r="AA127" s="16">
        <v>32362</v>
      </c>
      <c r="AB127" t="s">
        <v>132</v>
      </c>
      <c r="AC127">
        <v>671</v>
      </c>
      <c r="AD127">
        <v>0</v>
      </c>
      <c r="AE127">
        <v>0</v>
      </c>
      <c r="AF127">
        <v>671</v>
      </c>
      <c r="AG127">
        <v>6</v>
      </c>
      <c r="AH127">
        <v>0</v>
      </c>
      <c r="AI127">
        <v>0</v>
      </c>
      <c r="AJ127">
        <v>0</v>
      </c>
      <c r="AK127">
        <v>0</v>
      </c>
      <c r="AL127">
        <v>6</v>
      </c>
    </row>
    <row r="128" spans="1:38" x14ac:dyDescent="0.25">
      <c r="A128" s="17" t="s">
        <v>386</v>
      </c>
      <c r="B128" t="s">
        <v>133</v>
      </c>
      <c r="C128">
        <v>508</v>
      </c>
      <c r="D128">
        <v>0</v>
      </c>
      <c r="E128">
        <v>0</v>
      </c>
      <c r="F128">
        <v>508</v>
      </c>
      <c r="G128">
        <v>4</v>
      </c>
      <c r="H128">
        <v>0</v>
      </c>
      <c r="I128">
        <v>0</v>
      </c>
      <c r="J128">
        <v>0</v>
      </c>
      <c r="K128">
        <v>0</v>
      </c>
      <c r="L128">
        <v>4</v>
      </c>
      <c r="N128" s="17" t="s">
        <v>386</v>
      </c>
      <c r="O128" t="s">
        <v>133</v>
      </c>
      <c r="P128">
        <v>480</v>
      </c>
      <c r="Q128">
        <v>0</v>
      </c>
      <c r="R128">
        <v>0</v>
      </c>
      <c r="S128">
        <v>480</v>
      </c>
      <c r="T128">
        <v>7</v>
      </c>
      <c r="U128">
        <v>0</v>
      </c>
      <c r="V128">
        <v>0</v>
      </c>
      <c r="W128">
        <v>0</v>
      </c>
      <c r="X128">
        <v>0</v>
      </c>
      <c r="Y128">
        <v>7</v>
      </c>
      <c r="AA128" s="17" t="s">
        <v>386</v>
      </c>
      <c r="AB128" t="s">
        <v>133</v>
      </c>
      <c r="AC128">
        <v>456</v>
      </c>
      <c r="AD128">
        <v>0</v>
      </c>
      <c r="AE128">
        <v>0</v>
      </c>
      <c r="AF128">
        <v>456</v>
      </c>
      <c r="AG128">
        <v>7</v>
      </c>
      <c r="AH128">
        <v>0</v>
      </c>
      <c r="AI128">
        <v>0</v>
      </c>
      <c r="AJ128">
        <v>0</v>
      </c>
      <c r="AK128">
        <v>0</v>
      </c>
      <c r="AL128">
        <v>7</v>
      </c>
    </row>
    <row r="129" spans="1:38" x14ac:dyDescent="0.25">
      <c r="A129" s="17" t="s">
        <v>387</v>
      </c>
      <c r="B129" t="s">
        <v>134</v>
      </c>
      <c r="C129" s="7">
        <v>2714</v>
      </c>
      <c r="D129">
        <v>0</v>
      </c>
      <c r="E129">
        <v>0</v>
      </c>
      <c r="F129" s="7">
        <v>2714</v>
      </c>
      <c r="G129">
        <v>354</v>
      </c>
      <c r="H129">
        <v>0</v>
      </c>
      <c r="I129">
        <v>0</v>
      </c>
      <c r="J129">
        <v>15</v>
      </c>
      <c r="K129">
        <v>84</v>
      </c>
      <c r="L129">
        <v>453</v>
      </c>
      <c r="N129" s="17" t="s">
        <v>387</v>
      </c>
      <c r="O129" t="s">
        <v>134</v>
      </c>
      <c r="P129" s="7">
        <v>2794</v>
      </c>
      <c r="Q129">
        <v>0</v>
      </c>
      <c r="R129">
        <v>0</v>
      </c>
      <c r="S129" s="7">
        <v>2794</v>
      </c>
      <c r="T129">
        <v>364</v>
      </c>
      <c r="U129">
        <v>0</v>
      </c>
      <c r="V129">
        <v>0</v>
      </c>
      <c r="W129">
        <v>25</v>
      </c>
      <c r="X129">
        <v>62</v>
      </c>
      <c r="Y129">
        <v>451</v>
      </c>
      <c r="AA129" s="17" t="s">
        <v>387</v>
      </c>
      <c r="AB129" t="s">
        <v>134</v>
      </c>
      <c r="AC129" s="7">
        <v>2602</v>
      </c>
      <c r="AD129">
        <v>0</v>
      </c>
      <c r="AE129">
        <v>0</v>
      </c>
      <c r="AF129" s="7">
        <v>2602</v>
      </c>
      <c r="AG129">
        <v>362</v>
      </c>
      <c r="AH129">
        <v>0</v>
      </c>
      <c r="AI129">
        <v>0</v>
      </c>
      <c r="AJ129">
        <v>17</v>
      </c>
      <c r="AK129">
        <v>111</v>
      </c>
      <c r="AL129">
        <v>490</v>
      </c>
    </row>
    <row r="130" spans="1:38" x14ac:dyDescent="0.25">
      <c r="A130" s="16">
        <v>28144</v>
      </c>
      <c r="B130" t="s">
        <v>135</v>
      </c>
      <c r="C130">
        <v>191</v>
      </c>
      <c r="D130">
        <v>0</v>
      </c>
      <c r="E130">
        <v>0</v>
      </c>
      <c r="F130">
        <v>191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N130" s="16">
        <v>28144</v>
      </c>
      <c r="O130" t="s">
        <v>135</v>
      </c>
      <c r="P130">
        <v>163</v>
      </c>
      <c r="Q130">
        <v>0</v>
      </c>
      <c r="R130">
        <v>0</v>
      </c>
      <c r="S130">
        <v>163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AA130" s="16">
        <v>28144</v>
      </c>
      <c r="AB130" t="s">
        <v>135</v>
      </c>
      <c r="AC130">
        <v>177</v>
      </c>
      <c r="AD130">
        <v>0</v>
      </c>
      <c r="AE130">
        <v>0</v>
      </c>
      <c r="AF130">
        <v>177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</row>
    <row r="131" spans="1:38" x14ac:dyDescent="0.25">
      <c r="A131" s="16">
        <v>32903</v>
      </c>
      <c r="B131" t="s">
        <v>334</v>
      </c>
      <c r="C131">
        <v>0</v>
      </c>
      <c r="D131">
        <v>0</v>
      </c>
      <c r="E131">
        <v>1</v>
      </c>
      <c r="F131">
        <v>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N131" s="16">
        <v>32903</v>
      </c>
      <c r="O131" t="s">
        <v>334</v>
      </c>
      <c r="P131">
        <v>0</v>
      </c>
      <c r="Q131">
        <v>0</v>
      </c>
      <c r="R131">
        <v>3</v>
      </c>
      <c r="S131">
        <v>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AA131" s="16">
        <v>32903</v>
      </c>
      <c r="AB131" t="s">
        <v>334</v>
      </c>
      <c r="AC131">
        <v>0</v>
      </c>
      <c r="AD131">
        <v>0</v>
      </c>
      <c r="AE131">
        <v>2</v>
      </c>
      <c r="AF131">
        <v>2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</row>
    <row r="132" spans="1:38" x14ac:dyDescent="0.25">
      <c r="A132" s="16">
        <v>37903</v>
      </c>
      <c r="B132" t="s">
        <v>344</v>
      </c>
      <c r="C132">
        <v>427</v>
      </c>
      <c r="D132">
        <v>2</v>
      </c>
      <c r="E132">
        <v>0</v>
      </c>
      <c r="F132">
        <v>425</v>
      </c>
      <c r="G132">
        <v>13</v>
      </c>
      <c r="H132">
        <v>0</v>
      </c>
      <c r="I132">
        <v>0</v>
      </c>
      <c r="J132">
        <v>0</v>
      </c>
      <c r="K132">
        <v>0</v>
      </c>
      <c r="L132">
        <v>13</v>
      </c>
      <c r="N132" s="16">
        <v>37903</v>
      </c>
      <c r="O132" t="s">
        <v>344</v>
      </c>
      <c r="P132">
        <v>435</v>
      </c>
      <c r="Q132">
        <v>1</v>
      </c>
      <c r="R132">
        <v>0</v>
      </c>
      <c r="S132">
        <v>434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AA132" s="16">
        <v>37903</v>
      </c>
      <c r="AB132" t="s">
        <v>344</v>
      </c>
      <c r="AC132">
        <v>423</v>
      </c>
      <c r="AD132">
        <v>0</v>
      </c>
      <c r="AE132">
        <v>0</v>
      </c>
      <c r="AF132">
        <v>423</v>
      </c>
      <c r="AG132">
        <v>12</v>
      </c>
      <c r="AH132">
        <v>0</v>
      </c>
      <c r="AI132">
        <v>0</v>
      </c>
      <c r="AJ132">
        <v>0</v>
      </c>
      <c r="AK132">
        <v>0</v>
      </c>
      <c r="AL132">
        <v>12</v>
      </c>
    </row>
    <row r="133" spans="1:38" x14ac:dyDescent="0.25">
      <c r="A133" s="16">
        <v>37504</v>
      </c>
      <c r="B133" t="s">
        <v>137</v>
      </c>
      <c r="C133" s="7">
        <v>2606</v>
      </c>
      <c r="D133">
        <v>11</v>
      </c>
      <c r="E133">
        <v>0</v>
      </c>
      <c r="F133" s="7">
        <v>2595</v>
      </c>
      <c r="G133">
        <v>99</v>
      </c>
      <c r="H133">
        <v>0</v>
      </c>
      <c r="I133">
        <v>0</v>
      </c>
      <c r="J133">
        <v>6</v>
      </c>
      <c r="K133">
        <v>10</v>
      </c>
      <c r="L133">
        <v>115</v>
      </c>
      <c r="N133" s="16">
        <v>37504</v>
      </c>
      <c r="O133" t="s">
        <v>137</v>
      </c>
      <c r="P133" s="7">
        <v>2466</v>
      </c>
      <c r="Q133">
        <v>11</v>
      </c>
      <c r="R133">
        <v>0</v>
      </c>
      <c r="S133" s="7">
        <v>2455</v>
      </c>
      <c r="T133">
        <v>111</v>
      </c>
      <c r="U133">
        <v>0</v>
      </c>
      <c r="V133">
        <v>0</v>
      </c>
      <c r="W133">
        <v>9</v>
      </c>
      <c r="X133">
        <v>10</v>
      </c>
      <c r="Y133">
        <v>130</v>
      </c>
      <c r="AA133" s="16">
        <v>37504</v>
      </c>
      <c r="AB133" t="s">
        <v>137</v>
      </c>
      <c r="AC133" s="7">
        <v>2480</v>
      </c>
      <c r="AD133">
        <v>14</v>
      </c>
      <c r="AE133">
        <v>0</v>
      </c>
      <c r="AF133" s="7">
        <v>2466</v>
      </c>
      <c r="AG133">
        <v>86</v>
      </c>
      <c r="AH133">
        <v>0</v>
      </c>
      <c r="AI133">
        <v>0</v>
      </c>
      <c r="AJ133">
        <v>11</v>
      </c>
      <c r="AK133">
        <v>28</v>
      </c>
      <c r="AL133">
        <v>125</v>
      </c>
    </row>
    <row r="134" spans="1:38" x14ac:dyDescent="0.25">
      <c r="A134" s="16">
        <v>39120</v>
      </c>
      <c r="B134" t="s">
        <v>138</v>
      </c>
      <c r="C134">
        <v>399</v>
      </c>
      <c r="D134">
        <v>0</v>
      </c>
      <c r="E134">
        <v>0</v>
      </c>
      <c r="F134">
        <v>399</v>
      </c>
      <c r="G134">
        <v>8</v>
      </c>
      <c r="H134">
        <v>0</v>
      </c>
      <c r="I134">
        <v>0</v>
      </c>
      <c r="J134">
        <v>0</v>
      </c>
      <c r="K134">
        <v>0</v>
      </c>
      <c r="L134">
        <v>8</v>
      </c>
      <c r="N134" s="16">
        <v>39120</v>
      </c>
      <c r="O134" t="s">
        <v>138</v>
      </c>
      <c r="P134">
        <v>630</v>
      </c>
      <c r="Q134">
        <v>0</v>
      </c>
      <c r="R134">
        <v>0</v>
      </c>
      <c r="S134">
        <v>630</v>
      </c>
      <c r="T134">
        <v>8</v>
      </c>
      <c r="U134">
        <v>0</v>
      </c>
      <c r="V134">
        <v>0</v>
      </c>
      <c r="W134">
        <v>0</v>
      </c>
      <c r="X134">
        <v>0</v>
      </c>
      <c r="Y134">
        <v>8</v>
      </c>
      <c r="AA134" s="16">
        <v>39120</v>
      </c>
      <c r="AB134" t="s">
        <v>138</v>
      </c>
      <c r="AC134">
        <v>295</v>
      </c>
      <c r="AD134">
        <v>0</v>
      </c>
      <c r="AE134">
        <v>0</v>
      </c>
      <c r="AF134">
        <v>295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</row>
    <row r="135" spans="1:38" x14ac:dyDescent="0.25">
      <c r="A135" s="17" t="s">
        <v>388</v>
      </c>
      <c r="B135" t="s">
        <v>139</v>
      </c>
      <c r="C135">
        <v>52</v>
      </c>
      <c r="D135">
        <v>0</v>
      </c>
      <c r="E135">
        <v>0</v>
      </c>
      <c r="F135">
        <v>52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2</v>
      </c>
      <c r="N135" s="17" t="s">
        <v>388</v>
      </c>
      <c r="O135" t="s">
        <v>139</v>
      </c>
      <c r="P135">
        <v>57</v>
      </c>
      <c r="Q135">
        <v>0</v>
      </c>
      <c r="R135">
        <v>0</v>
      </c>
      <c r="S135">
        <v>57</v>
      </c>
      <c r="T135">
        <v>2</v>
      </c>
      <c r="U135">
        <v>0</v>
      </c>
      <c r="V135">
        <v>0</v>
      </c>
      <c r="W135">
        <v>0</v>
      </c>
      <c r="X135">
        <v>0</v>
      </c>
      <c r="Y135">
        <v>2</v>
      </c>
      <c r="AA135" s="17" t="s">
        <v>388</v>
      </c>
      <c r="AB135" t="s">
        <v>139</v>
      </c>
      <c r="AC135">
        <v>55</v>
      </c>
      <c r="AD135">
        <v>0</v>
      </c>
      <c r="AE135">
        <v>0</v>
      </c>
      <c r="AF135">
        <v>55</v>
      </c>
      <c r="AG135">
        <v>2</v>
      </c>
      <c r="AH135">
        <v>0</v>
      </c>
      <c r="AI135">
        <v>0</v>
      </c>
      <c r="AJ135">
        <v>0</v>
      </c>
      <c r="AK135">
        <v>0</v>
      </c>
      <c r="AL135">
        <v>2</v>
      </c>
    </row>
    <row r="136" spans="1:38" x14ac:dyDescent="0.25">
      <c r="A136" s="17" t="s">
        <v>389</v>
      </c>
      <c r="B136" t="s">
        <v>140</v>
      </c>
      <c r="C136">
        <v>532</v>
      </c>
      <c r="D136">
        <v>0</v>
      </c>
      <c r="E136">
        <v>0</v>
      </c>
      <c r="F136">
        <v>532</v>
      </c>
      <c r="G136">
        <v>12</v>
      </c>
      <c r="H136">
        <v>0</v>
      </c>
      <c r="I136">
        <v>0</v>
      </c>
      <c r="J136">
        <v>0</v>
      </c>
      <c r="K136">
        <v>0</v>
      </c>
      <c r="L136">
        <v>12</v>
      </c>
      <c r="N136" s="17" t="s">
        <v>389</v>
      </c>
      <c r="O136" t="s">
        <v>140</v>
      </c>
      <c r="P136">
        <v>519</v>
      </c>
      <c r="Q136">
        <v>0</v>
      </c>
      <c r="R136">
        <v>0</v>
      </c>
      <c r="S136">
        <v>519</v>
      </c>
      <c r="T136">
        <v>6</v>
      </c>
      <c r="U136">
        <v>0</v>
      </c>
      <c r="V136">
        <v>0</v>
      </c>
      <c r="W136">
        <v>0</v>
      </c>
      <c r="X136">
        <v>0</v>
      </c>
      <c r="Y136">
        <v>6</v>
      </c>
      <c r="AA136" s="17" t="s">
        <v>389</v>
      </c>
      <c r="AB136" t="s">
        <v>140</v>
      </c>
      <c r="AC136">
        <v>502</v>
      </c>
      <c r="AD136">
        <v>0</v>
      </c>
      <c r="AE136">
        <v>0</v>
      </c>
      <c r="AF136">
        <v>502</v>
      </c>
      <c r="AG136">
        <v>6</v>
      </c>
      <c r="AH136">
        <v>0</v>
      </c>
      <c r="AI136">
        <v>0</v>
      </c>
      <c r="AJ136">
        <v>0</v>
      </c>
      <c r="AK136">
        <v>0</v>
      </c>
      <c r="AL136">
        <v>6</v>
      </c>
    </row>
    <row r="137" spans="1:38" x14ac:dyDescent="0.25">
      <c r="A137" s="16">
        <v>23311</v>
      </c>
      <c r="B137" t="s">
        <v>141</v>
      </c>
      <c r="C137">
        <v>200</v>
      </c>
      <c r="D137">
        <v>0</v>
      </c>
      <c r="E137">
        <v>0</v>
      </c>
      <c r="F137">
        <v>200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N137" s="16">
        <v>23311</v>
      </c>
      <c r="O137" t="s">
        <v>141</v>
      </c>
      <c r="P137">
        <v>209</v>
      </c>
      <c r="Q137">
        <v>0</v>
      </c>
      <c r="R137">
        <v>0</v>
      </c>
      <c r="S137">
        <v>209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AA137" s="16">
        <v>23311</v>
      </c>
      <c r="AB137" t="s">
        <v>141</v>
      </c>
      <c r="AC137">
        <v>199</v>
      </c>
      <c r="AD137">
        <v>0</v>
      </c>
      <c r="AE137">
        <v>0</v>
      </c>
      <c r="AF137">
        <v>199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</row>
    <row r="138" spans="1:38" x14ac:dyDescent="0.25">
      <c r="A138" s="16">
        <v>33207</v>
      </c>
      <c r="B138" t="s">
        <v>142</v>
      </c>
      <c r="C138">
        <v>440</v>
      </c>
      <c r="D138">
        <v>0</v>
      </c>
      <c r="E138">
        <v>0</v>
      </c>
      <c r="F138">
        <v>440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N138" s="16">
        <v>33207</v>
      </c>
      <c r="O138" t="s">
        <v>142</v>
      </c>
      <c r="P138">
        <v>485</v>
      </c>
      <c r="Q138">
        <v>0</v>
      </c>
      <c r="R138">
        <v>0</v>
      </c>
      <c r="S138">
        <v>485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AA138" s="16">
        <v>33207</v>
      </c>
      <c r="AB138" t="s">
        <v>142</v>
      </c>
      <c r="AC138">
        <v>472</v>
      </c>
      <c r="AD138">
        <v>0</v>
      </c>
      <c r="AE138">
        <v>0</v>
      </c>
      <c r="AF138">
        <v>472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</row>
    <row r="139" spans="1:38" x14ac:dyDescent="0.25">
      <c r="A139" s="16">
        <v>31025</v>
      </c>
      <c r="B139" t="s">
        <v>143</v>
      </c>
      <c r="C139" s="7">
        <v>6397</v>
      </c>
      <c r="D139">
        <v>0</v>
      </c>
      <c r="E139">
        <v>0</v>
      </c>
      <c r="F139" s="7">
        <v>6397</v>
      </c>
      <c r="G139">
        <v>498</v>
      </c>
      <c r="H139">
        <v>0</v>
      </c>
      <c r="I139">
        <v>65</v>
      </c>
      <c r="J139">
        <v>74</v>
      </c>
      <c r="K139">
        <v>54</v>
      </c>
      <c r="L139">
        <v>691</v>
      </c>
      <c r="N139" s="16">
        <v>31025</v>
      </c>
      <c r="O139" t="s">
        <v>143</v>
      </c>
      <c r="P139" s="7">
        <v>5929</v>
      </c>
      <c r="Q139">
        <v>0</v>
      </c>
      <c r="R139">
        <v>0</v>
      </c>
      <c r="S139" s="7">
        <v>5929</v>
      </c>
      <c r="T139">
        <v>464</v>
      </c>
      <c r="U139">
        <v>0</v>
      </c>
      <c r="V139">
        <v>67</v>
      </c>
      <c r="W139">
        <v>91</v>
      </c>
      <c r="X139">
        <v>59</v>
      </c>
      <c r="Y139">
        <v>681</v>
      </c>
      <c r="AA139" s="16">
        <v>31025</v>
      </c>
      <c r="AB139" t="s">
        <v>143</v>
      </c>
      <c r="AC139" s="7">
        <v>5882</v>
      </c>
      <c r="AD139">
        <v>0</v>
      </c>
      <c r="AE139">
        <v>0</v>
      </c>
      <c r="AF139" s="7">
        <v>5882</v>
      </c>
      <c r="AG139">
        <v>483</v>
      </c>
      <c r="AH139">
        <v>0</v>
      </c>
      <c r="AI139">
        <v>55</v>
      </c>
      <c r="AJ139">
        <v>91</v>
      </c>
      <c r="AK139">
        <v>68</v>
      </c>
      <c r="AL139">
        <v>697</v>
      </c>
    </row>
    <row r="140" spans="1:38" x14ac:dyDescent="0.25">
      <c r="A140" s="16">
        <v>14065</v>
      </c>
      <c r="B140" t="s">
        <v>144</v>
      </c>
      <c r="C140">
        <v>212</v>
      </c>
      <c r="D140">
        <v>0</v>
      </c>
      <c r="E140">
        <v>0</v>
      </c>
      <c r="F140">
        <v>212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N140" s="16">
        <v>14065</v>
      </c>
      <c r="O140" t="s">
        <v>144</v>
      </c>
      <c r="P140">
        <v>202</v>
      </c>
      <c r="Q140">
        <v>0</v>
      </c>
      <c r="R140">
        <v>0</v>
      </c>
      <c r="S140">
        <v>202</v>
      </c>
      <c r="T140">
        <v>1</v>
      </c>
      <c r="U140">
        <v>0</v>
      </c>
      <c r="V140">
        <v>0</v>
      </c>
      <c r="W140">
        <v>0</v>
      </c>
      <c r="X140">
        <v>0</v>
      </c>
      <c r="Y140">
        <v>1</v>
      </c>
      <c r="AA140" s="16">
        <v>14065</v>
      </c>
      <c r="AB140" t="s">
        <v>144</v>
      </c>
      <c r="AC140">
        <v>218</v>
      </c>
      <c r="AD140">
        <v>0</v>
      </c>
      <c r="AE140">
        <v>0</v>
      </c>
      <c r="AF140">
        <v>218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</row>
    <row r="141" spans="1:38" x14ac:dyDescent="0.25">
      <c r="A141" s="16">
        <v>32354</v>
      </c>
      <c r="B141" t="s">
        <v>145</v>
      </c>
      <c r="C141" s="7">
        <v>6707</v>
      </c>
      <c r="D141">
        <v>0</v>
      </c>
      <c r="E141">
        <v>0</v>
      </c>
      <c r="F141" s="7">
        <v>6707</v>
      </c>
      <c r="G141">
        <v>347</v>
      </c>
      <c r="H141">
        <v>8</v>
      </c>
      <c r="I141">
        <v>0</v>
      </c>
      <c r="J141">
        <v>5</v>
      </c>
      <c r="K141">
        <v>0</v>
      </c>
      <c r="L141">
        <v>360</v>
      </c>
      <c r="N141" s="16">
        <v>32354</v>
      </c>
      <c r="O141" t="s">
        <v>145</v>
      </c>
      <c r="P141" s="7">
        <v>6677</v>
      </c>
      <c r="Q141">
        <v>0</v>
      </c>
      <c r="R141">
        <v>0</v>
      </c>
      <c r="S141" s="7">
        <v>6677</v>
      </c>
      <c r="T141">
        <v>392</v>
      </c>
      <c r="U141">
        <v>0</v>
      </c>
      <c r="V141">
        <v>0</v>
      </c>
      <c r="W141">
        <v>40</v>
      </c>
      <c r="X141">
        <v>0</v>
      </c>
      <c r="Y141">
        <v>432</v>
      </c>
      <c r="AA141" s="16">
        <v>32354</v>
      </c>
      <c r="AB141" t="s">
        <v>145</v>
      </c>
      <c r="AC141" s="7">
        <v>6697</v>
      </c>
      <c r="AD141">
        <v>0</v>
      </c>
      <c r="AE141">
        <v>0</v>
      </c>
      <c r="AF141" s="7">
        <v>6697</v>
      </c>
      <c r="AG141">
        <v>357</v>
      </c>
      <c r="AH141">
        <v>0</v>
      </c>
      <c r="AI141">
        <v>0</v>
      </c>
      <c r="AJ141">
        <v>45</v>
      </c>
      <c r="AK141">
        <v>0</v>
      </c>
      <c r="AL141">
        <v>402</v>
      </c>
    </row>
    <row r="142" spans="1:38" x14ac:dyDescent="0.25">
      <c r="A142" s="16">
        <v>32326</v>
      </c>
      <c r="B142" t="s">
        <v>146</v>
      </c>
      <c r="C142" s="7">
        <v>1103</v>
      </c>
      <c r="D142">
        <v>0</v>
      </c>
      <c r="E142">
        <v>0</v>
      </c>
      <c r="F142" s="7">
        <v>1103</v>
      </c>
      <c r="G142">
        <v>81</v>
      </c>
      <c r="H142">
        <v>0</v>
      </c>
      <c r="I142">
        <v>0</v>
      </c>
      <c r="J142">
        <v>13</v>
      </c>
      <c r="K142">
        <v>16</v>
      </c>
      <c r="L142">
        <v>110</v>
      </c>
      <c r="N142" s="16">
        <v>32326</v>
      </c>
      <c r="O142" t="s">
        <v>146</v>
      </c>
      <c r="P142" s="7">
        <v>1095</v>
      </c>
      <c r="Q142">
        <v>0</v>
      </c>
      <c r="R142">
        <v>0</v>
      </c>
      <c r="S142" s="7">
        <v>1095</v>
      </c>
      <c r="T142">
        <v>87</v>
      </c>
      <c r="U142">
        <v>0</v>
      </c>
      <c r="V142">
        <v>0</v>
      </c>
      <c r="W142">
        <v>14</v>
      </c>
      <c r="X142">
        <v>23</v>
      </c>
      <c r="Y142">
        <v>124</v>
      </c>
      <c r="AA142" s="16">
        <v>32326</v>
      </c>
      <c r="AB142" t="s">
        <v>146</v>
      </c>
      <c r="AC142" s="7">
        <v>1105</v>
      </c>
      <c r="AD142">
        <v>0</v>
      </c>
      <c r="AE142">
        <v>0</v>
      </c>
      <c r="AF142" s="7">
        <v>1105</v>
      </c>
      <c r="AG142">
        <v>68</v>
      </c>
      <c r="AH142">
        <v>0</v>
      </c>
      <c r="AI142">
        <v>0</v>
      </c>
      <c r="AJ142">
        <v>14</v>
      </c>
      <c r="AK142">
        <v>23</v>
      </c>
      <c r="AL142">
        <v>105</v>
      </c>
    </row>
    <row r="143" spans="1:38" x14ac:dyDescent="0.25">
      <c r="A143" s="16">
        <v>17400</v>
      </c>
      <c r="B143" t="s">
        <v>147</v>
      </c>
      <c r="C143" s="7">
        <v>2694</v>
      </c>
      <c r="D143">
        <v>0</v>
      </c>
      <c r="E143">
        <v>0</v>
      </c>
      <c r="F143" s="7">
        <v>2694</v>
      </c>
      <c r="G143">
        <v>40</v>
      </c>
      <c r="H143">
        <v>0</v>
      </c>
      <c r="I143">
        <v>0</v>
      </c>
      <c r="J143">
        <v>0</v>
      </c>
      <c r="K143">
        <v>13</v>
      </c>
      <c r="L143">
        <v>53</v>
      </c>
      <c r="N143" s="16">
        <v>17400</v>
      </c>
      <c r="O143" t="s">
        <v>147</v>
      </c>
      <c r="P143" s="7">
        <v>2645</v>
      </c>
      <c r="Q143">
        <v>0</v>
      </c>
      <c r="R143">
        <v>0</v>
      </c>
      <c r="S143" s="7">
        <v>2645</v>
      </c>
      <c r="T143">
        <v>50</v>
      </c>
      <c r="U143">
        <v>0</v>
      </c>
      <c r="V143">
        <v>0</v>
      </c>
      <c r="W143">
        <v>0</v>
      </c>
      <c r="X143">
        <v>26</v>
      </c>
      <c r="Y143">
        <v>76</v>
      </c>
      <c r="AA143" s="16">
        <v>17400</v>
      </c>
      <c r="AB143" t="s">
        <v>147</v>
      </c>
      <c r="AC143" s="7">
        <v>2582</v>
      </c>
      <c r="AD143">
        <v>0</v>
      </c>
      <c r="AE143">
        <v>0</v>
      </c>
      <c r="AF143" s="7">
        <v>2582</v>
      </c>
      <c r="AG143">
        <v>50</v>
      </c>
      <c r="AH143">
        <v>0</v>
      </c>
      <c r="AI143">
        <v>0</v>
      </c>
      <c r="AJ143">
        <v>0</v>
      </c>
      <c r="AK143">
        <v>30</v>
      </c>
      <c r="AL143">
        <v>80</v>
      </c>
    </row>
    <row r="144" spans="1:38" x14ac:dyDescent="0.25">
      <c r="A144" s="16">
        <v>37505</v>
      </c>
      <c r="B144" t="s">
        <v>148</v>
      </c>
      <c r="C144" s="7">
        <v>1560</v>
      </c>
      <c r="D144">
        <v>0</v>
      </c>
      <c r="E144">
        <v>0</v>
      </c>
      <c r="F144" s="7">
        <v>1560</v>
      </c>
      <c r="G144">
        <v>39</v>
      </c>
      <c r="H144">
        <v>0</v>
      </c>
      <c r="I144">
        <v>0</v>
      </c>
      <c r="J144">
        <v>14</v>
      </c>
      <c r="K144">
        <v>0</v>
      </c>
      <c r="L144">
        <v>53</v>
      </c>
      <c r="N144" s="16">
        <v>37505</v>
      </c>
      <c r="O144" t="s">
        <v>148</v>
      </c>
      <c r="P144" s="7">
        <v>1434</v>
      </c>
      <c r="Q144">
        <v>0</v>
      </c>
      <c r="R144">
        <v>0</v>
      </c>
      <c r="S144" s="7">
        <v>1434</v>
      </c>
      <c r="T144">
        <v>46</v>
      </c>
      <c r="U144">
        <v>0</v>
      </c>
      <c r="V144">
        <v>0</v>
      </c>
      <c r="W144">
        <v>13</v>
      </c>
      <c r="X144">
        <v>3</v>
      </c>
      <c r="Y144">
        <v>62</v>
      </c>
      <c r="AA144" s="16">
        <v>37505</v>
      </c>
      <c r="AB144" t="s">
        <v>148</v>
      </c>
      <c r="AC144" s="7">
        <v>1424</v>
      </c>
      <c r="AD144">
        <v>0</v>
      </c>
      <c r="AE144">
        <v>0</v>
      </c>
      <c r="AF144" s="7">
        <v>1424</v>
      </c>
      <c r="AG144">
        <v>45</v>
      </c>
      <c r="AH144">
        <v>0</v>
      </c>
      <c r="AI144">
        <v>0</v>
      </c>
      <c r="AJ144">
        <v>18</v>
      </c>
      <c r="AK144">
        <v>4</v>
      </c>
      <c r="AL144">
        <v>67</v>
      </c>
    </row>
    <row r="145" spans="1:38" x14ac:dyDescent="0.25">
      <c r="A145" s="16">
        <v>24350</v>
      </c>
      <c r="B145" t="s">
        <v>149</v>
      </c>
      <c r="C145">
        <v>566</v>
      </c>
      <c r="D145">
        <v>0</v>
      </c>
      <c r="E145">
        <v>0</v>
      </c>
      <c r="F145">
        <v>566</v>
      </c>
      <c r="G145">
        <v>15</v>
      </c>
      <c r="H145">
        <v>0</v>
      </c>
      <c r="I145">
        <v>0</v>
      </c>
      <c r="J145">
        <v>0</v>
      </c>
      <c r="K145">
        <v>0</v>
      </c>
      <c r="L145">
        <v>15</v>
      </c>
      <c r="N145" s="16">
        <v>24350</v>
      </c>
      <c r="O145" t="s">
        <v>149</v>
      </c>
      <c r="P145">
        <v>571</v>
      </c>
      <c r="Q145">
        <v>0</v>
      </c>
      <c r="R145">
        <v>0</v>
      </c>
      <c r="S145">
        <v>571</v>
      </c>
      <c r="T145">
        <v>17</v>
      </c>
      <c r="U145">
        <v>0</v>
      </c>
      <c r="V145">
        <v>0</v>
      </c>
      <c r="W145">
        <v>0</v>
      </c>
      <c r="X145">
        <v>13</v>
      </c>
      <c r="Y145">
        <v>30</v>
      </c>
      <c r="AA145" s="16">
        <v>24350</v>
      </c>
      <c r="AB145" t="s">
        <v>149</v>
      </c>
      <c r="AC145">
        <v>586</v>
      </c>
      <c r="AD145">
        <v>0</v>
      </c>
      <c r="AE145">
        <v>0</v>
      </c>
      <c r="AF145">
        <v>586</v>
      </c>
      <c r="AG145">
        <v>16</v>
      </c>
      <c r="AH145">
        <v>0</v>
      </c>
      <c r="AI145">
        <v>0</v>
      </c>
      <c r="AJ145">
        <v>0</v>
      </c>
      <c r="AK145">
        <v>12</v>
      </c>
      <c r="AL145">
        <v>28</v>
      </c>
    </row>
    <row r="146" spans="1:38" x14ac:dyDescent="0.25">
      <c r="A146" s="16">
        <v>30031</v>
      </c>
      <c r="B146" t="s">
        <v>150</v>
      </c>
      <c r="C146">
        <v>104</v>
      </c>
      <c r="D146">
        <v>0</v>
      </c>
      <c r="E146">
        <v>0</v>
      </c>
      <c r="F146">
        <v>104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N146" s="16">
        <v>30031</v>
      </c>
      <c r="O146" t="s">
        <v>150</v>
      </c>
      <c r="P146">
        <v>106</v>
      </c>
      <c r="Q146">
        <v>0</v>
      </c>
      <c r="R146">
        <v>0</v>
      </c>
      <c r="S146">
        <v>106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AA146" s="16">
        <v>30031</v>
      </c>
      <c r="AB146" t="s">
        <v>150</v>
      </c>
      <c r="AC146">
        <v>104</v>
      </c>
      <c r="AD146">
        <v>0</v>
      </c>
      <c r="AE146">
        <v>0</v>
      </c>
      <c r="AF146">
        <v>104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</row>
    <row r="147" spans="1:38" x14ac:dyDescent="0.25">
      <c r="A147" s="16">
        <v>31103</v>
      </c>
      <c r="B147" t="s">
        <v>151</v>
      </c>
      <c r="C147" s="7">
        <v>4159</v>
      </c>
      <c r="D147">
        <v>0</v>
      </c>
      <c r="E147">
        <v>0</v>
      </c>
      <c r="F147" s="7">
        <v>4159</v>
      </c>
      <c r="G147">
        <v>120</v>
      </c>
      <c r="H147">
        <v>0</v>
      </c>
      <c r="I147">
        <v>65</v>
      </c>
      <c r="J147">
        <v>1</v>
      </c>
      <c r="K147">
        <v>72</v>
      </c>
      <c r="L147">
        <v>258</v>
      </c>
      <c r="N147" s="16">
        <v>31103</v>
      </c>
      <c r="O147" t="s">
        <v>151</v>
      </c>
      <c r="P147" s="7">
        <v>3941</v>
      </c>
      <c r="Q147">
        <v>0</v>
      </c>
      <c r="R147">
        <v>0</v>
      </c>
      <c r="S147" s="7">
        <v>3941</v>
      </c>
      <c r="T147">
        <v>230</v>
      </c>
      <c r="U147">
        <v>0</v>
      </c>
      <c r="V147">
        <v>56</v>
      </c>
      <c r="W147">
        <v>9</v>
      </c>
      <c r="X147">
        <v>64</v>
      </c>
      <c r="Y147">
        <v>359</v>
      </c>
      <c r="AA147" s="16">
        <v>31103</v>
      </c>
      <c r="AB147" t="s">
        <v>151</v>
      </c>
      <c r="AC147" s="7">
        <v>3711</v>
      </c>
      <c r="AD147">
        <v>0</v>
      </c>
      <c r="AE147">
        <v>0</v>
      </c>
      <c r="AF147" s="7">
        <v>3711</v>
      </c>
      <c r="AG147">
        <v>158</v>
      </c>
      <c r="AH147">
        <v>0</v>
      </c>
      <c r="AI147">
        <v>53</v>
      </c>
      <c r="AJ147">
        <v>6</v>
      </c>
      <c r="AK147">
        <v>66</v>
      </c>
      <c r="AL147">
        <v>283</v>
      </c>
    </row>
    <row r="148" spans="1:38" x14ac:dyDescent="0.25">
      <c r="A148" s="16">
        <v>14066</v>
      </c>
      <c r="B148" t="s">
        <v>152</v>
      </c>
      <c r="C148">
        <v>853</v>
      </c>
      <c r="D148">
        <v>0</v>
      </c>
      <c r="E148">
        <v>0</v>
      </c>
      <c r="F148">
        <v>853</v>
      </c>
      <c r="G148">
        <v>42</v>
      </c>
      <c r="H148">
        <v>0</v>
      </c>
      <c r="I148">
        <v>0</v>
      </c>
      <c r="J148">
        <v>5</v>
      </c>
      <c r="K148">
        <v>0</v>
      </c>
      <c r="L148">
        <v>47</v>
      </c>
      <c r="N148" s="16">
        <v>14066</v>
      </c>
      <c r="O148" t="s">
        <v>152</v>
      </c>
      <c r="P148">
        <v>701</v>
      </c>
      <c r="Q148">
        <v>0</v>
      </c>
      <c r="R148">
        <v>0</v>
      </c>
      <c r="S148">
        <v>701</v>
      </c>
      <c r="T148">
        <v>37</v>
      </c>
      <c r="U148">
        <v>0</v>
      </c>
      <c r="V148">
        <v>0</v>
      </c>
      <c r="W148">
        <v>8</v>
      </c>
      <c r="X148">
        <v>1</v>
      </c>
      <c r="Y148">
        <v>46</v>
      </c>
      <c r="AA148" s="16">
        <v>14066</v>
      </c>
      <c r="AB148" t="s">
        <v>152</v>
      </c>
      <c r="AC148">
        <v>694</v>
      </c>
      <c r="AD148">
        <v>0</v>
      </c>
      <c r="AE148">
        <v>0</v>
      </c>
      <c r="AF148">
        <v>694</v>
      </c>
      <c r="AG148">
        <v>48</v>
      </c>
      <c r="AH148">
        <v>0</v>
      </c>
      <c r="AI148">
        <v>0</v>
      </c>
      <c r="AJ148">
        <v>14</v>
      </c>
      <c r="AK148">
        <v>1</v>
      </c>
      <c r="AL148">
        <v>63</v>
      </c>
    </row>
    <row r="149" spans="1:38" x14ac:dyDescent="0.25">
      <c r="A149" s="16">
        <v>21214</v>
      </c>
      <c r="B149" t="s">
        <v>153</v>
      </c>
      <c r="C149">
        <v>279</v>
      </c>
      <c r="D149">
        <v>0</v>
      </c>
      <c r="E149">
        <v>0</v>
      </c>
      <c r="F149">
        <v>279</v>
      </c>
      <c r="G149">
        <v>4</v>
      </c>
      <c r="H149">
        <v>0</v>
      </c>
      <c r="I149">
        <v>0</v>
      </c>
      <c r="J149">
        <v>0</v>
      </c>
      <c r="K149">
        <v>48</v>
      </c>
      <c r="L149">
        <v>52</v>
      </c>
      <c r="N149" s="16">
        <v>21214</v>
      </c>
      <c r="O149" t="s">
        <v>153</v>
      </c>
      <c r="P149">
        <v>269</v>
      </c>
      <c r="Q149">
        <v>0</v>
      </c>
      <c r="R149">
        <v>0</v>
      </c>
      <c r="S149">
        <v>269</v>
      </c>
      <c r="T149">
        <v>7</v>
      </c>
      <c r="U149">
        <v>0</v>
      </c>
      <c r="V149">
        <v>0</v>
      </c>
      <c r="W149">
        <v>0</v>
      </c>
      <c r="X149">
        <v>40</v>
      </c>
      <c r="Y149">
        <v>47</v>
      </c>
      <c r="AA149" s="16">
        <v>21214</v>
      </c>
      <c r="AB149" t="s">
        <v>153</v>
      </c>
      <c r="AC149">
        <v>280</v>
      </c>
      <c r="AD149">
        <v>0</v>
      </c>
      <c r="AE149">
        <v>0</v>
      </c>
      <c r="AF149">
        <v>280</v>
      </c>
      <c r="AG149">
        <v>6</v>
      </c>
      <c r="AH149">
        <v>0</v>
      </c>
      <c r="AI149">
        <v>0</v>
      </c>
      <c r="AJ149">
        <v>0</v>
      </c>
      <c r="AK149">
        <v>40</v>
      </c>
      <c r="AL149">
        <v>46</v>
      </c>
    </row>
    <row r="150" spans="1:38" x14ac:dyDescent="0.25">
      <c r="A150" s="16">
        <v>13161</v>
      </c>
      <c r="B150" t="s">
        <v>154</v>
      </c>
      <c r="C150" s="7">
        <v>5597</v>
      </c>
      <c r="D150">
        <v>0</v>
      </c>
      <c r="E150">
        <v>0</v>
      </c>
      <c r="F150" s="7">
        <v>5597</v>
      </c>
      <c r="G150">
        <v>293</v>
      </c>
      <c r="H150">
        <v>0</v>
      </c>
      <c r="I150">
        <v>0</v>
      </c>
      <c r="J150">
        <v>4</v>
      </c>
      <c r="K150">
        <v>0</v>
      </c>
      <c r="L150">
        <v>297</v>
      </c>
      <c r="N150" s="16">
        <v>13161</v>
      </c>
      <c r="O150" t="s">
        <v>154</v>
      </c>
      <c r="P150" s="7">
        <v>5305</v>
      </c>
      <c r="Q150">
        <v>0</v>
      </c>
      <c r="R150">
        <v>0</v>
      </c>
      <c r="S150" s="7">
        <v>5305</v>
      </c>
      <c r="T150">
        <v>283</v>
      </c>
      <c r="U150">
        <v>0</v>
      </c>
      <c r="V150">
        <v>0</v>
      </c>
      <c r="W150">
        <v>7</v>
      </c>
      <c r="X150">
        <v>0</v>
      </c>
      <c r="Y150">
        <v>290</v>
      </c>
      <c r="AA150" s="16">
        <v>13161</v>
      </c>
      <c r="AB150" t="s">
        <v>154</v>
      </c>
      <c r="AC150" s="7">
        <v>4975</v>
      </c>
      <c r="AD150">
        <v>0</v>
      </c>
      <c r="AE150">
        <v>0</v>
      </c>
      <c r="AF150" s="7">
        <v>4975</v>
      </c>
      <c r="AG150">
        <v>284</v>
      </c>
      <c r="AH150">
        <v>0</v>
      </c>
      <c r="AI150">
        <v>0</v>
      </c>
      <c r="AJ150">
        <v>23</v>
      </c>
      <c r="AK150">
        <v>0</v>
      </c>
      <c r="AL150">
        <v>307</v>
      </c>
    </row>
    <row r="151" spans="1:38" x14ac:dyDescent="0.25">
      <c r="A151" s="16">
        <v>21206</v>
      </c>
      <c r="B151" t="s">
        <v>155</v>
      </c>
      <c r="C151">
        <v>487</v>
      </c>
      <c r="D151">
        <v>0</v>
      </c>
      <c r="E151">
        <v>0</v>
      </c>
      <c r="F151">
        <v>487</v>
      </c>
      <c r="G151">
        <v>18</v>
      </c>
      <c r="H151">
        <v>0</v>
      </c>
      <c r="I151">
        <v>0</v>
      </c>
      <c r="J151">
        <v>0</v>
      </c>
      <c r="K151">
        <v>0</v>
      </c>
      <c r="L151">
        <v>18</v>
      </c>
      <c r="N151" s="16">
        <v>21206</v>
      </c>
      <c r="O151" t="s">
        <v>155</v>
      </c>
      <c r="P151">
        <v>502</v>
      </c>
      <c r="Q151">
        <v>0</v>
      </c>
      <c r="R151">
        <v>0</v>
      </c>
      <c r="S151">
        <v>502</v>
      </c>
      <c r="T151">
        <v>24</v>
      </c>
      <c r="U151">
        <v>0</v>
      </c>
      <c r="V151">
        <v>0</v>
      </c>
      <c r="W151">
        <v>0</v>
      </c>
      <c r="X151">
        <v>0</v>
      </c>
      <c r="Y151">
        <v>24</v>
      </c>
      <c r="AA151" s="16">
        <v>21206</v>
      </c>
      <c r="AB151" t="s">
        <v>155</v>
      </c>
      <c r="AC151">
        <v>442</v>
      </c>
      <c r="AD151">
        <v>0</v>
      </c>
      <c r="AE151">
        <v>0</v>
      </c>
      <c r="AF151">
        <v>442</v>
      </c>
      <c r="AG151">
        <v>28</v>
      </c>
      <c r="AH151">
        <v>0</v>
      </c>
      <c r="AI151">
        <v>0</v>
      </c>
      <c r="AJ151">
        <v>0</v>
      </c>
      <c r="AK151">
        <v>0</v>
      </c>
      <c r="AL151">
        <v>28</v>
      </c>
    </row>
    <row r="152" spans="1:38" x14ac:dyDescent="0.25">
      <c r="A152" s="16">
        <v>39209</v>
      </c>
      <c r="B152" t="s">
        <v>156</v>
      </c>
      <c r="C152">
        <v>722</v>
      </c>
      <c r="D152">
        <v>0</v>
      </c>
      <c r="E152">
        <v>0</v>
      </c>
      <c r="F152">
        <v>722</v>
      </c>
      <c r="G152">
        <v>17</v>
      </c>
      <c r="H152">
        <v>0</v>
      </c>
      <c r="I152">
        <v>0</v>
      </c>
      <c r="J152">
        <v>0</v>
      </c>
      <c r="K152">
        <v>12</v>
      </c>
      <c r="L152">
        <v>29</v>
      </c>
      <c r="N152" s="16">
        <v>39209</v>
      </c>
      <c r="O152" t="s">
        <v>156</v>
      </c>
      <c r="P152">
        <v>772</v>
      </c>
      <c r="Q152">
        <v>0</v>
      </c>
      <c r="R152">
        <v>0</v>
      </c>
      <c r="S152">
        <v>772</v>
      </c>
      <c r="T152">
        <v>23</v>
      </c>
      <c r="U152">
        <v>0</v>
      </c>
      <c r="V152">
        <v>0</v>
      </c>
      <c r="W152">
        <v>1</v>
      </c>
      <c r="X152">
        <v>0</v>
      </c>
      <c r="Y152">
        <v>24</v>
      </c>
      <c r="AA152" s="16">
        <v>39209</v>
      </c>
      <c r="AB152" t="s">
        <v>156</v>
      </c>
      <c r="AC152">
        <v>776</v>
      </c>
      <c r="AD152">
        <v>0</v>
      </c>
      <c r="AE152">
        <v>0</v>
      </c>
      <c r="AF152">
        <v>776</v>
      </c>
      <c r="AG152">
        <v>17</v>
      </c>
      <c r="AH152">
        <v>0</v>
      </c>
      <c r="AI152">
        <v>0</v>
      </c>
      <c r="AJ152">
        <v>0</v>
      </c>
      <c r="AK152">
        <v>13</v>
      </c>
      <c r="AL152">
        <v>30</v>
      </c>
    </row>
    <row r="153" spans="1:38" x14ac:dyDescent="0.25">
      <c r="A153" s="16">
        <v>37507</v>
      </c>
      <c r="B153" t="s">
        <v>157</v>
      </c>
      <c r="C153" s="7">
        <v>1690</v>
      </c>
      <c r="D153">
        <v>0</v>
      </c>
      <c r="E153">
        <v>0</v>
      </c>
      <c r="F153" s="7">
        <v>1690</v>
      </c>
      <c r="G153">
        <v>48</v>
      </c>
      <c r="H153">
        <v>0</v>
      </c>
      <c r="I153">
        <v>0</v>
      </c>
      <c r="J153">
        <v>11</v>
      </c>
      <c r="K153">
        <v>37</v>
      </c>
      <c r="L153">
        <v>96</v>
      </c>
      <c r="N153" s="16">
        <v>37507</v>
      </c>
      <c r="O153" t="s">
        <v>157</v>
      </c>
      <c r="P153" s="7">
        <v>1723</v>
      </c>
      <c r="Q153">
        <v>0</v>
      </c>
      <c r="R153">
        <v>0</v>
      </c>
      <c r="S153" s="7">
        <v>1723</v>
      </c>
      <c r="T153">
        <v>54</v>
      </c>
      <c r="U153">
        <v>0</v>
      </c>
      <c r="V153">
        <v>0</v>
      </c>
      <c r="W153">
        <v>15</v>
      </c>
      <c r="X153">
        <v>33</v>
      </c>
      <c r="Y153">
        <v>102</v>
      </c>
      <c r="AA153" s="16">
        <v>37507</v>
      </c>
      <c r="AB153" t="s">
        <v>157</v>
      </c>
      <c r="AC153" s="7">
        <v>1665</v>
      </c>
      <c r="AD153">
        <v>0</v>
      </c>
      <c r="AE153">
        <v>0</v>
      </c>
      <c r="AF153" s="7">
        <v>1665</v>
      </c>
      <c r="AG153">
        <v>43</v>
      </c>
      <c r="AH153">
        <v>0</v>
      </c>
      <c r="AI153">
        <v>0</v>
      </c>
      <c r="AJ153">
        <v>0</v>
      </c>
      <c r="AK153">
        <v>52</v>
      </c>
      <c r="AL153">
        <v>95</v>
      </c>
    </row>
    <row r="154" spans="1:38" x14ac:dyDescent="0.25">
      <c r="A154" s="16">
        <v>30029</v>
      </c>
      <c r="B154" t="s">
        <v>158</v>
      </c>
      <c r="C154">
        <v>77</v>
      </c>
      <c r="D154">
        <v>0</v>
      </c>
      <c r="E154">
        <v>0</v>
      </c>
      <c r="F154">
        <v>77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N154" s="16">
        <v>30029</v>
      </c>
      <c r="O154" t="s">
        <v>158</v>
      </c>
      <c r="P154">
        <v>72</v>
      </c>
      <c r="Q154">
        <v>0</v>
      </c>
      <c r="R154">
        <v>0</v>
      </c>
      <c r="S154">
        <v>72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AA154" s="16">
        <v>30029</v>
      </c>
      <c r="AB154" t="s">
        <v>158</v>
      </c>
      <c r="AC154">
        <v>67</v>
      </c>
      <c r="AD154">
        <v>0</v>
      </c>
      <c r="AE154">
        <v>0</v>
      </c>
      <c r="AF154">
        <v>67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</row>
    <row r="155" spans="1:38" x14ac:dyDescent="0.25">
      <c r="A155" s="16">
        <v>29320</v>
      </c>
      <c r="B155" t="s">
        <v>159</v>
      </c>
      <c r="C155" s="7">
        <v>4338</v>
      </c>
      <c r="D155">
        <v>0</v>
      </c>
      <c r="E155">
        <v>0</v>
      </c>
      <c r="F155" s="7">
        <v>4338</v>
      </c>
      <c r="G155">
        <v>332</v>
      </c>
      <c r="H155">
        <v>0</v>
      </c>
      <c r="I155">
        <v>0</v>
      </c>
      <c r="J155">
        <v>22</v>
      </c>
      <c r="K155">
        <v>0</v>
      </c>
      <c r="L155">
        <v>354</v>
      </c>
      <c r="N155" s="16">
        <v>29320</v>
      </c>
      <c r="O155" t="s">
        <v>159</v>
      </c>
      <c r="P155" s="7">
        <v>4355</v>
      </c>
      <c r="Q155">
        <v>0</v>
      </c>
      <c r="R155">
        <v>0</v>
      </c>
      <c r="S155" s="7">
        <v>4355</v>
      </c>
      <c r="T155">
        <v>300</v>
      </c>
      <c r="U155">
        <v>0</v>
      </c>
      <c r="V155">
        <v>0</v>
      </c>
      <c r="W155">
        <v>52</v>
      </c>
      <c r="X155">
        <v>62</v>
      </c>
      <c r="Y155">
        <v>414</v>
      </c>
      <c r="AA155" s="16">
        <v>29320</v>
      </c>
      <c r="AB155" t="s">
        <v>159</v>
      </c>
      <c r="AC155" s="7">
        <v>4206</v>
      </c>
      <c r="AD155">
        <v>0</v>
      </c>
      <c r="AE155">
        <v>0</v>
      </c>
      <c r="AF155" s="7">
        <v>4206</v>
      </c>
      <c r="AG155">
        <v>320</v>
      </c>
      <c r="AH155">
        <v>0</v>
      </c>
      <c r="AI155">
        <v>0</v>
      </c>
      <c r="AJ155">
        <v>43</v>
      </c>
      <c r="AK155">
        <v>3</v>
      </c>
      <c r="AL155">
        <v>366</v>
      </c>
    </row>
    <row r="156" spans="1:38" x14ac:dyDescent="0.25">
      <c r="A156" s="16">
        <v>17903</v>
      </c>
      <c r="B156" t="s">
        <v>345</v>
      </c>
      <c r="C156">
        <v>624</v>
      </c>
      <c r="D156">
        <v>0</v>
      </c>
      <c r="E156">
        <v>0</v>
      </c>
      <c r="F156">
        <v>624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N156" s="16">
        <v>17903</v>
      </c>
      <c r="O156" t="s">
        <v>345</v>
      </c>
      <c r="P156">
        <v>581</v>
      </c>
      <c r="Q156">
        <v>0</v>
      </c>
      <c r="R156">
        <v>0</v>
      </c>
      <c r="S156">
        <v>581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AA156" s="16">
        <v>17903</v>
      </c>
      <c r="AB156" t="s">
        <v>345</v>
      </c>
      <c r="AC156">
        <v>555</v>
      </c>
      <c r="AD156">
        <v>0</v>
      </c>
      <c r="AE156">
        <v>0</v>
      </c>
      <c r="AF156">
        <v>555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</row>
    <row r="157" spans="1:38" x14ac:dyDescent="0.25">
      <c r="A157" s="16">
        <v>31006</v>
      </c>
      <c r="B157" t="s">
        <v>160</v>
      </c>
      <c r="C157" s="7">
        <v>11336</v>
      </c>
      <c r="D157">
        <v>15</v>
      </c>
      <c r="E157">
        <v>0</v>
      </c>
      <c r="F157" s="7">
        <v>11321</v>
      </c>
      <c r="G157">
        <v>686</v>
      </c>
      <c r="H157">
        <v>0</v>
      </c>
      <c r="I157">
        <v>0</v>
      </c>
      <c r="J157">
        <v>20</v>
      </c>
      <c r="K157">
        <v>58</v>
      </c>
      <c r="L157">
        <v>764</v>
      </c>
      <c r="N157" s="16">
        <v>31006</v>
      </c>
      <c r="O157" t="s">
        <v>160</v>
      </c>
      <c r="P157" s="7">
        <v>10671</v>
      </c>
      <c r="Q157">
        <v>18</v>
      </c>
      <c r="R157">
        <v>0</v>
      </c>
      <c r="S157" s="7">
        <v>10653</v>
      </c>
      <c r="T157">
        <v>864</v>
      </c>
      <c r="U157">
        <v>0</v>
      </c>
      <c r="V157">
        <v>0</v>
      </c>
      <c r="W157">
        <v>50</v>
      </c>
      <c r="X157">
        <v>53</v>
      </c>
      <c r="Y157">
        <v>967</v>
      </c>
      <c r="AA157" s="16">
        <v>31006</v>
      </c>
      <c r="AB157" t="s">
        <v>160</v>
      </c>
      <c r="AC157" s="7">
        <v>9965</v>
      </c>
      <c r="AD157">
        <v>112</v>
      </c>
      <c r="AE157">
        <v>0</v>
      </c>
      <c r="AF157" s="7">
        <v>9853</v>
      </c>
      <c r="AG157">
        <v>817</v>
      </c>
      <c r="AH157">
        <v>0</v>
      </c>
      <c r="AI157">
        <v>0</v>
      </c>
      <c r="AJ157">
        <v>9</v>
      </c>
      <c r="AK157">
        <v>0</v>
      </c>
      <c r="AL157">
        <v>826</v>
      </c>
    </row>
    <row r="158" spans="1:38" x14ac:dyDescent="0.25">
      <c r="A158" s="16">
        <v>39003</v>
      </c>
      <c r="B158" t="s">
        <v>161</v>
      </c>
      <c r="C158">
        <v>978</v>
      </c>
      <c r="D158">
        <v>0</v>
      </c>
      <c r="E158">
        <v>0</v>
      </c>
      <c r="F158">
        <v>978</v>
      </c>
      <c r="G158">
        <v>10</v>
      </c>
      <c r="H158">
        <v>0</v>
      </c>
      <c r="I158">
        <v>0</v>
      </c>
      <c r="J158">
        <v>0</v>
      </c>
      <c r="K158">
        <v>0</v>
      </c>
      <c r="L158">
        <v>10</v>
      </c>
      <c r="N158" s="16">
        <v>39003</v>
      </c>
      <c r="O158" t="s">
        <v>161</v>
      </c>
      <c r="P158">
        <v>873</v>
      </c>
      <c r="Q158">
        <v>0</v>
      </c>
      <c r="R158">
        <v>0</v>
      </c>
      <c r="S158">
        <v>873</v>
      </c>
      <c r="T158">
        <v>17</v>
      </c>
      <c r="U158">
        <v>0</v>
      </c>
      <c r="V158">
        <v>0</v>
      </c>
      <c r="W158">
        <v>0</v>
      </c>
      <c r="X158">
        <v>0</v>
      </c>
      <c r="Y158">
        <v>17</v>
      </c>
      <c r="AA158" s="16">
        <v>39003</v>
      </c>
      <c r="AB158" t="s">
        <v>161</v>
      </c>
      <c r="AC158" s="7">
        <v>1015</v>
      </c>
      <c r="AD158">
        <v>0</v>
      </c>
      <c r="AE158">
        <v>0</v>
      </c>
      <c r="AF158" s="7">
        <v>1015</v>
      </c>
      <c r="AG158">
        <v>18</v>
      </c>
      <c r="AH158">
        <v>0</v>
      </c>
      <c r="AI158">
        <v>0</v>
      </c>
      <c r="AJ158">
        <v>0</v>
      </c>
      <c r="AK158">
        <v>0</v>
      </c>
      <c r="AL158">
        <v>18</v>
      </c>
    </row>
    <row r="159" spans="1:38" x14ac:dyDescent="0.25">
      <c r="A159" s="16">
        <v>21014</v>
      </c>
      <c r="B159" t="s">
        <v>162</v>
      </c>
      <c r="C159">
        <v>370</v>
      </c>
      <c r="D159">
        <v>0</v>
      </c>
      <c r="E159">
        <v>0</v>
      </c>
      <c r="F159">
        <v>370</v>
      </c>
      <c r="G159">
        <v>12</v>
      </c>
      <c r="H159">
        <v>0</v>
      </c>
      <c r="I159">
        <v>0</v>
      </c>
      <c r="J159">
        <v>4</v>
      </c>
      <c r="K159">
        <v>3</v>
      </c>
      <c r="L159">
        <v>19</v>
      </c>
      <c r="N159" s="16">
        <v>21014</v>
      </c>
      <c r="O159" t="s">
        <v>162</v>
      </c>
      <c r="P159">
        <v>386</v>
      </c>
      <c r="Q159">
        <v>0</v>
      </c>
      <c r="R159">
        <v>0</v>
      </c>
      <c r="S159">
        <v>386</v>
      </c>
      <c r="T159">
        <v>12</v>
      </c>
      <c r="U159">
        <v>0</v>
      </c>
      <c r="V159">
        <v>0</v>
      </c>
      <c r="W159">
        <v>0</v>
      </c>
      <c r="X159">
        <v>0</v>
      </c>
      <c r="Y159">
        <v>12</v>
      </c>
      <c r="AA159" s="16">
        <v>21014</v>
      </c>
      <c r="AB159" t="s">
        <v>162</v>
      </c>
      <c r="AC159">
        <v>384</v>
      </c>
      <c r="AD159">
        <v>0</v>
      </c>
      <c r="AE159">
        <v>0</v>
      </c>
      <c r="AF159">
        <v>384</v>
      </c>
      <c r="AG159">
        <v>15</v>
      </c>
      <c r="AH159">
        <v>0</v>
      </c>
      <c r="AI159">
        <v>0</v>
      </c>
      <c r="AJ159">
        <v>0</v>
      </c>
      <c r="AK159">
        <v>0</v>
      </c>
      <c r="AL159">
        <v>15</v>
      </c>
    </row>
    <row r="160" spans="1:38" x14ac:dyDescent="0.25">
      <c r="A160" s="16">
        <v>25155</v>
      </c>
      <c r="B160" t="s">
        <v>163</v>
      </c>
      <c r="C160">
        <v>276</v>
      </c>
      <c r="D160">
        <v>0</v>
      </c>
      <c r="E160">
        <v>0</v>
      </c>
      <c r="F160">
        <v>276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N160" s="16">
        <v>25155</v>
      </c>
      <c r="O160" t="s">
        <v>163</v>
      </c>
      <c r="P160">
        <v>279</v>
      </c>
      <c r="Q160">
        <v>0</v>
      </c>
      <c r="R160">
        <v>0</v>
      </c>
      <c r="S160">
        <v>279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AA160" s="16">
        <v>25155</v>
      </c>
      <c r="AB160" t="s">
        <v>163</v>
      </c>
      <c r="AC160">
        <v>265</v>
      </c>
      <c r="AD160">
        <v>0</v>
      </c>
      <c r="AE160">
        <v>0</v>
      </c>
      <c r="AF160">
        <v>265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</row>
    <row r="161" spans="1:38" x14ac:dyDescent="0.25">
      <c r="A161" s="16">
        <v>24014</v>
      </c>
      <c r="B161" t="s">
        <v>164</v>
      </c>
      <c r="C161">
        <v>164</v>
      </c>
      <c r="D161">
        <v>0</v>
      </c>
      <c r="E161">
        <v>0</v>
      </c>
      <c r="F161">
        <v>164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N161" s="16">
        <v>24014</v>
      </c>
      <c r="O161" t="s">
        <v>164</v>
      </c>
      <c r="P161">
        <v>157</v>
      </c>
      <c r="Q161">
        <v>0</v>
      </c>
      <c r="R161">
        <v>0</v>
      </c>
      <c r="S161">
        <v>157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AA161" s="16">
        <v>24014</v>
      </c>
      <c r="AB161" t="s">
        <v>164</v>
      </c>
      <c r="AC161">
        <v>171</v>
      </c>
      <c r="AD161">
        <v>0</v>
      </c>
      <c r="AE161">
        <v>0</v>
      </c>
      <c r="AF161">
        <v>171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</row>
    <row r="162" spans="1:38" x14ac:dyDescent="0.25">
      <c r="A162" s="16">
        <v>26056</v>
      </c>
      <c r="B162" t="s">
        <v>165</v>
      </c>
      <c r="C162">
        <v>675</v>
      </c>
      <c r="D162">
        <v>0</v>
      </c>
      <c r="E162">
        <v>0</v>
      </c>
      <c r="F162">
        <v>675</v>
      </c>
      <c r="G162">
        <v>2</v>
      </c>
      <c r="H162">
        <v>0</v>
      </c>
      <c r="I162">
        <v>0</v>
      </c>
      <c r="J162">
        <v>0</v>
      </c>
      <c r="K162">
        <v>0</v>
      </c>
      <c r="L162">
        <v>2</v>
      </c>
      <c r="N162" s="16">
        <v>26056</v>
      </c>
      <c r="O162" t="s">
        <v>165</v>
      </c>
      <c r="P162">
        <v>680</v>
      </c>
      <c r="Q162">
        <v>0</v>
      </c>
      <c r="R162">
        <v>0</v>
      </c>
      <c r="S162">
        <v>680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AA162" s="16">
        <v>26056</v>
      </c>
      <c r="AB162" t="s">
        <v>165</v>
      </c>
      <c r="AC162">
        <v>657</v>
      </c>
      <c r="AD162">
        <v>0</v>
      </c>
      <c r="AE162">
        <v>0</v>
      </c>
      <c r="AF162">
        <v>657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</row>
    <row r="163" spans="1:38" x14ac:dyDescent="0.25">
      <c r="A163" s="16">
        <v>32325</v>
      </c>
      <c r="B163" t="s">
        <v>166</v>
      </c>
      <c r="C163" s="7">
        <v>1176</v>
      </c>
      <c r="D163">
        <v>0</v>
      </c>
      <c r="E163">
        <v>0</v>
      </c>
      <c r="F163" s="7">
        <v>1176</v>
      </c>
      <c r="G163">
        <v>39</v>
      </c>
      <c r="H163">
        <v>0</v>
      </c>
      <c r="I163">
        <v>0</v>
      </c>
      <c r="J163">
        <v>2</v>
      </c>
      <c r="K163">
        <v>0</v>
      </c>
      <c r="L163">
        <v>41</v>
      </c>
      <c r="N163" s="16">
        <v>32325</v>
      </c>
      <c r="O163" t="s">
        <v>166</v>
      </c>
      <c r="P163" s="7">
        <v>1193</v>
      </c>
      <c r="Q163">
        <v>0</v>
      </c>
      <c r="R163">
        <v>0</v>
      </c>
      <c r="S163" s="7">
        <v>1193</v>
      </c>
      <c r="T163">
        <v>40</v>
      </c>
      <c r="U163">
        <v>0</v>
      </c>
      <c r="V163">
        <v>0</v>
      </c>
      <c r="W163">
        <v>2</v>
      </c>
      <c r="X163">
        <v>0</v>
      </c>
      <c r="Y163">
        <v>42</v>
      </c>
      <c r="AA163" s="16">
        <v>32325</v>
      </c>
      <c r="AB163" t="s">
        <v>166</v>
      </c>
      <c r="AC163" s="7">
        <v>1137</v>
      </c>
      <c r="AD163">
        <v>0</v>
      </c>
      <c r="AE163">
        <v>0</v>
      </c>
      <c r="AF163" s="7">
        <v>1137</v>
      </c>
      <c r="AG163">
        <v>33</v>
      </c>
      <c r="AH163">
        <v>0</v>
      </c>
      <c r="AI163">
        <v>0</v>
      </c>
      <c r="AJ163">
        <v>2</v>
      </c>
      <c r="AK163">
        <v>0</v>
      </c>
      <c r="AL163">
        <v>35</v>
      </c>
    </row>
    <row r="164" spans="1:38" x14ac:dyDescent="0.25">
      <c r="A164" s="16">
        <v>37506</v>
      </c>
      <c r="B164" t="s">
        <v>167</v>
      </c>
      <c r="C164" s="7">
        <v>1990</v>
      </c>
      <c r="D164">
        <v>25</v>
      </c>
      <c r="E164">
        <v>0</v>
      </c>
      <c r="F164" s="7">
        <v>1965</v>
      </c>
      <c r="G164">
        <v>82</v>
      </c>
      <c r="H164">
        <v>0</v>
      </c>
      <c r="I164">
        <v>0</v>
      </c>
      <c r="J164">
        <v>7</v>
      </c>
      <c r="K164">
        <v>0</v>
      </c>
      <c r="L164">
        <v>89</v>
      </c>
      <c r="N164" s="16">
        <v>37506</v>
      </c>
      <c r="O164" t="s">
        <v>167</v>
      </c>
      <c r="P164" s="7">
        <v>1963</v>
      </c>
      <c r="Q164">
        <v>25</v>
      </c>
      <c r="R164">
        <v>0</v>
      </c>
      <c r="S164" s="7">
        <v>1938</v>
      </c>
      <c r="T164">
        <v>79</v>
      </c>
      <c r="U164">
        <v>0</v>
      </c>
      <c r="V164">
        <v>0</v>
      </c>
      <c r="W164">
        <v>13</v>
      </c>
      <c r="X164">
        <v>25</v>
      </c>
      <c r="Y164">
        <v>117</v>
      </c>
      <c r="AA164" s="16">
        <v>37506</v>
      </c>
      <c r="AB164" t="s">
        <v>167</v>
      </c>
      <c r="AC164" s="7">
        <v>1905</v>
      </c>
      <c r="AD164">
        <v>25</v>
      </c>
      <c r="AE164">
        <v>0</v>
      </c>
      <c r="AF164" s="7">
        <v>1880</v>
      </c>
      <c r="AG164">
        <v>75</v>
      </c>
      <c r="AH164">
        <v>0</v>
      </c>
      <c r="AI164">
        <v>0</v>
      </c>
      <c r="AJ164">
        <v>25</v>
      </c>
      <c r="AK164">
        <v>22</v>
      </c>
      <c r="AL164">
        <v>122</v>
      </c>
    </row>
    <row r="165" spans="1:38" x14ac:dyDescent="0.25">
      <c r="A165" s="16">
        <v>14064</v>
      </c>
      <c r="B165" t="s">
        <v>168</v>
      </c>
      <c r="C165">
        <v>569</v>
      </c>
      <c r="D165">
        <v>2</v>
      </c>
      <c r="E165">
        <v>0</v>
      </c>
      <c r="F165">
        <v>567</v>
      </c>
      <c r="G165">
        <v>37</v>
      </c>
      <c r="H165">
        <v>0</v>
      </c>
      <c r="I165">
        <v>0</v>
      </c>
      <c r="J165">
        <v>0</v>
      </c>
      <c r="K165">
        <v>17</v>
      </c>
      <c r="L165">
        <v>54</v>
      </c>
      <c r="N165" s="16">
        <v>14064</v>
      </c>
      <c r="O165" t="s">
        <v>168</v>
      </c>
      <c r="P165">
        <v>585</v>
      </c>
      <c r="Q165">
        <v>2</v>
      </c>
      <c r="R165">
        <v>0</v>
      </c>
      <c r="S165">
        <v>583</v>
      </c>
      <c r="T165">
        <v>22</v>
      </c>
      <c r="U165">
        <v>0</v>
      </c>
      <c r="V165">
        <v>0</v>
      </c>
      <c r="W165">
        <v>0</v>
      </c>
      <c r="X165">
        <v>25</v>
      </c>
      <c r="Y165">
        <v>47</v>
      </c>
      <c r="AA165" s="16">
        <v>14064</v>
      </c>
      <c r="AB165" t="s">
        <v>168</v>
      </c>
      <c r="AC165">
        <v>559</v>
      </c>
      <c r="AD165">
        <v>2</v>
      </c>
      <c r="AE165">
        <v>0</v>
      </c>
      <c r="AF165">
        <v>557</v>
      </c>
      <c r="AG165">
        <v>24</v>
      </c>
      <c r="AH165">
        <v>0</v>
      </c>
      <c r="AI165">
        <v>0</v>
      </c>
      <c r="AJ165">
        <v>0</v>
      </c>
      <c r="AK165">
        <v>29</v>
      </c>
      <c r="AL165">
        <v>53</v>
      </c>
    </row>
    <row r="166" spans="1:38" x14ac:dyDescent="0.25">
      <c r="A166" s="16">
        <v>11051</v>
      </c>
      <c r="B166" t="s">
        <v>169</v>
      </c>
      <c r="C166" s="7">
        <v>1595</v>
      </c>
      <c r="D166">
        <v>0</v>
      </c>
      <c r="E166">
        <v>0</v>
      </c>
      <c r="F166" s="7">
        <v>1595</v>
      </c>
      <c r="G166">
        <v>18</v>
      </c>
      <c r="H166">
        <v>0</v>
      </c>
      <c r="I166">
        <v>0</v>
      </c>
      <c r="J166">
        <v>0</v>
      </c>
      <c r="K166">
        <v>23</v>
      </c>
      <c r="L166">
        <v>41</v>
      </c>
      <c r="N166" s="16">
        <v>11051</v>
      </c>
      <c r="O166" t="s">
        <v>169</v>
      </c>
      <c r="P166" s="7">
        <v>1535</v>
      </c>
      <c r="Q166">
        <v>0</v>
      </c>
      <c r="R166">
        <v>0</v>
      </c>
      <c r="S166" s="7">
        <v>1535</v>
      </c>
      <c r="T166">
        <v>30</v>
      </c>
      <c r="U166">
        <v>0</v>
      </c>
      <c r="V166">
        <v>0</v>
      </c>
      <c r="W166">
        <v>0</v>
      </c>
      <c r="X166">
        <v>12</v>
      </c>
      <c r="Y166">
        <v>42</v>
      </c>
      <c r="AA166" s="16">
        <v>11051</v>
      </c>
      <c r="AB166" t="s">
        <v>169</v>
      </c>
      <c r="AC166" s="7">
        <v>1534</v>
      </c>
      <c r="AD166">
        <v>0</v>
      </c>
      <c r="AE166">
        <v>0</v>
      </c>
      <c r="AF166" s="7">
        <v>1534</v>
      </c>
      <c r="AG166">
        <v>36</v>
      </c>
      <c r="AH166">
        <v>0</v>
      </c>
      <c r="AI166">
        <v>0</v>
      </c>
      <c r="AJ166">
        <v>0</v>
      </c>
      <c r="AK166">
        <v>16</v>
      </c>
      <c r="AL166">
        <v>52</v>
      </c>
    </row>
    <row r="167" spans="1:38" x14ac:dyDescent="0.25">
      <c r="A167" s="16">
        <v>18400</v>
      </c>
      <c r="B167" t="s">
        <v>170</v>
      </c>
      <c r="C167" s="7">
        <v>3697</v>
      </c>
      <c r="D167">
        <v>0</v>
      </c>
      <c r="E167">
        <v>0</v>
      </c>
      <c r="F167" s="7">
        <v>3697</v>
      </c>
      <c r="G167">
        <v>194</v>
      </c>
      <c r="H167">
        <v>25</v>
      </c>
      <c r="I167">
        <v>0</v>
      </c>
      <c r="J167">
        <v>17</v>
      </c>
      <c r="K167">
        <v>11</v>
      </c>
      <c r="L167">
        <v>247</v>
      </c>
      <c r="N167" s="16">
        <v>18400</v>
      </c>
      <c r="O167" t="s">
        <v>170</v>
      </c>
      <c r="P167" s="7">
        <v>3724</v>
      </c>
      <c r="Q167">
        <v>0</v>
      </c>
      <c r="R167">
        <v>0</v>
      </c>
      <c r="S167" s="7">
        <v>3724</v>
      </c>
      <c r="T167">
        <v>191</v>
      </c>
      <c r="U167">
        <v>25</v>
      </c>
      <c r="V167">
        <v>0</v>
      </c>
      <c r="W167">
        <v>19</v>
      </c>
      <c r="X167">
        <v>14</v>
      </c>
      <c r="Y167">
        <v>249</v>
      </c>
      <c r="AA167" s="16">
        <v>18400</v>
      </c>
      <c r="AB167" t="s">
        <v>170</v>
      </c>
      <c r="AC167" s="7">
        <v>3659</v>
      </c>
      <c r="AD167">
        <v>0</v>
      </c>
      <c r="AE167">
        <v>0</v>
      </c>
      <c r="AF167" s="7">
        <v>3659</v>
      </c>
      <c r="AG167">
        <v>156</v>
      </c>
      <c r="AH167">
        <v>0</v>
      </c>
      <c r="AI167">
        <v>0</v>
      </c>
      <c r="AJ167">
        <v>20</v>
      </c>
      <c r="AK167">
        <v>0</v>
      </c>
      <c r="AL167">
        <v>176</v>
      </c>
    </row>
    <row r="168" spans="1:38" x14ac:dyDescent="0.25">
      <c r="A168" s="16">
        <v>23403</v>
      </c>
      <c r="B168" t="s">
        <v>171</v>
      </c>
      <c r="C168" s="7">
        <v>2376</v>
      </c>
      <c r="D168">
        <v>0</v>
      </c>
      <c r="E168">
        <v>0</v>
      </c>
      <c r="F168" s="7">
        <v>2376</v>
      </c>
      <c r="G168">
        <v>87</v>
      </c>
      <c r="H168">
        <v>0</v>
      </c>
      <c r="I168">
        <v>0</v>
      </c>
      <c r="J168">
        <v>21</v>
      </c>
      <c r="K168">
        <v>0</v>
      </c>
      <c r="L168">
        <v>108</v>
      </c>
      <c r="N168" s="16">
        <v>23403</v>
      </c>
      <c r="O168" t="s">
        <v>171</v>
      </c>
      <c r="P168" s="7">
        <v>2386</v>
      </c>
      <c r="Q168">
        <v>0</v>
      </c>
      <c r="R168">
        <v>0</v>
      </c>
      <c r="S168" s="7">
        <v>2386</v>
      </c>
      <c r="T168">
        <v>85</v>
      </c>
      <c r="U168">
        <v>0</v>
      </c>
      <c r="V168">
        <v>0</v>
      </c>
      <c r="W168">
        <v>26</v>
      </c>
      <c r="X168">
        <v>0</v>
      </c>
      <c r="Y168">
        <v>111</v>
      </c>
      <c r="AA168" s="16">
        <v>23403</v>
      </c>
      <c r="AB168" t="s">
        <v>171</v>
      </c>
      <c r="AC168" s="7">
        <v>2339</v>
      </c>
      <c r="AD168">
        <v>0</v>
      </c>
      <c r="AE168">
        <v>0</v>
      </c>
      <c r="AF168" s="7">
        <v>2339</v>
      </c>
      <c r="AG168">
        <v>116</v>
      </c>
      <c r="AH168">
        <v>0</v>
      </c>
      <c r="AI168">
        <v>0</v>
      </c>
      <c r="AJ168">
        <v>24</v>
      </c>
      <c r="AK168">
        <v>0</v>
      </c>
      <c r="AL168">
        <v>140</v>
      </c>
    </row>
    <row r="169" spans="1:38" x14ac:dyDescent="0.25">
      <c r="A169" s="16">
        <v>25200</v>
      </c>
      <c r="B169" t="s">
        <v>172</v>
      </c>
      <c r="C169">
        <v>92</v>
      </c>
      <c r="D169">
        <v>0</v>
      </c>
      <c r="E169">
        <v>0</v>
      </c>
      <c r="F169">
        <v>92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N169" s="16">
        <v>25200</v>
      </c>
      <c r="O169" t="s">
        <v>172</v>
      </c>
      <c r="P169">
        <v>87</v>
      </c>
      <c r="Q169">
        <v>0</v>
      </c>
      <c r="R169">
        <v>0</v>
      </c>
      <c r="S169">
        <v>87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AA169" s="16">
        <v>25200</v>
      </c>
      <c r="AB169" t="s">
        <v>172</v>
      </c>
      <c r="AC169">
        <v>72</v>
      </c>
      <c r="AD169">
        <v>0</v>
      </c>
      <c r="AE169">
        <v>0</v>
      </c>
      <c r="AF169">
        <v>72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</row>
    <row r="170" spans="1:38" x14ac:dyDescent="0.25">
      <c r="A170" s="16">
        <v>34003</v>
      </c>
      <c r="B170" t="s">
        <v>346</v>
      </c>
      <c r="C170" s="7">
        <v>10220</v>
      </c>
      <c r="D170">
        <v>0</v>
      </c>
      <c r="E170">
        <v>0</v>
      </c>
      <c r="F170" s="7">
        <v>10220</v>
      </c>
      <c r="G170">
        <v>665</v>
      </c>
      <c r="H170">
        <v>13</v>
      </c>
      <c r="I170">
        <v>28</v>
      </c>
      <c r="J170">
        <v>6</v>
      </c>
      <c r="K170">
        <v>0</v>
      </c>
      <c r="L170">
        <v>712</v>
      </c>
      <c r="N170" s="16">
        <v>34003</v>
      </c>
      <c r="O170" t="s">
        <v>346</v>
      </c>
      <c r="P170" s="7">
        <v>10544</v>
      </c>
      <c r="Q170">
        <v>0</v>
      </c>
      <c r="R170">
        <v>0</v>
      </c>
      <c r="S170" s="7">
        <v>10544</v>
      </c>
      <c r="T170">
        <v>591</v>
      </c>
      <c r="U170">
        <v>13</v>
      </c>
      <c r="V170">
        <v>24</v>
      </c>
      <c r="W170">
        <v>16</v>
      </c>
      <c r="X170">
        <v>0</v>
      </c>
      <c r="Y170">
        <v>644</v>
      </c>
      <c r="AA170" s="16">
        <v>34003</v>
      </c>
      <c r="AB170" t="s">
        <v>346</v>
      </c>
      <c r="AC170" s="7">
        <v>9757</v>
      </c>
      <c r="AD170">
        <v>0</v>
      </c>
      <c r="AE170">
        <v>0</v>
      </c>
      <c r="AF170" s="7">
        <v>9757</v>
      </c>
      <c r="AG170">
        <v>583</v>
      </c>
      <c r="AH170">
        <v>15</v>
      </c>
      <c r="AI170">
        <v>25</v>
      </c>
      <c r="AJ170">
        <v>20</v>
      </c>
      <c r="AK170">
        <v>135</v>
      </c>
      <c r="AL170">
        <v>778</v>
      </c>
    </row>
    <row r="171" spans="1:38" x14ac:dyDescent="0.25">
      <c r="A171" s="16">
        <v>33211</v>
      </c>
      <c r="B171" t="s">
        <v>174</v>
      </c>
      <c r="C171">
        <v>172</v>
      </c>
      <c r="D171">
        <v>0</v>
      </c>
      <c r="E171">
        <v>0</v>
      </c>
      <c r="F171">
        <v>172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N171" s="16">
        <v>33211</v>
      </c>
      <c r="O171" t="s">
        <v>174</v>
      </c>
      <c r="P171">
        <v>167</v>
      </c>
      <c r="Q171">
        <v>0</v>
      </c>
      <c r="R171">
        <v>0</v>
      </c>
      <c r="S171">
        <v>167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AA171" s="16">
        <v>33211</v>
      </c>
      <c r="AB171" t="s">
        <v>174</v>
      </c>
      <c r="AC171">
        <v>189</v>
      </c>
      <c r="AD171">
        <v>0</v>
      </c>
      <c r="AE171">
        <v>0</v>
      </c>
      <c r="AF171">
        <v>189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</row>
    <row r="172" spans="1:38" x14ac:dyDescent="0.25">
      <c r="A172" s="16">
        <v>17417</v>
      </c>
      <c r="B172" t="s">
        <v>175</v>
      </c>
      <c r="C172" s="7">
        <v>17367</v>
      </c>
      <c r="D172">
        <v>0</v>
      </c>
      <c r="E172">
        <v>0</v>
      </c>
      <c r="F172" s="7">
        <v>17367</v>
      </c>
      <c r="G172">
        <v>543</v>
      </c>
      <c r="H172">
        <v>0</v>
      </c>
      <c r="I172">
        <v>582</v>
      </c>
      <c r="J172">
        <v>19</v>
      </c>
      <c r="K172">
        <v>97</v>
      </c>
      <c r="L172" s="7">
        <v>1241</v>
      </c>
      <c r="N172" s="16">
        <v>17417</v>
      </c>
      <c r="O172" t="s">
        <v>175</v>
      </c>
      <c r="P172" s="7">
        <v>16784</v>
      </c>
      <c r="Q172">
        <v>0</v>
      </c>
      <c r="R172">
        <v>0</v>
      </c>
      <c r="S172" s="7">
        <v>16784</v>
      </c>
      <c r="T172">
        <v>729</v>
      </c>
      <c r="U172">
        <v>0</v>
      </c>
      <c r="V172">
        <v>553</v>
      </c>
      <c r="W172">
        <v>21</v>
      </c>
      <c r="X172">
        <v>128</v>
      </c>
      <c r="Y172" s="7">
        <v>1431</v>
      </c>
      <c r="AA172" s="16">
        <v>17417</v>
      </c>
      <c r="AB172" t="s">
        <v>175</v>
      </c>
      <c r="AC172" s="7">
        <v>16040</v>
      </c>
      <c r="AD172">
        <v>0</v>
      </c>
      <c r="AE172">
        <v>0</v>
      </c>
      <c r="AF172" s="7">
        <v>16040</v>
      </c>
      <c r="AG172">
        <v>744</v>
      </c>
      <c r="AH172">
        <v>0</v>
      </c>
      <c r="AI172">
        <v>556</v>
      </c>
      <c r="AJ172">
        <v>33</v>
      </c>
      <c r="AK172">
        <v>136</v>
      </c>
      <c r="AL172" s="7">
        <v>1469</v>
      </c>
    </row>
    <row r="173" spans="1:38" x14ac:dyDescent="0.25">
      <c r="A173" s="16">
        <v>15201</v>
      </c>
      <c r="B173" t="s">
        <v>176</v>
      </c>
      <c r="C173" s="7">
        <v>3417</v>
      </c>
      <c r="D173">
        <v>0</v>
      </c>
      <c r="E173">
        <v>0</v>
      </c>
      <c r="F173" s="7">
        <v>3417</v>
      </c>
      <c r="G173">
        <v>291</v>
      </c>
      <c r="H173">
        <v>0</v>
      </c>
      <c r="I173">
        <v>0</v>
      </c>
      <c r="J173">
        <v>5</v>
      </c>
      <c r="K173">
        <v>77</v>
      </c>
      <c r="L173">
        <v>373</v>
      </c>
      <c r="N173" s="16">
        <v>15201</v>
      </c>
      <c r="O173" t="s">
        <v>176</v>
      </c>
      <c r="P173" s="7">
        <v>3251</v>
      </c>
      <c r="Q173">
        <v>0</v>
      </c>
      <c r="R173">
        <v>0</v>
      </c>
      <c r="S173" s="7">
        <v>3251</v>
      </c>
      <c r="T173">
        <v>254</v>
      </c>
      <c r="U173">
        <v>0</v>
      </c>
      <c r="V173">
        <v>14</v>
      </c>
      <c r="W173">
        <v>18</v>
      </c>
      <c r="X173">
        <v>159</v>
      </c>
      <c r="Y173">
        <v>445</v>
      </c>
      <c r="AA173" s="16">
        <v>15201</v>
      </c>
      <c r="AB173" t="s">
        <v>176</v>
      </c>
      <c r="AC173" s="7">
        <v>3215</v>
      </c>
      <c r="AD173">
        <v>0</v>
      </c>
      <c r="AE173">
        <v>0</v>
      </c>
      <c r="AF173" s="7">
        <v>3215</v>
      </c>
      <c r="AG173">
        <v>226</v>
      </c>
      <c r="AH173">
        <v>0</v>
      </c>
      <c r="AI173">
        <v>14</v>
      </c>
      <c r="AJ173">
        <v>25</v>
      </c>
      <c r="AK173">
        <v>171</v>
      </c>
      <c r="AL173">
        <v>436</v>
      </c>
    </row>
    <row r="174" spans="1:38" x14ac:dyDescent="0.25">
      <c r="A174" s="16">
        <v>38324</v>
      </c>
      <c r="B174" t="s">
        <v>177</v>
      </c>
      <c r="C174">
        <v>152</v>
      </c>
      <c r="D174">
        <v>0</v>
      </c>
      <c r="E174">
        <v>0</v>
      </c>
      <c r="F174">
        <v>152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N174" s="16">
        <v>38324</v>
      </c>
      <c r="O174" t="s">
        <v>177</v>
      </c>
      <c r="P174">
        <v>146</v>
      </c>
      <c r="Q174">
        <v>0</v>
      </c>
      <c r="R174">
        <v>0</v>
      </c>
      <c r="S174">
        <v>146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AA174" s="16">
        <v>38324</v>
      </c>
      <c r="AB174" t="s">
        <v>177</v>
      </c>
      <c r="AC174">
        <v>157</v>
      </c>
      <c r="AD174">
        <v>0</v>
      </c>
      <c r="AE174">
        <v>0</v>
      </c>
      <c r="AF174">
        <v>157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</row>
    <row r="175" spans="1:38" x14ac:dyDescent="0.25">
      <c r="A175" s="16">
        <v>14400</v>
      </c>
      <c r="B175" t="s">
        <v>178</v>
      </c>
      <c r="C175">
        <v>143</v>
      </c>
      <c r="D175">
        <v>10</v>
      </c>
      <c r="E175">
        <v>0</v>
      </c>
      <c r="F175">
        <v>133</v>
      </c>
      <c r="G175">
        <v>9</v>
      </c>
      <c r="H175">
        <v>0</v>
      </c>
      <c r="I175">
        <v>0</v>
      </c>
      <c r="J175">
        <v>0</v>
      </c>
      <c r="K175">
        <v>0</v>
      </c>
      <c r="L175">
        <v>9</v>
      </c>
      <c r="N175" s="16">
        <v>14400</v>
      </c>
      <c r="O175" t="s">
        <v>178</v>
      </c>
      <c r="P175">
        <v>135</v>
      </c>
      <c r="Q175">
        <v>0</v>
      </c>
      <c r="R175">
        <v>0</v>
      </c>
      <c r="S175">
        <v>135</v>
      </c>
      <c r="T175">
        <v>9</v>
      </c>
      <c r="U175">
        <v>0</v>
      </c>
      <c r="V175">
        <v>0</v>
      </c>
      <c r="W175">
        <v>0</v>
      </c>
      <c r="X175">
        <v>0</v>
      </c>
      <c r="Y175">
        <v>9</v>
      </c>
      <c r="AA175" s="16">
        <v>14400</v>
      </c>
      <c r="AB175" t="s">
        <v>178</v>
      </c>
      <c r="AC175">
        <v>153</v>
      </c>
      <c r="AD175">
        <v>0</v>
      </c>
      <c r="AE175">
        <v>0</v>
      </c>
      <c r="AF175">
        <v>153</v>
      </c>
      <c r="AG175">
        <v>10</v>
      </c>
      <c r="AH175">
        <v>0</v>
      </c>
      <c r="AI175">
        <v>0</v>
      </c>
      <c r="AJ175">
        <v>3</v>
      </c>
      <c r="AK175">
        <v>0</v>
      </c>
      <c r="AL175">
        <v>13</v>
      </c>
    </row>
    <row r="176" spans="1:38" x14ac:dyDescent="0.25">
      <c r="A176" s="16">
        <v>25101</v>
      </c>
      <c r="B176" t="s">
        <v>179</v>
      </c>
      <c r="C176" s="7">
        <v>1043</v>
      </c>
      <c r="D176">
        <v>0</v>
      </c>
      <c r="E176">
        <v>0</v>
      </c>
      <c r="F176" s="7">
        <v>1043</v>
      </c>
      <c r="G176">
        <v>41</v>
      </c>
      <c r="H176">
        <v>0</v>
      </c>
      <c r="I176">
        <v>0</v>
      </c>
      <c r="J176">
        <v>0</v>
      </c>
      <c r="K176">
        <v>16</v>
      </c>
      <c r="L176">
        <v>57</v>
      </c>
      <c r="N176" s="16">
        <v>25101</v>
      </c>
      <c r="O176" t="s">
        <v>179</v>
      </c>
      <c r="P176">
        <v>959</v>
      </c>
      <c r="Q176">
        <v>0</v>
      </c>
      <c r="R176">
        <v>0</v>
      </c>
      <c r="S176">
        <v>959</v>
      </c>
      <c r="T176">
        <v>40</v>
      </c>
      <c r="U176">
        <v>0</v>
      </c>
      <c r="V176">
        <v>0</v>
      </c>
      <c r="W176">
        <v>2</v>
      </c>
      <c r="X176">
        <v>39</v>
      </c>
      <c r="Y176">
        <v>81</v>
      </c>
      <c r="AA176" s="16">
        <v>25101</v>
      </c>
      <c r="AB176" t="s">
        <v>179</v>
      </c>
      <c r="AC176">
        <v>948</v>
      </c>
      <c r="AD176">
        <v>0</v>
      </c>
      <c r="AE176">
        <v>0</v>
      </c>
      <c r="AF176">
        <v>948</v>
      </c>
      <c r="AG176">
        <v>44</v>
      </c>
      <c r="AH176">
        <v>0</v>
      </c>
      <c r="AI176">
        <v>0</v>
      </c>
      <c r="AJ176">
        <v>6</v>
      </c>
      <c r="AK176">
        <v>40</v>
      </c>
      <c r="AL176">
        <v>90</v>
      </c>
    </row>
    <row r="177" spans="1:38" x14ac:dyDescent="0.25">
      <c r="A177" s="16">
        <v>14172</v>
      </c>
      <c r="B177" t="s">
        <v>180</v>
      </c>
      <c r="C177">
        <v>575</v>
      </c>
      <c r="D177">
        <v>0</v>
      </c>
      <c r="E177">
        <v>0</v>
      </c>
      <c r="F177">
        <v>575</v>
      </c>
      <c r="G177">
        <v>11</v>
      </c>
      <c r="H177">
        <v>0</v>
      </c>
      <c r="I177">
        <v>0</v>
      </c>
      <c r="J177">
        <v>0</v>
      </c>
      <c r="K177">
        <v>18</v>
      </c>
      <c r="L177">
        <v>29</v>
      </c>
      <c r="N177" s="16">
        <v>14172</v>
      </c>
      <c r="O177" t="s">
        <v>180</v>
      </c>
      <c r="P177">
        <v>579</v>
      </c>
      <c r="Q177">
        <v>0</v>
      </c>
      <c r="R177">
        <v>0</v>
      </c>
      <c r="S177">
        <v>579</v>
      </c>
      <c r="T177">
        <v>11</v>
      </c>
      <c r="U177">
        <v>0</v>
      </c>
      <c r="V177">
        <v>0</v>
      </c>
      <c r="W177">
        <v>0</v>
      </c>
      <c r="X177">
        <v>14</v>
      </c>
      <c r="Y177">
        <v>25</v>
      </c>
      <c r="AA177" s="16">
        <v>14172</v>
      </c>
      <c r="AB177" t="s">
        <v>180</v>
      </c>
      <c r="AC177">
        <v>567</v>
      </c>
      <c r="AD177">
        <v>0</v>
      </c>
      <c r="AE177">
        <v>0</v>
      </c>
      <c r="AF177">
        <v>567</v>
      </c>
      <c r="AG177">
        <v>28</v>
      </c>
      <c r="AH177">
        <v>0</v>
      </c>
      <c r="AI177">
        <v>0</v>
      </c>
      <c r="AJ177">
        <v>0</v>
      </c>
      <c r="AK177">
        <v>11</v>
      </c>
      <c r="AL177">
        <v>39</v>
      </c>
    </row>
    <row r="178" spans="1:38" x14ac:dyDescent="0.25">
      <c r="A178" s="16">
        <v>22105</v>
      </c>
      <c r="B178" t="s">
        <v>181</v>
      </c>
      <c r="C178">
        <v>110</v>
      </c>
      <c r="D178">
        <v>0</v>
      </c>
      <c r="E178">
        <v>0</v>
      </c>
      <c r="F178">
        <v>110</v>
      </c>
      <c r="G178">
        <v>14</v>
      </c>
      <c r="H178">
        <v>0</v>
      </c>
      <c r="I178">
        <v>0</v>
      </c>
      <c r="J178">
        <v>0</v>
      </c>
      <c r="K178">
        <v>8</v>
      </c>
      <c r="L178">
        <v>22</v>
      </c>
      <c r="N178" s="16">
        <v>22105</v>
      </c>
      <c r="O178" t="s">
        <v>181</v>
      </c>
      <c r="P178">
        <v>123</v>
      </c>
      <c r="Q178">
        <v>0</v>
      </c>
      <c r="R178">
        <v>0</v>
      </c>
      <c r="S178">
        <v>123</v>
      </c>
      <c r="T178">
        <v>13</v>
      </c>
      <c r="U178">
        <v>0</v>
      </c>
      <c r="V178">
        <v>0</v>
      </c>
      <c r="W178">
        <v>0</v>
      </c>
      <c r="X178">
        <v>3</v>
      </c>
      <c r="Y178">
        <v>16</v>
      </c>
      <c r="AA178" s="16">
        <v>22105</v>
      </c>
      <c r="AB178" t="s">
        <v>181</v>
      </c>
      <c r="AC178">
        <v>118</v>
      </c>
      <c r="AD178">
        <v>0</v>
      </c>
      <c r="AE178">
        <v>0</v>
      </c>
      <c r="AF178">
        <v>118</v>
      </c>
      <c r="AG178">
        <v>20</v>
      </c>
      <c r="AH178">
        <v>0</v>
      </c>
      <c r="AI178">
        <v>0</v>
      </c>
      <c r="AJ178">
        <v>0</v>
      </c>
      <c r="AK178">
        <v>0</v>
      </c>
      <c r="AL178">
        <v>20</v>
      </c>
    </row>
    <row r="179" spans="1:38" x14ac:dyDescent="0.25">
      <c r="A179" s="16">
        <v>24105</v>
      </c>
      <c r="B179" t="s">
        <v>182</v>
      </c>
      <c r="C179">
        <v>714</v>
      </c>
      <c r="D179">
        <v>0</v>
      </c>
      <c r="E179">
        <v>0</v>
      </c>
      <c r="F179">
        <v>714</v>
      </c>
      <c r="G179">
        <v>12</v>
      </c>
      <c r="H179">
        <v>0</v>
      </c>
      <c r="I179">
        <v>0</v>
      </c>
      <c r="J179">
        <v>0</v>
      </c>
      <c r="K179">
        <v>0</v>
      </c>
      <c r="L179">
        <v>12</v>
      </c>
      <c r="N179" s="16">
        <v>24105</v>
      </c>
      <c r="O179" t="s">
        <v>182</v>
      </c>
      <c r="P179">
        <v>690</v>
      </c>
      <c r="Q179">
        <v>0</v>
      </c>
      <c r="R179">
        <v>0</v>
      </c>
      <c r="S179">
        <v>690</v>
      </c>
      <c r="T179">
        <v>15</v>
      </c>
      <c r="U179">
        <v>0</v>
      </c>
      <c r="V179">
        <v>0</v>
      </c>
      <c r="W179">
        <v>11</v>
      </c>
      <c r="X179">
        <v>0</v>
      </c>
      <c r="Y179">
        <v>26</v>
      </c>
      <c r="AA179" s="16">
        <v>24105</v>
      </c>
      <c r="AB179" t="s">
        <v>182</v>
      </c>
      <c r="AC179">
        <v>685</v>
      </c>
      <c r="AD179">
        <v>0</v>
      </c>
      <c r="AE179">
        <v>0</v>
      </c>
      <c r="AF179">
        <v>685</v>
      </c>
      <c r="AG179">
        <v>11</v>
      </c>
      <c r="AH179">
        <v>0</v>
      </c>
      <c r="AI179">
        <v>0</v>
      </c>
      <c r="AJ179">
        <v>0</v>
      </c>
      <c r="AK179">
        <v>0</v>
      </c>
      <c r="AL179">
        <v>11</v>
      </c>
    </row>
    <row r="180" spans="1:38" x14ac:dyDescent="0.25">
      <c r="A180" s="16">
        <v>34111</v>
      </c>
      <c r="B180" t="s">
        <v>183</v>
      </c>
      <c r="C180" s="7">
        <v>4612</v>
      </c>
      <c r="D180">
        <v>0</v>
      </c>
      <c r="E180">
        <v>0</v>
      </c>
      <c r="F180" s="7">
        <v>4612</v>
      </c>
      <c r="G180">
        <v>418</v>
      </c>
      <c r="H180">
        <v>0</v>
      </c>
      <c r="I180">
        <v>23</v>
      </c>
      <c r="J180">
        <v>13</v>
      </c>
      <c r="K180">
        <v>0</v>
      </c>
      <c r="L180">
        <v>454</v>
      </c>
      <c r="N180" s="16">
        <v>34111</v>
      </c>
      <c r="O180" t="s">
        <v>183</v>
      </c>
      <c r="P180" s="7">
        <v>4740</v>
      </c>
      <c r="Q180">
        <v>0</v>
      </c>
      <c r="R180">
        <v>0</v>
      </c>
      <c r="S180" s="7">
        <v>4740</v>
      </c>
      <c r="T180">
        <v>423</v>
      </c>
      <c r="U180">
        <v>0</v>
      </c>
      <c r="V180">
        <v>24</v>
      </c>
      <c r="W180">
        <v>8</v>
      </c>
      <c r="X180">
        <v>0</v>
      </c>
      <c r="Y180">
        <v>455</v>
      </c>
      <c r="AA180" s="16">
        <v>34111</v>
      </c>
      <c r="AB180" t="s">
        <v>183</v>
      </c>
      <c r="AC180" s="7">
        <v>4535</v>
      </c>
      <c r="AD180">
        <v>0</v>
      </c>
      <c r="AE180">
        <v>0</v>
      </c>
      <c r="AF180" s="7">
        <v>4535</v>
      </c>
      <c r="AG180">
        <v>509</v>
      </c>
      <c r="AH180">
        <v>0</v>
      </c>
      <c r="AI180">
        <v>18</v>
      </c>
      <c r="AJ180">
        <v>19</v>
      </c>
      <c r="AK180">
        <v>0</v>
      </c>
      <c r="AL180">
        <v>546</v>
      </c>
    </row>
    <row r="181" spans="1:38" x14ac:dyDescent="0.25">
      <c r="A181" s="16">
        <v>24019</v>
      </c>
      <c r="B181" t="s">
        <v>184</v>
      </c>
      <c r="C181" s="7">
        <v>1101</v>
      </c>
      <c r="D181">
        <v>0</v>
      </c>
      <c r="E181">
        <v>0</v>
      </c>
      <c r="F181" s="7">
        <v>1101</v>
      </c>
      <c r="G181">
        <v>118</v>
      </c>
      <c r="H181">
        <v>0</v>
      </c>
      <c r="I181">
        <v>0</v>
      </c>
      <c r="J181">
        <v>1</v>
      </c>
      <c r="K181">
        <v>12</v>
      </c>
      <c r="L181">
        <v>131</v>
      </c>
      <c r="N181" s="16">
        <v>24019</v>
      </c>
      <c r="O181" t="s">
        <v>184</v>
      </c>
      <c r="P181" s="7">
        <v>1028</v>
      </c>
      <c r="Q181">
        <v>0</v>
      </c>
      <c r="R181">
        <v>0</v>
      </c>
      <c r="S181" s="7">
        <v>1028</v>
      </c>
      <c r="T181">
        <v>100</v>
      </c>
      <c r="U181">
        <v>0</v>
      </c>
      <c r="V181">
        <v>0</v>
      </c>
      <c r="W181">
        <v>0</v>
      </c>
      <c r="X181">
        <v>9</v>
      </c>
      <c r="Y181">
        <v>109</v>
      </c>
      <c r="AA181" s="16">
        <v>24019</v>
      </c>
      <c r="AB181" t="s">
        <v>184</v>
      </c>
      <c r="AC181" s="7">
        <v>1067</v>
      </c>
      <c r="AD181">
        <v>0</v>
      </c>
      <c r="AE181">
        <v>0</v>
      </c>
      <c r="AF181" s="7">
        <v>1067</v>
      </c>
      <c r="AG181">
        <v>0</v>
      </c>
      <c r="AH181">
        <v>0</v>
      </c>
      <c r="AI181">
        <v>0</v>
      </c>
      <c r="AJ181">
        <v>2</v>
      </c>
      <c r="AK181">
        <v>6</v>
      </c>
      <c r="AL181">
        <v>8</v>
      </c>
    </row>
    <row r="182" spans="1:38" x14ac:dyDescent="0.25">
      <c r="A182" s="16">
        <v>21300</v>
      </c>
      <c r="B182" t="s">
        <v>185</v>
      </c>
      <c r="C182">
        <v>284</v>
      </c>
      <c r="D182">
        <v>0</v>
      </c>
      <c r="E182">
        <v>0</v>
      </c>
      <c r="F182">
        <v>284</v>
      </c>
      <c r="G182">
        <v>12</v>
      </c>
      <c r="H182">
        <v>0</v>
      </c>
      <c r="I182">
        <v>0</v>
      </c>
      <c r="J182">
        <v>0</v>
      </c>
      <c r="K182">
        <v>0</v>
      </c>
      <c r="L182">
        <v>12</v>
      </c>
      <c r="N182" s="16">
        <v>21300</v>
      </c>
      <c r="O182" t="s">
        <v>185</v>
      </c>
      <c r="P182">
        <v>543</v>
      </c>
      <c r="Q182">
        <v>0</v>
      </c>
      <c r="R182">
        <v>0</v>
      </c>
      <c r="S182">
        <v>543</v>
      </c>
      <c r="T182">
        <v>23</v>
      </c>
      <c r="U182">
        <v>0</v>
      </c>
      <c r="V182">
        <v>0</v>
      </c>
      <c r="W182">
        <v>0</v>
      </c>
      <c r="X182">
        <v>0</v>
      </c>
      <c r="Y182">
        <v>23</v>
      </c>
      <c r="AA182" s="16">
        <v>21300</v>
      </c>
      <c r="AB182" t="s">
        <v>185</v>
      </c>
      <c r="AC182">
        <v>515</v>
      </c>
      <c r="AD182">
        <v>0</v>
      </c>
      <c r="AE182">
        <v>0</v>
      </c>
      <c r="AF182">
        <v>515</v>
      </c>
      <c r="AG182">
        <v>14</v>
      </c>
      <c r="AH182">
        <v>0</v>
      </c>
      <c r="AI182">
        <v>0</v>
      </c>
      <c r="AJ182">
        <v>0</v>
      </c>
      <c r="AK182">
        <v>0</v>
      </c>
      <c r="AL182">
        <v>14</v>
      </c>
    </row>
    <row r="183" spans="1:38" x14ac:dyDescent="0.25">
      <c r="A183" s="16">
        <v>33030</v>
      </c>
      <c r="B183" t="s">
        <v>186</v>
      </c>
      <c r="C183">
        <v>74</v>
      </c>
      <c r="D183">
        <v>0</v>
      </c>
      <c r="E183">
        <v>0</v>
      </c>
      <c r="F183">
        <v>74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N183" s="16">
        <v>33030</v>
      </c>
      <c r="O183" t="s">
        <v>186</v>
      </c>
      <c r="P183">
        <v>74</v>
      </c>
      <c r="Q183">
        <v>0</v>
      </c>
      <c r="R183">
        <v>0</v>
      </c>
      <c r="S183">
        <v>74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AA183" s="16">
        <v>33030</v>
      </c>
      <c r="AB183" t="s">
        <v>186</v>
      </c>
      <c r="AC183">
        <v>69</v>
      </c>
      <c r="AD183">
        <v>0</v>
      </c>
      <c r="AE183">
        <v>0</v>
      </c>
      <c r="AF183">
        <v>69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</row>
    <row r="184" spans="1:38" x14ac:dyDescent="0.25">
      <c r="A184" s="16">
        <v>28137</v>
      </c>
      <c r="B184" t="s">
        <v>187</v>
      </c>
      <c r="C184">
        <v>102</v>
      </c>
      <c r="D184">
        <v>0</v>
      </c>
      <c r="E184">
        <v>0</v>
      </c>
      <c r="F184">
        <v>102</v>
      </c>
      <c r="G184">
        <v>6</v>
      </c>
      <c r="H184">
        <v>0</v>
      </c>
      <c r="I184">
        <v>0</v>
      </c>
      <c r="J184">
        <v>0</v>
      </c>
      <c r="K184">
        <v>0</v>
      </c>
      <c r="L184">
        <v>6</v>
      </c>
      <c r="N184" s="16">
        <v>28137</v>
      </c>
      <c r="O184" t="s">
        <v>187</v>
      </c>
      <c r="P184">
        <v>108</v>
      </c>
      <c r="Q184">
        <v>0</v>
      </c>
      <c r="R184">
        <v>0</v>
      </c>
      <c r="S184">
        <v>108</v>
      </c>
      <c r="T184">
        <v>5</v>
      </c>
      <c r="U184">
        <v>0</v>
      </c>
      <c r="V184">
        <v>0</v>
      </c>
      <c r="W184">
        <v>0</v>
      </c>
      <c r="X184">
        <v>0</v>
      </c>
      <c r="Y184">
        <v>5</v>
      </c>
      <c r="AA184" s="16">
        <v>28137</v>
      </c>
      <c r="AB184" t="s">
        <v>187</v>
      </c>
      <c r="AC184">
        <v>104</v>
      </c>
      <c r="AD184">
        <v>0</v>
      </c>
      <c r="AE184">
        <v>0</v>
      </c>
      <c r="AF184">
        <v>104</v>
      </c>
      <c r="AG184">
        <v>3</v>
      </c>
      <c r="AH184">
        <v>0</v>
      </c>
      <c r="AI184">
        <v>0</v>
      </c>
      <c r="AJ184">
        <v>0</v>
      </c>
      <c r="AK184">
        <v>0</v>
      </c>
      <c r="AL184">
        <v>3</v>
      </c>
    </row>
    <row r="185" spans="1:38" x14ac:dyDescent="0.25">
      <c r="A185" s="16">
        <v>32123</v>
      </c>
      <c r="B185" t="s">
        <v>188</v>
      </c>
      <c r="C185">
        <v>54</v>
      </c>
      <c r="D185">
        <v>0</v>
      </c>
      <c r="E185">
        <v>0</v>
      </c>
      <c r="F185">
        <v>54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N185" s="16">
        <v>32123</v>
      </c>
      <c r="O185" t="s">
        <v>188</v>
      </c>
      <c r="P185">
        <v>66</v>
      </c>
      <c r="Q185">
        <v>0</v>
      </c>
      <c r="R185">
        <v>0</v>
      </c>
      <c r="S185">
        <v>66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AA185" s="16">
        <v>32123</v>
      </c>
      <c r="AB185" t="s">
        <v>188</v>
      </c>
      <c r="AC185">
        <v>54</v>
      </c>
      <c r="AD185">
        <v>0</v>
      </c>
      <c r="AE185">
        <v>0</v>
      </c>
      <c r="AF185">
        <v>54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</row>
    <row r="186" spans="1:38" x14ac:dyDescent="0.25">
      <c r="A186" s="16">
        <v>10065</v>
      </c>
      <c r="B186" t="s">
        <v>189</v>
      </c>
      <c r="C186">
        <v>64</v>
      </c>
      <c r="D186">
        <v>0</v>
      </c>
      <c r="E186">
        <v>0</v>
      </c>
      <c r="F186">
        <v>64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N186" s="16">
        <v>10065</v>
      </c>
      <c r="O186" t="s">
        <v>189</v>
      </c>
      <c r="P186">
        <v>69</v>
      </c>
      <c r="Q186">
        <v>0</v>
      </c>
      <c r="R186">
        <v>0</v>
      </c>
      <c r="S186">
        <v>69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AA186" s="16">
        <v>10065</v>
      </c>
      <c r="AB186" t="s">
        <v>189</v>
      </c>
      <c r="AC186">
        <v>70</v>
      </c>
      <c r="AD186">
        <v>0</v>
      </c>
      <c r="AE186">
        <v>0</v>
      </c>
      <c r="AF186">
        <v>70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</row>
    <row r="187" spans="1:38" x14ac:dyDescent="0.25">
      <c r="A187" s="17" t="s">
        <v>390</v>
      </c>
      <c r="B187" t="s">
        <v>190</v>
      </c>
      <c r="C187">
        <v>270</v>
      </c>
      <c r="D187">
        <v>0</v>
      </c>
      <c r="E187">
        <v>0</v>
      </c>
      <c r="F187">
        <v>270</v>
      </c>
      <c r="G187">
        <v>2</v>
      </c>
      <c r="H187">
        <v>0</v>
      </c>
      <c r="I187">
        <v>0</v>
      </c>
      <c r="J187">
        <v>0</v>
      </c>
      <c r="K187">
        <v>0</v>
      </c>
      <c r="L187">
        <v>2</v>
      </c>
      <c r="N187" s="17" t="s">
        <v>390</v>
      </c>
      <c r="O187" t="s">
        <v>190</v>
      </c>
      <c r="P187">
        <v>254</v>
      </c>
      <c r="Q187">
        <v>0</v>
      </c>
      <c r="R187">
        <v>0</v>
      </c>
      <c r="S187">
        <v>254</v>
      </c>
      <c r="T187">
        <v>2</v>
      </c>
      <c r="U187">
        <v>0</v>
      </c>
      <c r="V187">
        <v>0</v>
      </c>
      <c r="W187">
        <v>0</v>
      </c>
      <c r="X187">
        <v>0</v>
      </c>
      <c r="Y187">
        <v>2</v>
      </c>
      <c r="AA187" s="17" t="s">
        <v>390</v>
      </c>
      <c r="AB187" t="s">
        <v>190</v>
      </c>
      <c r="AC187">
        <v>249</v>
      </c>
      <c r="AD187">
        <v>0</v>
      </c>
      <c r="AE187">
        <v>0</v>
      </c>
      <c r="AF187">
        <v>249</v>
      </c>
      <c r="AG187">
        <v>4</v>
      </c>
      <c r="AH187">
        <v>0</v>
      </c>
      <c r="AI187">
        <v>0</v>
      </c>
      <c r="AJ187">
        <v>0</v>
      </c>
      <c r="AK187">
        <v>0</v>
      </c>
      <c r="AL187">
        <v>4</v>
      </c>
    </row>
    <row r="188" spans="1:38" x14ac:dyDescent="0.25">
      <c r="A188" s="16">
        <v>24410</v>
      </c>
      <c r="B188" t="s">
        <v>191</v>
      </c>
      <c r="C188">
        <v>189</v>
      </c>
      <c r="D188">
        <v>0</v>
      </c>
      <c r="E188">
        <v>0</v>
      </c>
      <c r="F188">
        <v>189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N188" s="16">
        <v>24410</v>
      </c>
      <c r="O188" t="s">
        <v>191</v>
      </c>
      <c r="P188">
        <v>207</v>
      </c>
      <c r="Q188">
        <v>0</v>
      </c>
      <c r="R188">
        <v>0</v>
      </c>
      <c r="S188">
        <v>207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AA188" s="16">
        <v>24410</v>
      </c>
      <c r="AB188" t="s">
        <v>191</v>
      </c>
      <c r="AC188">
        <v>204</v>
      </c>
      <c r="AD188">
        <v>0</v>
      </c>
      <c r="AE188">
        <v>0</v>
      </c>
      <c r="AF188">
        <v>204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</row>
    <row r="189" spans="1:38" x14ac:dyDescent="0.25">
      <c r="A189" s="16">
        <v>27344</v>
      </c>
      <c r="B189" t="s">
        <v>192</v>
      </c>
      <c r="C189" s="7">
        <v>2442</v>
      </c>
      <c r="D189">
        <v>0</v>
      </c>
      <c r="E189">
        <v>0</v>
      </c>
      <c r="F189" s="7">
        <v>2442</v>
      </c>
      <c r="G189">
        <v>163</v>
      </c>
      <c r="H189">
        <v>0</v>
      </c>
      <c r="I189">
        <v>0</v>
      </c>
      <c r="J189">
        <v>10</v>
      </c>
      <c r="K189">
        <v>0</v>
      </c>
      <c r="L189">
        <v>173</v>
      </c>
      <c r="N189" s="16">
        <v>27344</v>
      </c>
      <c r="O189" t="s">
        <v>192</v>
      </c>
      <c r="P189" s="7">
        <v>2379</v>
      </c>
      <c r="Q189">
        <v>0</v>
      </c>
      <c r="R189">
        <v>0</v>
      </c>
      <c r="S189" s="7">
        <v>2379</v>
      </c>
      <c r="T189">
        <v>136</v>
      </c>
      <c r="U189">
        <v>0</v>
      </c>
      <c r="V189">
        <v>0</v>
      </c>
      <c r="W189">
        <v>6</v>
      </c>
      <c r="X189">
        <v>0</v>
      </c>
      <c r="Y189">
        <v>142</v>
      </c>
      <c r="AA189" s="16">
        <v>27344</v>
      </c>
      <c r="AB189" t="s">
        <v>192</v>
      </c>
      <c r="AC189" s="7">
        <v>2444</v>
      </c>
      <c r="AD189">
        <v>0</v>
      </c>
      <c r="AE189">
        <v>0</v>
      </c>
      <c r="AF189" s="7">
        <v>2444</v>
      </c>
      <c r="AG189">
        <v>158</v>
      </c>
      <c r="AH189">
        <v>0</v>
      </c>
      <c r="AI189">
        <v>0</v>
      </c>
      <c r="AJ189">
        <v>4</v>
      </c>
      <c r="AK189">
        <v>0</v>
      </c>
      <c r="AL189">
        <v>162</v>
      </c>
    </row>
    <row r="190" spans="1:38" x14ac:dyDescent="0.25">
      <c r="A190" s="17" t="s">
        <v>391</v>
      </c>
      <c r="B190" t="s">
        <v>193</v>
      </c>
      <c r="C190" s="7">
        <v>2386</v>
      </c>
      <c r="D190">
        <v>0</v>
      </c>
      <c r="E190">
        <v>0</v>
      </c>
      <c r="F190" s="7">
        <v>2386</v>
      </c>
      <c r="G190">
        <v>109</v>
      </c>
      <c r="H190">
        <v>0</v>
      </c>
      <c r="I190">
        <v>0</v>
      </c>
      <c r="J190">
        <v>0</v>
      </c>
      <c r="K190">
        <v>183</v>
      </c>
      <c r="L190">
        <v>292</v>
      </c>
      <c r="N190" s="17" t="s">
        <v>391</v>
      </c>
      <c r="O190" t="s">
        <v>193</v>
      </c>
      <c r="P190" s="7">
        <v>2331</v>
      </c>
      <c r="Q190">
        <v>0</v>
      </c>
      <c r="R190">
        <v>0</v>
      </c>
      <c r="S190" s="7">
        <v>2331</v>
      </c>
      <c r="T190">
        <v>92</v>
      </c>
      <c r="U190">
        <v>0</v>
      </c>
      <c r="V190">
        <v>0</v>
      </c>
      <c r="W190">
        <v>0</v>
      </c>
      <c r="X190">
        <v>192</v>
      </c>
      <c r="Y190">
        <v>284</v>
      </c>
      <c r="AA190" s="17" t="s">
        <v>391</v>
      </c>
      <c r="AB190" t="s">
        <v>193</v>
      </c>
      <c r="AC190" s="7">
        <v>2399</v>
      </c>
      <c r="AD190">
        <v>0</v>
      </c>
      <c r="AE190">
        <v>0</v>
      </c>
      <c r="AF190" s="7">
        <v>2399</v>
      </c>
      <c r="AG190">
        <v>126</v>
      </c>
      <c r="AH190">
        <v>0</v>
      </c>
      <c r="AI190">
        <v>0</v>
      </c>
      <c r="AJ190">
        <v>0</v>
      </c>
      <c r="AK190">
        <v>136</v>
      </c>
      <c r="AL190">
        <v>262</v>
      </c>
    </row>
    <row r="191" spans="1:38" x14ac:dyDescent="0.25">
      <c r="A191" s="17" t="s">
        <v>392</v>
      </c>
      <c r="B191" t="s">
        <v>194</v>
      </c>
      <c r="C191">
        <v>63</v>
      </c>
      <c r="D191">
        <v>0</v>
      </c>
      <c r="E191">
        <v>0</v>
      </c>
      <c r="F191">
        <v>63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N191" s="17" t="s">
        <v>392</v>
      </c>
      <c r="O191" t="s">
        <v>194</v>
      </c>
      <c r="P191">
        <v>67</v>
      </c>
      <c r="Q191">
        <v>0</v>
      </c>
      <c r="R191">
        <v>0</v>
      </c>
      <c r="S191">
        <v>67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AA191" s="17" t="s">
        <v>392</v>
      </c>
      <c r="AB191" t="s">
        <v>194</v>
      </c>
      <c r="AC191">
        <v>70</v>
      </c>
      <c r="AD191">
        <v>0</v>
      </c>
      <c r="AE191">
        <v>0</v>
      </c>
      <c r="AF191">
        <v>70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</row>
    <row r="192" spans="1:38" x14ac:dyDescent="0.25">
      <c r="A192" s="16">
        <v>11001</v>
      </c>
      <c r="B192" t="s">
        <v>195</v>
      </c>
      <c r="C192" s="7">
        <v>8628</v>
      </c>
      <c r="D192">
        <v>0</v>
      </c>
      <c r="E192">
        <v>0</v>
      </c>
      <c r="F192" s="7">
        <v>8628</v>
      </c>
      <c r="G192">
        <v>839</v>
      </c>
      <c r="H192">
        <v>222</v>
      </c>
      <c r="I192">
        <v>3</v>
      </c>
      <c r="J192">
        <v>0</v>
      </c>
      <c r="K192">
        <v>36</v>
      </c>
      <c r="L192" s="7">
        <v>1100</v>
      </c>
      <c r="N192" s="16">
        <v>11001</v>
      </c>
      <c r="O192" t="s">
        <v>195</v>
      </c>
      <c r="P192" s="7">
        <v>8097</v>
      </c>
      <c r="Q192">
        <v>0</v>
      </c>
      <c r="R192">
        <v>0</v>
      </c>
      <c r="S192" s="7">
        <v>8097</v>
      </c>
      <c r="T192">
        <v>764</v>
      </c>
      <c r="U192">
        <v>141</v>
      </c>
      <c r="V192">
        <v>2</v>
      </c>
      <c r="W192">
        <v>3</v>
      </c>
      <c r="X192">
        <v>60</v>
      </c>
      <c r="Y192">
        <v>970</v>
      </c>
      <c r="AA192" s="16">
        <v>11001</v>
      </c>
      <c r="AB192" t="s">
        <v>195</v>
      </c>
      <c r="AC192" s="7">
        <v>8365</v>
      </c>
      <c r="AD192">
        <v>0</v>
      </c>
      <c r="AE192">
        <v>0</v>
      </c>
      <c r="AF192" s="7">
        <v>8365</v>
      </c>
      <c r="AG192">
        <v>748</v>
      </c>
      <c r="AH192">
        <v>131</v>
      </c>
      <c r="AI192">
        <v>2</v>
      </c>
      <c r="AJ192">
        <v>2</v>
      </c>
      <c r="AK192">
        <v>2</v>
      </c>
      <c r="AL192">
        <v>885</v>
      </c>
    </row>
    <row r="193" spans="1:38" x14ac:dyDescent="0.25">
      <c r="A193" s="16">
        <v>24122</v>
      </c>
      <c r="B193" t="s">
        <v>196</v>
      </c>
      <c r="C193">
        <v>114</v>
      </c>
      <c r="D193">
        <v>0</v>
      </c>
      <c r="E193">
        <v>0</v>
      </c>
      <c r="F193">
        <v>114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N193" s="16">
        <v>24122</v>
      </c>
      <c r="O193" t="s">
        <v>196</v>
      </c>
      <c r="P193">
        <v>127</v>
      </c>
      <c r="Q193">
        <v>0</v>
      </c>
      <c r="R193">
        <v>0</v>
      </c>
      <c r="S193">
        <v>127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AA193" s="16">
        <v>24122</v>
      </c>
      <c r="AB193" t="s">
        <v>196</v>
      </c>
      <c r="AC193">
        <v>115</v>
      </c>
      <c r="AD193">
        <v>0</v>
      </c>
      <c r="AE193">
        <v>0</v>
      </c>
      <c r="AF193">
        <v>115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</row>
    <row r="194" spans="1:38" x14ac:dyDescent="0.25">
      <c r="A194" s="17" t="s">
        <v>393</v>
      </c>
      <c r="B194" t="s">
        <v>197</v>
      </c>
      <c r="C194">
        <v>260</v>
      </c>
      <c r="D194">
        <v>0</v>
      </c>
      <c r="E194">
        <v>0</v>
      </c>
      <c r="F194">
        <v>260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N194" s="17" t="s">
        <v>393</v>
      </c>
      <c r="O194" t="s">
        <v>197</v>
      </c>
      <c r="P194">
        <v>267</v>
      </c>
      <c r="Q194">
        <v>0</v>
      </c>
      <c r="R194">
        <v>0</v>
      </c>
      <c r="S194">
        <v>267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AA194" s="17" t="s">
        <v>393</v>
      </c>
      <c r="AB194" t="s">
        <v>197</v>
      </c>
      <c r="AC194">
        <v>265</v>
      </c>
      <c r="AD194">
        <v>0</v>
      </c>
      <c r="AE194">
        <v>0</v>
      </c>
      <c r="AF194">
        <v>265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</row>
    <row r="195" spans="1:38" x14ac:dyDescent="0.25">
      <c r="A195" s="16">
        <v>21301</v>
      </c>
      <c r="B195" t="s">
        <v>198</v>
      </c>
      <c r="C195">
        <v>264</v>
      </c>
      <c r="D195">
        <v>0</v>
      </c>
      <c r="E195">
        <v>0</v>
      </c>
      <c r="F195">
        <v>264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N195" s="16">
        <v>21301</v>
      </c>
      <c r="O195" t="s">
        <v>198</v>
      </c>
      <c r="P195">
        <v>279</v>
      </c>
      <c r="Q195">
        <v>0</v>
      </c>
      <c r="R195">
        <v>0</v>
      </c>
      <c r="S195">
        <v>279</v>
      </c>
      <c r="T195">
        <v>2</v>
      </c>
      <c r="U195">
        <v>0</v>
      </c>
      <c r="V195">
        <v>0</v>
      </c>
      <c r="W195">
        <v>0</v>
      </c>
      <c r="X195">
        <v>0</v>
      </c>
      <c r="Y195">
        <v>2</v>
      </c>
      <c r="AA195" s="16">
        <v>21301</v>
      </c>
      <c r="AB195" t="s">
        <v>198</v>
      </c>
      <c r="AC195">
        <v>292</v>
      </c>
      <c r="AD195">
        <v>0</v>
      </c>
      <c r="AE195">
        <v>0</v>
      </c>
      <c r="AF195">
        <v>292</v>
      </c>
      <c r="AG195">
        <v>2</v>
      </c>
      <c r="AH195">
        <v>0</v>
      </c>
      <c r="AI195">
        <v>0</v>
      </c>
      <c r="AJ195">
        <v>0</v>
      </c>
      <c r="AK195">
        <v>0</v>
      </c>
      <c r="AL195">
        <v>2</v>
      </c>
    </row>
    <row r="196" spans="1:38" x14ac:dyDescent="0.25">
      <c r="A196" s="16">
        <v>27401</v>
      </c>
      <c r="B196" t="s">
        <v>199</v>
      </c>
      <c r="C196" s="7">
        <v>7736</v>
      </c>
      <c r="D196">
        <v>0</v>
      </c>
      <c r="E196">
        <v>0</v>
      </c>
      <c r="F196" s="7">
        <v>7736</v>
      </c>
      <c r="G196">
        <v>324</v>
      </c>
      <c r="H196">
        <v>0</v>
      </c>
      <c r="I196">
        <v>23</v>
      </c>
      <c r="J196">
        <v>5</v>
      </c>
      <c r="K196">
        <v>0</v>
      </c>
      <c r="L196">
        <v>352</v>
      </c>
      <c r="N196" s="16">
        <v>27401</v>
      </c>
      <c r="O196" t="s">
        <v>199</v>
      </c>
      <c r="P196" s="7">
        <v>7544</v>
      </c>
      <c r="Q196">
        <v>0</v>
      </c>
      <c r="R196">
        <v>0</v>
      </c>
      <c r="S196" s="7">
        <v>7544</v>
      </c>
      <c r="T196">
        <v>283</v>
      </c>
      <c r="U196">
        <v>0</v>
      </c>
      <c r="V196">
        <v>0</v>
      </c>
      <c r="W196">
        <v>5</v>
      </c>
      <c r="X196">
        <v>39</v>
      </c>
      <c r="Y196">
        <v>327</v>
      </c>
      <c r="AA196" s="16">
        <v>27401</v>
      </c>
      <c r="AB196" t="s">
        <v>199</v>
      </c>
      <c r="AC196" s="7">
        <v>7024</v>
      </c>
      <c r="AD196">
        <v>0</v>
      </c>
      <c r="AE196">
        <v>0</v>
      </c>
      <c r="AF196" s="7">
        <v>7024</v>
      </c>
      <c r="AG196">
        <v>277</v>
      </c>
      <c r="AH196">
        <v>0</v>
      </c>
      <c r="AI196">
        <v>13</v>
      </c>
      <c r="AJ196">
        <v>9</v>
      </c>
      <c r="AK196">
        <v>65</v>
      </c>
      <c r="AL196">
        <v>364</v>
      </c>
    </row>
    <row r="197" spans="1:38" x14ac:dyDescent="0.25">
      <c r="A197" s="17" t="s">
        <v>394</v>
      </c>
      <c r="B197" t="s">
        <v>357</v>
      </c>
      <c r="C197">
        <v>179</v>
      </c>
      <c r="D197">
        <v>0</v>
      </c>
      <c r="E197">
        <v>0</v>
      </c>
      <c r="F197">
        <v>179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N197" s="17" t="s">
        <v>394</v>
      </c>
      <c r="O197" t="s">
        <v>357</v>
      </c>
      <c r="P197">
        <v>150</v>
      </c>
      <c r="Q197">
        <v>0</v>
      </c>
      <c r="R197">
        <v>0</v>
      </c>
      <c r="S197">
        <v>150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AA197" s="17" t="s">
        <v>394</v>
      </c>
      <c r="AB197" t="s">
        <v>357</v>
      </c>
      <c r="AC197">
        <v>160</v>
      </c>
      <c r="AD197">
        <v>0</v>
      </c>
      <c r="AE197">
        <v>0</v>
      </c>
      <c r="AF197">
        <v>160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</row>
    <row r="198" spans="1:38" x14ac:dyDescent="0.25">
      <c r="A198" s="16">
        <v>23402</v>
      </c>
      <c r="B198" t="s">
        <v>200</v>
      </c>
      <c r="C198">
        <v>442</v>
      </c>
      <c r="D198">
        <v>0</v>
      </c>
      <c r="E198">
        <v>0</v>
      </c>
      <c r="F198">
        <v>442</v>
      </c>
      <c r="G198">
        <v>51</v>
      </c>
      <c r="H198">
        <v>0</v>
      </c>
      <c r="I198">
        <v>0</v>
      </c>
      <c r="J198">
        <v>5</v>
      </c>
      <c r="K198">
        <v>9</v>
      </c>
      <c r="L198">
        <v>65</v>
      </c>
      <c r="N198" s="16">
        <v>23402</v>
      </c>
      <c r="O198" t="s">
        <v>200</v>
      </c>
      <c r="P198">
        <v>474</v>
      </c>
      <c r="Q198">
        <v>0</v>
      </c>
      <c r="R198">
        <v>0</v>
      </c>
      <c r="S198">
        <v>474</v>
      </c>
      <c r="T198">
        <v>52</v>
      </c>
      <c r="U198">
        <v>0</v>
      </c>
      <c r="V198">
        <v>0</v>
      </c>
      <c r="W198">
        <v>0</v>
      </c>
      <c r="X198">
        <v>6</v>
      </c>
      <c r="Y198">
        <v>58</v>
      </c>
      <c r="AA198" s="16">
        <v>23402</v>
      </c>
      <c r="AB198" t="s">
        <v>200</v>
      </c>
      <c r="AC198">
        <v>454</v>
      </c>
      <c r="AD198">
        <v>0</v>
      </c>
      <c r="AE198">
        <v>0</v>
      </c>
      <c r="AF198">
        <v>454</v>
      </c>
      <c r="AG198">
        <v>50</v>
      </c>
      <c r="AH198">
        <v>0</v>
      </c>
      <c r="AI198">
        <v>0</v>
      </c>
      <c r="AJ198">
        <v>8</v>
      </c>
      <c r="AK198">
        <v>24</v>
      </c>
      <c r="AL198">
        <v>82</v>
      </c>
    </row>
    <row r="199" spans="1:38" x14ac:dyDescent="0.25">
      <c r="A199" s="16">
        <v>12110</v>
      </c>
      <c r="B199" t="s">
        <v>201</v>
      </c>
      <c r="C199">
        <v>153</v>
      </c>
      <c r="D199">
        <v>0</v>
      </c>
      <c r="E199">
        <v>0</v>
      </c>
      <c r="F199">
        <v>153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N199" s="16">
        <v>12110</v>
      </c>
      <c r="O199" t="s">
        <v>201</v>
      </c>
      <c r="P199">
        <v>154</v>
      </c>
      <c r="Q199">
        <v>0</v>
      </c>
      <c r="R199">
        <v>0</v>
      </c>
      <c r="S199">
        <v>154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AA199" s="16">
        <v>12110</v>
      </c>
      <c r="AB199" t="s">
        <v>201</v>
      </c>
      <c r="AC199">
        <v>147</v>
      </c>
      <c r="AD199">
        <v>0</v>
      </c>
      <c r="AE199">
        <v>0</v>
      </c>
      <c r="AF199">
        <v>147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</row>
    <row r="200" spans="1:38" x14ac:dyDescent="0.25">
      <c r="A200" s="17" t="s">
        <v>395</v>
      </c>
      <c r="B200" t="s">
        <v>202</v>
      </c>
      <c r="C200" s="7">
        <v>1948</v>
      </c>
      <c r="D200">
        <v>20</v>
      </c>
      <c r="E200">
        <v>0</v>
      </c>
      <c r="F200" s="7">
        <v>1928</v>
      </c>
      <c r="G200">
        <v>105</v>
      </c>
      <c r="H200">
        <v>0</v>
      </c>
      <c r="I200">
        <v>0</v>
      </c>
      <c r="J200">
        <v>0</v>
      </c>
      <c r="K200">
        <v>0</v>
      </c>
      <c r="L200">
        <v>105</v>
      </c>
      <c r="N200" s="17" t="s">
        <v>395</v>
      </c>
      <c r="O200" t="s">
        <v>202</v>
      </c>
      <c r="P200" s="7">
        <v>1802</v>
      </c>
      <c r="Q200">
        <v>22</v>
      </c>
      <c r="R200">
        <v>0</v>
      </c>
      <c r="S200" s="7">
        <v>1780</v>
      </c>
      <c r="T200">
        <v>132</v>
      </c>
      <c r="U200">
        <v>0</v>
      </c>
      <c r="V200">
        <v>0</v>
      </c>
      <c r="W200">
        <v>0</v>
      </c>
      <c r="X200">
        <v>0</v>
      </c>
      <c r="Y200">
        <v>132</v>
      </c>
      <c r="AA200" s="17" t="s">
        <v>395</v>
      </c>
      <c r="AB200" t="s">
        <v>202</v>
      </c>
      <c r="AC200" s="7">
        <v>1806</v>
      </c>
      <c r="AD200">
        <v>19</v>
      </c>
      <c r="AE200">
        <v>0</v>
      </c>
      <c r="AF200" s="7">
        <v>1787</v>
      </c>
      <c r="AG200">
        <v>106</v>
      </c>
      <c r="AH200">
        <v>0</v>
      </c>
      <c r="AI200">
        <v>0</v>
      </c>
      <c r="AJ200">
        <v>0</v>
      </c>
      <c r="AK200">
        <v>0</v>
      </c>
      <c r="AL200">
        <v>106</v>
      </c>
    </row>
    <row r="201" spans="1:38" x14ac:dyDescent="0.25">
      <c r="A201" s="16">
        <v>16050</v>
      </c>
      <c r="B201" t="s">
        <v>203</v>
      </c>
      <c r="C201">
        <v>458</v>
      </c>
      <c r="D201">
        <v>0</v>
      </c>
      <c r="E201">
        <v>0</v>
      </c>
      <c r="F201">
        <v>458</v>
      </c>
      <c r="G201">
        <v>28</v>
      </c>
      <c r="H201">
        <v>0</v>
      </c>
      <c r="I201">
        <v>0</v>
      </c>
      <c r="J201">
        <v>2</v>
      </c>
      <c r="K201">
        <v>0</v>
      </c>
      <c r="L201">
        <v>30</v>
      </c>
      <c r="N201" s="16">
        <v>16050</v>
      </c>
      <c r="O201" t="s">
        <v>203</v>
      </c>
      <c r="P201">
        <v>437</v>
      </c>
      <c r="Q201">
        <v>0</v>
      </c>
      <c r="R201">
        <v>0</v>
      </c>
      <c r="S201">
        <v>437</v>
      </c>
      <c r="T201">
        <v>31</v>
      </c>
      <c r="U201">
        <v>0</v>
      </c>
      <c r="V201">
        <v>0</v>
      </c>
      <c r="W201">
        <v>0</v>
      </c>
      <c r="X201">
        <v>0</v>
      </c>
      <c r="Y201">
        <v>31</v>
      </c>
      <c r="AA201" s="16">
        <v>16050</v>
      </c>
      <c r="AB201" t="s">
        <v>203</v>
      </c>
      <c r="AC201">
        <v>400</v>
      </c>
      <c r="AD201">
        <v>0</v>
      </c>
      <c r="AE201">
        <v>0</v>
      </c>
      <c r="AF201">
        <v>400</v>
      </c>
      <c r="AG201">
        <v>40</v>
      </c>
      <c r="AH201">
        <v>0</v>
      </c>
      <c r="AI201">
        <v>0</v>
      </c>
      <c r="AJ201">
        <v>0</v>
      </c>
      <c r="AK201">
        <v>1</v>
      </c>
      <c r="AL201">
        <v>41</v>
      </c>
    </row>
    <row r="202" spans="1:38" x14ac:dyDescent="0.25">
      <c r="A202" s="16">
        <v>36402</v>
      </c>
      <c r="B202" t="s">
        <v>204</v>
      </c>
      <c r="C202">
        <v>330</v>
      </c>
      <c r="D202">
        <v>31</v>
      </c>
      <c r="E202">
        <v>0</v>
      </c>
      <c r="F202">
        <v>299</v>
      </c>
      <c r="G202">
        <v>22</v>
      </c>
      <c r="H202">
        <v>0</v>
      </c>
      <c r="I202">
        <v>0</v>
      </c>
      <c r="J202">
        <v>0</v>
      </c>
      <c r="K202">
        <v>0</v>
      </c>
      <c r="L202">
        <v>22</v>
      </c>
      <c r="N202" s="16">
        <v>36402</v>
      </c>
      <c r="O202" t="s">
        <v>204</v>
      </c>
      <c r="P202">
        <v>374</v>
      </c>
      <c r="Q202">
        <v>17</v>
      </c>
      <c r="R202">
        <v>0</v>
      </c>
      <c r="S202">
        <v>357</v>
      </c>
      <c r="T202">
        <v>0</v>
      </c>
      <c r="U202">
        <v>0</v>
      </c>
      <c r="V202">
        <v>0</v>
      </c>
      <c r="W202">
        <v>0</v>
      </c>
      <c r="X202">
        <v>14</v>
      </c>
      <c r="Y202">
        <v>14</v>
      </c>
      <c r="AA202" s="16">
        <v>36402</v>
      </c>
      <c r="AB202" t="s">
        <v>204</v>
      </c>
      <c r="AC202">
        <v>346</v>
      </c>
      <c r="AD202">
        <v>28</v>
      </c>
      <c r="AE202">
        <v>0</v>
      </c>
      <c r="AF202">
        <v>318</v>
      </c>
      <c r="AG202">
        <v>34</v>
      </c>
      <c r="AH202">
        <v>0</v>
      </c>
      <c r="AI202">
        <v>0</v>
      </c>
      <c r="AJ202">
        <v>0</v>
      </c>
      <c r="AK202">
        <v>0</v>
      </c>
      <c r="AL202">
        <v>34</v>
      </c>
    </row>
    <row r="203" spans="1:38" x14ac:dyDescent="0.25">
      <c r="A203" s="16">
        <v>32907</v>
      </c>
      <c r="B203" t="s">
        <v>329</v>
      </c>
      <c r="C203">
        <v>423</v>
      </c>
      <c r="D203">
        <v>0</v>
      </c>
      <c r="E203">
        <v>0</v>
      </c>
      <c r="F203">
        <v>423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N203" s="16">
        <v>32907</v>
      </c>
      <c r="O203" t="s">
        <v>329</v>
      </c>
      <c r="P203">
        <v>380</v>
      </c>
      <c r="Q203">
        <v>0</v>
      </c>
      <c r="R203">
        <v>0</v>
      </c>
      <c r="S203">
        <v>380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AA203" s="16">
        <v>32907</v>
      </c>
      <c r="AB203" t="s">
        <v>329</v>
      </c>
      <c r="AC203">
        <v>354</v>
      </c>
      <c r="AD203">
        <v>0</v>
      </c>
      <c r="AE203">
        <v>0</v>
      </c>
      <c r="AF203">
        <v>354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</row>
    <row r="204" spans="1:38" x14ac:dyDescent="0.25">
      <c r="A204" s="17" t="s">
        <v>396</v>
      </c>
      <c r="B204" t="s">
        <v>205</v>
      </c>
      <c r="C204" s="7">
        <v>1857</v>
      </c>
      <c r="D204">
        <v>13</v>
      </c>
      <c r="E204">
        <v>0</v>
      </c>
      <c r="F204" s="7">
        <v>1844</v>
      </c>
      <c r="G204">
        <v>74</v>
      </c>
      <c r="H204">
        <v>0</v>
      </c>
      <c r="I204">
        <v>0</v>
      </c>
      <c r="J204">
        <v>0</v>
      </c>
      <c r="K204">
        <v>8</v>
      </c>
      <c r="L204">
        <v>82</v>
      </c>
      <c r="N204" s="17" t="s">
        <v>396</v>
      </c>
      <c r="O204" t="s">
        <v>205</v>
      </c>
      <c r="P204" s="7">
        <v>1875</v>
      </c>
      <c r="Q204">
        <v>11</v>
      </c>
      <c r="R204">
        <v>0</v>
      </c>
      <c r="S204" s="7">
        <v>1864</v>
      </c>
      <c r="T204">
        <v>53</v>
      </c>
      <c r="U204">
        <v>0</v>
      </c>
      <c r="V204">
        <v>0</v>
      </c>
      <c r="W204">
        <v>0</v>
      </c>
      <c r="X204">
        <v>20</v>
      </c>
      <c r="Y204">
        <v>73</v>
      </c>
      <c r="AA204" s="17" t="s">
        <v>396</v>
      </c>
      <c r="AB204" t="s">
        <v>205</v>
      </c>
      <c r="AC204" s="7">
        <v>1784</v>
      </c>
      <c r="AD204">
        <v>15</v>
      </c>
      <c r="AE204">
        <v>0</v>
      </c>
      <c r="AF204" s="7">
        <v>1769</v>
      </c>
      <c r="AG204">
        <v>82</v>
      </c>
      <c r="AH204">
        <v>0</v>
      </c>
      <c r="AI204">
        <v>0</v>
      </c>
      <c r="AJ204">
        <v>0</v>
      </c>
      <c r="AK204">
        <v>13</v>
      </c>
      <c r="AL204">
        <v>95</v>
      </c>
    </row>
    <row r="205" spans="1:38" x14ac:dyDescent="0.25">
      <c r="A205" s="16">
        <v>17801</v>
      </c>
      <c r="B205" t="s">
        <v>206</v>
      </c>
      <c r="C205">
        <v>0</v>
      </c>
      <c r="D205">
        <v>0</v>
      </c>
      <c r="E205">
        <v>0</v>
      </c>
      <c r="F205">
        <v>0</v>
      </c>
      <c r="G205">
        <v>2</v>
      </c>
      <c r="H205">
        <v>0</v>
      </c>
      <c r="I205">
        <v>0</v>
      </c>
      <c r="J205">
        <v>2</v>
      </c>
      <c r="K205">
        <v>154</v>
      </c>
      <c r="L205">
        <v>158</v>
      </c>
      <c r="N205" s="16">
        <v>17801</v>
      </c>
      <c r="O205" t="s">
        <v>206</v>
      </c>
      <c r="P205">
        <v>0</v>
      </c>
      <c r="Q205">
        <v>0</v>
      </c>
      <c r="R205">
        <v>0</v>
      </c>
      <c r="S205">
        <v>0</v>
      </c>
      <c r="T205">
        <v>4</v>
      </c>
      <c r="U205">
        <v>0</v>
      </c>
      <c r="V205">
        <v>0</v>
      </c>
      <c r="W205">
        <v>4</v>
      </c>
      <c r="X205">
        <v>157</v>
      </c>
      <c r="Y205">
        <v>165</v>
      </c>
      <c r="AA205" s="16">
        <v>17801</v>
      </c>
      <c r="AB205" t="s">
        <v>206</v>
      </c>
      <c r="AC205">
        <v>0</v>
      </c>
      <c r="AD205">
        <v>0</v>
      </c>
      <c r="AE205">
        <v>0</v>
      </c>
      <c r="AF205">
        <v>0</v>
      </c>
      <c r="AG205">
        <v>6</v>
      </c>
      <c r="AH205">
        <v>0</v>
      </c>
      <c r="AI205">
        <v>0</v>
      </c>
      <c r="AJ205">
        <v>10</v>
      </c>
      <c r="AK205">
        <v>152</v>
      </c>
      <c r="AL205">
        <v>168</v>
      </c>
    </row>
    <row r="206" spans="1:38" x14ac:dyDescent="0.25">
      <c r="A206" s="16">
        <v>38267</v>
      </c>
      <c r="B206" t="s">
        <v>207</v>
      </c>
      <c r="C206">
        <v>762</v>
      </c>
      <c r="D206">
        <v>0</v>
      </c>
      <c r="E206">
        <v>0</v>
      </c>
      <c r="F206">
        <v>762</v>
      </c>
      <c r="G206">
        <v>71</v>
      </c>
      <c r="H206">
        <v>0</v>
      </c>
      <c r="I206">
        <v>0</v>
      </c>
      <c r="J206">
        <v>0</v>
      </c>
      <c r="K206">
        <v>19</v>
      </c>
      <c r="L206">
        <v>90</v>
      </c>
      <c r="N206" s="16">
        <v>38267</v>
      </c>
      <c r="O206" t="s">
        <v>207</v>
      </c>
      <c r="P206">
        <v>792</v>
      </c>
      <c r="Q206">
        <v>0</v>
      </c>
      <c r="R206">
        <v>0</v>
      </c>
      <c r="S206">
        <v>792</v>
      </c>
      <c r="T206">
        <v>82</v>
      </c>
      <c r="U206">
        <v>0</v>
      </c>
      <c r="V206">
        <v>0</v>
      </c>
      <c r="W206">
        <v>0</v>
      </c>
      <c r="X206">
        <v>17</v>
      </c>
      <c r="Y206">
        <v>99</v>
      </c>
      <c r="AA206" s="16">
        <v>38267</v>
      </c>
      <c r="AB206" t="s">
        <v>207</v>
      </c>
      <c r="AC206">
        <v>755</v>
      </c>
      <c r="AD206">
        <v>0</v>
      </c>
      <c r="AE206">
        <v>0</v>
      </c>
      <c r="AF206">
        <v>755</v>
      </c>
      <c r="AG206">
        <v>65</v>
      </c>
      <c r="AH206">
        <v>0</v>
      </c>
      <c r="AI206">
        <v>0</v>
      </c>
      <c r="AJ206">
        <v>0</v>
      </c>
      <c r="AK206">
        <v>22</v>
      </c>
      <c r="AL206">
        <v>87</v>
      </c>
    </row>
    <row r="207" spans="1:38" x14ac:dyDescent="0.25">
      <c r="A207" s="16">
        <v>38901</v>
      </c>
      <c r="B207" t="s">
        <v>356</v>
      </c>
      <c r="C207">
        <v>66</v>
      </c>
      <c r="D207">
        <v>0</v>
      </c>
      <c r="E207">
        <v>0</v>
      </c>
      <c r="F207">
        <v>66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N207" s="16">
        <v>38901</v>
      </c>
      <c r="O207" t="s">
        <v>356</v>
      </c>
      <c r="P207">
        <v>63</v>
      </c>
      <c r="Q207">
        <v>0</v>
      </c>
      <c r="R207">
        <v>0</v>
      </c>
      <c r="S207">
        <v>63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AA207" s="16">
        <v>27003</v>
      </c>
      <c r="AB207" t="s">
        <v>208</v>
      </c>
      <c r="AC207" s="7">
        <v>13671</v>
      </c>
      <c r="AD207">
        <v>0</v>
      </c>
      <c r="AE207">
        <v>0</v>
      </c>
      <c r="AF207" s="7">
        <v>13671</v>
      </c>
      <c r="AG207">
        <v>991</v>
      </c>
      <c r="AH207">
        <v>0</v>
      </c>
      <c r="AI207">
        <v>0</v>
      </c>
      <c r="AJ207">
        <v>13</v>
      </c>
      <c r="AK207">
        <v>278</v>
      </c>
      <c r="AL207" s="7">
        <v>1282</v>
      </c>
    </row>
    <row r="208" spans="1:38" x14ac:dyDescent="0.25">
      <c r="A208" s="16">
        <v>27003</v>
      </c>
      <c r="B208" t="s">
        <v>208</v>
      </c>
      <c r="C208" s="7">
        <v>15434</v>
      </c>
      <c r="D208">
        <v>0</v>
      </c>
      <c r="E208">
        <v>0</v>
      </c>
      <c r="F208" s="7">
        <v>15434</v>
      </c>
      <c r="G208">
        <v>817</v>
      </c>
      <c r="H208">
        <v>0</v>
      </c>
      <c r="I208">
        <v>0</v>
      </c>
      <c r="J208">
        <v>5</v>
      </c>
      <c r="K208">
        <v>162</v>
      </c>
      <c r="L208">
        <v>984</v>
      </c>
      <c r="N208" s="16">
        <v>27003</v>
      </c>
      <c r="O208" t="s">
        <v>208</v>
      </c>
      <c r="P208" s="7">
        <v>15187</v>
      </c>
      <c r="Q208">
        <v>0</v>
      </c>
      <c r="R208">
        <v>0</v>
      </c>
      <c r="S208" s="7">
        <v>15187</v>
      </c>
      <c r="T208">
        <v>938</v>
      </c>
      <c r="U208">
        <v>0</v>
      </c>
      <c r="V208">
        <v>0</v>
      </c>
      <c r="W208">
        <v>4</v>
      </c>
      <c r="X208">
        <v>176</v>
      </c>
      <c r="Y208" s="7">
        <v>1118</v>
      </c>
      <c r="AA208" s="16">
        <v>16020</v>
      </c>
      <c r="AB208" t="s">
        <v>209</v>
      </c>
      <c r="AC208">
        <v>78</v>
      </c>
      <c r="AD208">
        <v>0</v>
      </c>
      <c r="AE208">
        <v>0</v>
      </c>
      <c r="AF208">
        <v>78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</row>
    <row r="209" spans="1:38" x14ac:dyDescent="0.25">
      <c r="A209" s="16">
        <v>16020</v>
      </c>
      <c r="B209" t="s">
        <v>209</v>
      </c>
      <c r="C209">
        <v>78</v>
      </c>
      <c r="D209">
        <v>0</v>
      </c>
      <c r="E209">
        <v>0</v>
      </c>
      <c r="F209">
        <v>78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N209" s="16">
        <v>16020</v>
      </c>
      <c r="O209" t="s">
        <v>209</v>
      </c>
      <c r="P209">
        <v>82</v>
      </c>
      <c r="Q209">
        <v>0</v>
      </c>
      <c r="R209">
        <v>0</v>
      </c>
      <c r="S209">
        <v>82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AA209" s="16">
        <v>16048</v>
      </c>
      <c r="AB209" t="s">
        <v>210</v>
      </c>
      <c r="AC209">
        <v>139</v>
      </c>
      <c r="AD209">
        <v>0</v>
      </c>
      <c r="AE209">
        <v>0</v>
      </c>
      <c r="AF209">
        <v>139</v>
      </c>
      <c r="AG209">
        <v>1</v>
      </c>
      <c r="AH209">
        <v>0</v>
      </c>
      <c r="AI209">
        <v>0</v>
      </c>
      <c r="AJ209">
        <v>0</v>
      </c>
      <c r="AK209">
        <v>0</v>
      </c>
      <c r="AL209">
        <v>1</v>
      </c>
    </row>
    <row r="210" spans="1:38" x14ac:dyDescent="0.25">
      <c r="A210" s="16">
        <v>16048</v>
      </c>
      <c r="B210" t="s">
        <v>210</v>
      </c>
      <c r="C210">
        <v>148</v>
      </c>
      <c r="D210">
        <v>0</v>
      </c>
      <c r="E210">
        <v>0</v>
      </c>
      <c r="F210">
        <v>148</v>
      </c>
      <c r="G210">
        <v>2</v>
      </c>
      <c r="H210">
        <v>0</v>
      </c>
      <c r="I210">
        <v>0</v>
      </c>
      <c r="J210">
        <v>1</v>
      </c>
      <c r="K210">
        <v>0</v>
      </c>
      <c r="L210">
        <v>3</v>
      </c>
      <c r="N210" s="16">
        <v>16048</v>
      </c>
      <c r="O210" t="s">
        <v>210</v>
      </c>
      <c r="P210">
        <v>144</v>
      </c>
      <c r="Q210">
        <v>0</v>
      </c>
      <c r="R210">
        <v>2</v>
      </c>
      <c r="S210">
        <v>146</v>
      </c>
      <c r="T210">
        <v>1</v>
      </c>
      <c r="U210">
        <v>0</v>
      </c>
      <c r="V210">
        <v>0</v>
      </c>
      <c r="W210">
        <v>0</v>
      </c>
      <c r="X210">
        <v>0</v>
      </c>
      <c r="Y210">
        <v>1</v>
      </c>
      <c r="AA210" s="17" t="s">
        <v>397</v>
      </c>
      <c r="AB210" t="s">
        <v>332</v>
      </c>
      <c r="AC210">
        <v>139</v>
      </c>
      <c r="AD210">
        <v>0</v>
      </c>
      <c r="AE210">
        <v>0</v>
      </c>
      <c r="AF210">
        <v>139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</row>
    <row r="211" spans="1:38" x14ac:dyDescent="0.25">
      <c r="A211" s="17" t="s">
        <v>397</v>
      </c>
      <c r="B211" t="s">
        <v>332</v>
      </c>
      <c r="C211">
        <v>162</v>
      </c>
      <c r="D211">
        <v>0</v>
      </c>
      <c r="E211">
        <v>0</v>
      </c>
      <c r="F211">
        <v>162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N211" s="17" t="s">
        <v>397</v>
      </c>
      <c r="O211" t="s">
        <v>332</v>
      </c>
      <c r="P211">
        <v>146</v>
      </c>
      <c r="Q211">
        <v>0</v>
      </c>
      <c r="R211">
        <v>0</v>
      </c>
      <c r="S211">
        <v>146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AA211" s="17" t="s">
        <v>398</v>
      </c>
      <c r="AB211" t="s">
        <v>211</v>
      </c>
      <c r="AC211">
        <v>661</v>
      </c>
      <c r="AD211">
        <v>0</v>
      </c>
      <c r="AE211">
        <v>0</v>
      </c>
      <c r="AF211">
        <v>661</v>
      </c>
      <c r="AG211">
        <v>15</v>
      </c>
      <c r="AH211">
        <v>0</v>
      </c>
      <c r="AI211">
        <v>0</v>
      </c>
      <c r="AJ211">
        <v>0</v>
      </c>
      <c r="AK211">
        <v>63</v>
      </c>
      <c r="AL211">
        <v>78</v>
      </c>
    </row>
    <row r="212" spans="1:38" x14ac:dyDescent="0.25">
      <c r="A212" s="17" t="s">
        <v>398</v>
      </c>
      <c r="B212" t="s">
        <v>211</v>
      </c>
      <c r="C212">
        <v>664</v>
      </c>
      <c r="D212">
        <v>0</v>
      </c>
      <c r="E212">
        <v>0</v>
      </c>
      <c r="F212">
        <v>664</v>
      </c>
      <c r="G212">
        <v>11</v>
      </c>
      <c r="H212">
        <v>0</v>
      </c>
      <c r="I212">
        <v>0</v>
      </c>
      <c r="J212">
        <v>0</v>
      </c>
      <c r="K212">
        <v>62</v>
      </c>
      <c r="L212">
        <v>73</v>
      </c>
      <c r="N212" s="17" t="s">
        <v>398</v>
      </c>
      <c r="O212" t="s">
        <v>211</v>
      </c>
      <c r="P212">
        <v>659</v>
      </c>
      <c r="Q212">
        <v>0</v>
      </c>
      <c r="R212">
        <v>0</v>
      </c>
      <c r="S212">
        <v>659</v>
      </c>
      <c r="T212">
        <v>12</v>
      </c>
      <c r="U212">
        <v>0</v>
      </c>
      <c r="V212">
        <v>0</v>
      </c>
      <c r="W212">
        <v>0</v>
      </c>
      <c r="X212">
        <v>59</v>
      </c>
      <c r="Y212">
        <v>71</v>
      </c>
      <c r="AA212" s="16">
        <v>13144</v>
      </c>
      <c r="AB212" t="s">
        <v>212</v>
      </c>
      <c r="AC212" s="7">
        <v>1299</v>
      </c>
      <c r="AD212">
        <v>0</v>
      </c>
      <c r="AE212">
        <v>0</v>
      </c>
      <c r="AF212" s="7">
        <v>1299</v>
      </c>
      <c r="AG212">
        <v>61</v>
      </c>
      <c r="AH212">
        <v>0</v>
      </c>
      <c r="AI212">
        <v>0</v>
      </c>
      <c r="AJ212">
        <v>0</v>
      </c>
      <c r="AK212">
        <v>57</v>
      </c>
      <c r="AL212">
        <v>118</v>
      </c>
    </row>
    <row r="213" spans="1:38" x14ac:dyDescent="0.25">
      <c r="A213" s="16">
        <v>13144</v>
      </c>
      <c r="B213" t="s">
        <v>212</v>
      </c>
      <c r="C213" s="7">
        <v>1318</v>
      </c>
      <c r="D213">
        <v>0</v>
      </c>
      <c r="E213">
        <v>0</v>
      </c>
      <c r="F213" s="7">
        <v>1318</v>
      </c>
      <c r="G213">
        <v>68</v>
      </c>
      <c r="H213">
        <v>0</v>
      </c>
      <c r="I213">
        <v>0</v>
      </c>
      <c r="J213">
        <v>0</v>
      </c>
      <c r="K213">
        <v>47</v>
      </c>
      <c r="L213">
        <v>115</v>
      </c>
      <c r="N213" s="16">
        <v>13144</v>
      </c>
      <c r="O213" t="s">
        <v>212</v>
      </c>
      <c r="P213" s="7">
        <v>1238</v>
      </c>
      <c r="Q213">
        <v>0</v>
      </c>
      <c r="R213">
        <v>0</v>
      </c>
      <c r="S213" s="7">
        <v>1238</v>
      </c>
      <c r="T213">
        <v>63</v>
      </c>
      <c r="U213">
        <v>0</v>
      </c>
      <c r="V213">
        <v>0</v>
      </c>
      <c r="W213">
        <v>0</v>
      </c>
      <c r="X213">
        <v>40</v>
      </c>
      <c r="Y213">
        <v>103</v>
      </c>
      <c r="AA213" s="16">
        <v>34307</v>
      </c>
      <c r="AB213" t="s">
        <v>213</v>
      </c>
      <c r="AC213">
        <v>618</v>
      </c>
      <c r="AD213">
        <v>0</v>
      </c>
      <c r="AE213">
        <v>0</v>
      </c>
      <c r="AF213">
        <v>618</v>
      </c>
      <c r="AG213">
        <v>20</v>
      </c>
      <c r="AH213">
        <v>0</v>
      </c>
      <c r="AI213">
        <v>0</v>
      </c>
      <c r="AJ213">
        <v>0</v>
      </c>
      <c r="AK213">
        <v>0</v>
      </c>
      <c r="AL213">
        <v>20</v>
      </c>
    </row>
    <row r="214" spans="1:38" x14ac:dyDescent="0.25">
      <c r="A214" s="16">
        <v>34307</v>
      </c>
      <c r="B214" t="s">
        <v>213</v>
      </c>
      <c r="C214">
        <v>610</v>
      </c>
      <c r="D214">
        <v>0</v>
      </c>
      <c r="E214">
        <v>0</v>
      </c>
      <c r="F214">
        <v>610</v>
      </c>
      <c r="G214">
        <v>15</v>
      </c>
      <c r="H214">
        <v>0</v>
      </c>
      <c r="I214">
        <v>0</v>
      </c>
      <c r="J214">
        <v>1</v>
      </c>
      <c r="K214">
        <v>0</v>
      </c>
      <c r="L214">
        <v>16</v>
      </c>
      <c r="N214" s="16">
        <v>34307</v>
      </c>
      <c r="O214" t="s">
        <v>213</v>
      </c>
      <c r="P214">
        <v>605</v>
      </c>
      <c r="Q214">
        <v>0</v>
      </c>
      <c r="R214">
        <v>0</v>
      </c>
      <c r="S214">
        <v>605</v>
      </c>
      <c r="T214">
        <v>21</v>
      </c>
      <c r="U214">
        <v>0</v>
      </c>
      <c r="V214">
        <v>0</v>
      </c>
      <c r="W214">
        <v>0</v>
      </c>
      <c r="X214">
        <v>0</v>
      </c>
      <c r="Y214">
        <v>21</v>
      </c>
      <c r="AA214" s="16">
        <v>17908</v>
      </c>
      <c r="AB214" t="s">
        <v>330</v>
      </c>
      <c r="AC214">
        <v>301</v>
      </c>
      <c r="AD214">
        <v>0</v>
      </c>
      <c r="AE214">
        <v>0</v>
      </c>
      <c r="AF214">
        <v>301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</row>
    <row r="215" spans="1:38" x14ac:dyDescent="0.25">
      <c r="A215" s="16">
        <v>17908</v>
      </c>
      <c r="B215" t="s">
        <v>330</v>
      </c>
      <c r="C215">
        <v>285</v>
      </c>
      <c r="D215">
        <v>0</v>
      </c>
      <c r="E215">
        <v>0</v>
      </c>
      <c r="F215">
        <v>285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N215" s="16">
        <v>17908</v>
      </c>
      <c r="O215" t="s">
        <v>330</v>
      </c>
      <c r="P215">
        <v>284</v>
      </c>
      <c r="Q215">
        <v>0</v>
      </c>
      <c r="R215">
        <v>0</v>
      </c>
      <c r="S215">
        <v>284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AA215" s="16">
        <v>25116</v>
      </c>
      <c r="AB215" t="s">
        <v>214</v>
      </c>
      <c r="AC215">
        <v>449</v>
      </c>
      <c r="AD215">
        <v>0</v>
      </c>
      <c r="AE215">
        <v>0</v>
      </c>
      <c r="AF215">
        <v>449</v>
      </c>
      <c r="AG215">
        <v>4</v>
      </c>
      <c r="AH215">
        <v>0</v>
      </c>
      <c r="AI215">
        <v>0</v>
      </c>
      <c r="AJ215">
        <v>0</v>
      </c>
      <c r="AK215">
        <v>0</v>
      </c>
      <c r="AL215">
        <v>4</v>
      </c>
    </row>
    <row r="216" spans="1:38" x14ac:dyDescent="0.25">
      <c r="A216" s="16">
        <v>25116</v>
      </c>
      <c r="B216" t="s">
        <v>214</v>
      </c>
      <c r="C216">
        <v>431</v>
      </c>
      <c r="D216">
        <v>0</v>
      </c>
      <c r="E216">
        <v>0</v>
      </c>
      <c r="F216">
        <v>431</v>
      </c>
      <c r="G216">
        <v>5</v>
      </c>
      <c r="H216">
        <v>0</v>
      </c>
      <c r="I216">
        <v>0</v>
      </c>
      <c r="J216">
        <v>0</v>
      </c>
      <c r="K216">
        <v>11</v>
      </c>
      <c r="L216">
        <v>16</v>
      </c>
      <c r="N216" s="16">
        <v>25116</v>
      </c>
      <c r="O216" t="s">
        <v>214</v>
      </c>
      <c r="P216">
        <v>460</v>
      </c>
      <c r="Q216">
        <v>0</v>
      </c>
      <c r="R216">
        <v>0</v>
      </c>
      <c r="S216">
        <v>460</v>
      </c>
      <c r="T216">
        <v>4</v>
      </c>
      <c r="U216">
        <v>0</v>
      </c>
      <c r="V216">
        <v>0</v>
      </c>
      <c r="W216">
        <v>0</v>
      </c>
      <c r="X216">
        <v>1</v>
      </c>
      <c r="Y216">
        <v>5</v>
      </c>
      <c r="AA216" s="16">
        <v>22009</v>
      </c>
      <c r="AB216" t="s">
        <v>215</v>
      </c>
      <c r="AC216">
        <v>844</v>
      </c>
      <c r="AD216">
        <v>0</v>
      </c>
      <c r="AE216">
        <v>0</v>
      </c>
      <c r="AF216">
        <v>844</v>
      </c>
      <c r="AG216">
        <v>3</v>
      </c>
      <c r="AH216">
        <v>0</v>
      </c>
      <c r="AI216">
        <v>0</v>
      </c>
      <c r="AJ216">
        <v>0</v>
      </c>
      <c r="AK216">
        <v>0</v>
      </c>
      <c r="AL216">
        <v>3</v>
      </c>
    </row>
    <row r="217" spans="1:38" x14ac:dyDescent="0.25">
      <c r="A217" s="16">
        <v>22009</v>
      </c>
      <c r="B217" t="s">
        <v>215</v>
      </c>
      <c r="C217">
        <v>783</v>
      </c>
      <c r="D217">
        <v>0</v>
      </c>
      <c r="E217">
        <v>0</v>
      </c>
      <c r="F217">
        <v>783</v>
      </c>
      <c r="G217">
        <v>6</v>
      </c>
      <c r="H217">
        <v>0</v>
      </c>
      <c r="I217">
        <v>0</v>
      </c>
      <c r="J217">
        <v>0</v>
      </c>
      <c r="K217">
        <v>0</v>
      </c>
      <c r="L217">
        <v>6</v>
      </c>
      <c r="N217" s="16">
        <v>22009</v>
      </c>
      <c r="O217" t="s">
        <v>215</v>
      </c>
      <c r="P217">
        <v>793</v>
      </c>
      <c r="Q217">
        <v>0</v>
      </c>
      <c r="R217">
        <v>0</v>
      </c>
      <c r="S217">
        <v>793</v>
      </c>
      <c r="T217">
        <v>9</v>
      </c>
      <c r="U217">
        <v>0</v>
      </c>
      <c r="V217">
        <v>0</v>
      </c>
      <c r="W217">
        <v>0</v>
      </c>
      <c r="X217">
        <v>0</v>
      </c>
      <c r="Y217">
        <v>9</v>
      </c>
      <c r="AA217" s="16">
        <v>17403</v>
      </c>
      <c r="AB217" t="s">
        <v>216</v>
      </c>
      <c r="AC217" s="7">
        <v>8758</v>
      </c>
      <c r="AD217">
        <v>0</v>
      </c>
      <c r="AE217">
        <v>0</v>
      </c>
      <c r="AF217" s="7">
        <v>8758</v>
      </c>
      <c r="AG217">
        <v>745</v>
      </c>
      <c r="AH217">
        <v>0</v>
      </c>
      <c r="AI217">
        <v>0</v>
      </c>
      <c r="AJ217">
        <v>0</v>
      </c>
      <c r="AK217">
        <v>264</v>
      </c>
      <c r="AL217" s="7">
        <v>1009</v>
      </c>
    </row>
    <row r="218" spans="1:38" x14ac:dyDescent="0.25">
      <c r="A218" s="16">
        <v>17403</v>
      </c>
      <c r="B218" t="s">
        <v>216</v>
      </c>
      <c r="C218" s="7">
        <v>9225</v>
      </c>
      <c r="D218">
        <v>0</v>
      </c>
      <c r="E218">
        <v>0</v>
      </c>
      <c r="F218" s="7">
        <v>9225</v>
      </c>
      <c r="G218">
        <v>517</v>
      </c>
      <c r="H218">
        <v>0</v>
      </c>
      <c r="I218">
        <v>0</v>
      </c>
      <c r="J218">
        <v>0</v>
      </c>
      <c r="K218">
        <v>83</v>
      </c>
      <c r="L218">
        <v>600</v>
      </c>
      <c r="N218" s="16">
        <v>17403</v>
      </c>
      <c r="O218" t="s">
        <v>216</v>
      </c>
      <c r="P218" s="7">
        <v>8665</v>
      </c>
      <c r="Q218">
        <v>0</v>
      </c>
      <c r="R218">
        <v>0</v>
      </c>
      <c r="S218" s="7">
        <v>8665</v>
      </c>
      <c r="T218">
        <v>610</v>
      </c>
      <c r="U218">
        <v>0</v>
      </c>
      <c r="V218">
        <v>0</v>
      </c>
      <c r="W218">
        <v>0</v>
      </c>
      <c r="X218">
        <v>216</v>
      </c>
      <c r="Y218">
        <v>826</v>
      </c>
      <c r="AA218" s="16">
        <v>10309</v>
      </c>
      <c r="AB218" t="s">
        <v>217</v>
      </c>
      <c r="AC218">
        <v>302</v>
      </c>
      <c r="AD218">
        <v>0</v>
      </c>
      <c r="AE218">
        <v>0</v>
      </c>
      <c r="AF218">
        <v>302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</row>
    <row r="219" spans="1:38" x14ac:dyDescent="0.25">
      <c r="A219" s="16">
        <v>10309</v>
      </c>
      <c r="B219" t="s">
        <v>217</v>
      </c>
      <c r="C219">
        <v>323</v>
      </c>
      <c r="D219">
        <v>0</v>
      </c>
      <c r="E219">
        <v>0</v>
      </c>
      <c r="F219">
        <v>323</v>
      </c>
      <c r="G219">
        <v>2</v>
      </c>
      <c r="H219">
        <v>0</v>
      </c>
      <c r="I219">
        <v>0</v>
      </c>
      <c r="J219">
        <v>0</v>
      </c>
      <c r="K219">
        <v>0</v>
      </c>
      <c r="L219">
        <v>2</v>
      </c>
      <c r="N219" s="16">
        <v>10309</v>
      </c>
      <c r="O219" t="s">
        <v>217</v>
      </c>
      <c r="P219">
        <v>308</v>
      </c>
      <c r="Q219">
        <v>0</v>
      </c>
      <c r="R219">
        <v>0</v>
      </c>
      <c r="S219">
        <v>308</v>
      </c>
      <c r="T219">
        <v>2</v>
      </c>
      <c r="U219">
        <v>0</v>
      </c>
      <c r="V219">
        <v>0</v>
      </c>
      <c r="W219">
        <v>0</v>
      </c>
      <c r="X219">
        <v>0</v>
      </c>
      <c r="Y219">
        <v>2</v>
      </c>
      <c r="AA219" s="17" t="s">
        <v>399</v>
      </c>
      <c r="AB219" t="s">
        <v>218</v>
      </c>
      <c r="AC219" s="7">
        <v>4642</v>
      </c>
      <c r="AD219">
        <v>0</v>
      </c>
      <c r="AE219">
        <v>0</v>
      </c>
      <c r="AF219" s="7">
        <v>4642</v>
      </c>
      <c r="AG219">
        <v>484</v>
      </c>
      <c r="AH219">
        <v>0</v>
      </c>
      <c r="AI219">
        <v>68</v>
      </c>
      <c r="AJ219">
        <v>55</v>
      </c>
      <c r="AK219">
        <v>104</v>
      </c>
      <c r="AL219">
        <v>711</v>
      </c>
    </row>
    <row r="220" spans="1:38" x14ac:dyDescent="0.25">
      <c r="A220" s="17" t="s">
        <v>399</v>
      </c>
      <c r="B220" t="s">
        <v>218</v>
      </c>
      <c r="C220" s="7">
        <v>4802</v>
      </c>
      <c r="D220">
        <v>0</v>
      </c>
      <c r="E220">
        <v>0</v>
      </c>
      <c r="F220" s="7">
        <v>4802</v>
      </c>
      <c r="G220">
        <v>400</v>
      </c>
      <c r="H220">
        <v>0</v>
      </c>
      <c r="I220">
        <v>58</v>
      </c>
      <c r="J220">
        <v>29</v>
      </c>
      <c r="K220">
        <v>87</v>
      </c>
      <c r="L220">
        <v>574</v>
      </c>
      <c r="N220" s="17" t="s">
        <v>399</v>
      </c>
      <c r="O220" t="s">
        <v>218</v>
      </c>
      <c r="P220" s="7">
        <v>4530</v>
      </c>
      <c r="Q220">
        <v>0</v>
      </c>
      <c r="R220">
        <v>0</v>
      </c>
      <c r="S220" s="7">
        <v>4530</v>
      </c>
      <c r="T220">
        <v>465</v>
      </c>
      <c r="U220">
        <v>0</v>
      </c>
      <c r="V220">
        <v>84</v>
      </c>
      <c r="W220">
        <v>40</v>
      </c>
      <c r="X220">
        <v>108</v>
      </c>
      <c r="Y220">
        <v>697</v>
      </c>
      <c r="AA220" s="16">
        <v>32416</v>
      </c>
      <c r="AB220" t="s">
        <v>220</v>
      </c>
      <c r="AC220" s="7">
        <v>1250</v>
      </c>
      <c r="AD220">
        <v>0</v>
      </c>
      <c r="AE220">
        <v>0</v>
      </c>
      <c r="AF220" s="7">
        <v>1250</v>
      </c>
      <c r="AG220">
        <v>41</v>
      </c>
      <c r="AH220">
        <v>0</v>
      </c>
      <c r="AI220">
        <v>0</v>
      </c>
      <c r="AJ220">
        <v>3</v>
      </c>
      <c r="AK220">
        <v>0</v>
      </c>
      <c r="AL220">
        <v>44</v>
      </c>
    </row>
    <row r="221" spans="1:38" x14ac:dyDescent="0.25">
      <c r="A221" s="16">
        <v>32416</v>
      </c>
      <c r="B221" t="s">
        <v>220</v>
      </c>
      <c r="C221" s="7">
        <v>1246</v>
      </c>
      <c r="D221">
        <v>0</v>
      </c>
      <c r="E221">
        <v>0</v>
      </c>
      <c r="F221" s="7">
        <v>1246</v>
      </c>
      <c r="G221">
        <v>39</v>
      </c>
      <c r="H221">
        <v>0</v>
      </c>
      <c r="I221">
        <v>0</v>
      </c>
      <c r="J221">
        <v>0</v>
      </c>
      <c r="K221">
        <v>0</v>
      </c>
      <c r="L221">
        <v>39</v>
      </c>
      <c r="N221" s="16">
        <v>32416</v>
      </c>
      <c r="O221" t="s">
        <v>220</v>
      </c>
      <c r="P221" s="7">
        <v>1226</v>
      </c>
      <c r="Q221">
        <v>0</v>
      </c>
      <c r="R221">
        <v>0</v>
      </c>
      <c r="S221" s="7">
        <v>1226</v>
      </c>
      <c r="T221">
        <v>46</v>
      </c>
      <c r="U221">
        <v>0</v>
      </c>
      <c r="V221">
        <v>0</v>
      </c>
      <c r="W221">
        <v>0</v>
      </c>
      <c r="X221">
        <v>0</v>
      </c>
      <c r="Y221">
        <v>46</v>
      </c>
      <c r="AA221" s="16">
        <v>17407</v>
      </c>
      <c r="AB221" t="s">
        <v>221</v>
      </c>
      <c r="AC221" s="7">
        <v>2545</v>
      </c>
      <c r="AD221">
        <v>0</v>
      </c>
      <c r="AE221">
        <v>0</v>
      </c>
      <c r="AF221" s="7">
        <v>2545</v>
      </c>
      <c r="AG221">
        <v>38</v>
      </c>
      <c r="AH221">
        <v>0</v>
      </c>
      <c r="AI221">
        <v>38</v>
      </c>
      <c r="AJ221">
        <v>0</v>
      </c>
      <c r="AK221">
        <v>13</v>
      </c>
      <c r="AL221">
        <v>89</v>
      </c>
    </row>
    <row r="222" spans="1:38" x14ac:dyDescent="0.25">
      <c r="A222" s="16">
        <v>17407</v>
      </c>
      <c r="B222" t="s">
        <v>221</v>
      </c>
      <c r="C222" s="7">
        <v>2727</v>
      </c>
      <c r="D222">
        <v>0</v>
      </c>
      <c r="E222">
        <v>0</v>
      </c>
      <c r="F222" s="7">
        <v>2727</v>
      </c>
      <c r="G222">
        <v>24</v>
      </c>
      <c r="H222">
        <v>0</v>
      </c>
      <c r="I222">
        <v>43</v>
      </c>
      <c r="J222">
        <v>0</v>
      </c>
      <c r="K222">
        <v>21</v>
      </c>
      <c r="L222">
        <v>88</v>
      </c>
      <c r="N222" s="16">
        <v>17407</v>
      </c>
      <c r="O222" t="s">
        <v>221</v>
      </c>
      <c r="P222" s="7">
        <v>2637</v>
      </c>
      <c r="Q222">
        <v>0</v>
      </c>
      <c r="R222">
        <v>0</v>
      </c>
      <c r="S222" s="7">
        <v>2637</v>
      </c>
      <c r="T222">
        <v>46</v>
      </c>
      <c r="U222">
        <v>0</v>
      </c>
      <c r="V222">
        <v>44</v>
      </c>
      <c r="W222">
        <v>0</v>
      </c>
      <c r="X222">
        <v>13</v>
      </c>
      <c r="Y222">
        <v>103</v>
      </c>
      <c r="AA222" s="16">
        <v>34401</v>
      </c>
      <c r="AB222" t="s">
        <v>222</v>
      </c>
      <c r="AC222" s="7">
        <v>2074</v>
      </c>
      <c r="AD222">
        <v>0</v>
      </c>
      <c r="AE222">
        <v>0</v>
      </c>
      <c r="AF222" s="7">
        <v>2074</v>
      </c>
      <c r="AG222">
        <v>117</v>
      </c>
      <c r="AH222">
        <v>0</v>
      </c>
      <c r="AI222">
        <v>12</v>
      </c>
      <c r="AJ222">
        <v>5</v>
      </c>
      <c r="AK222">
        <v>32</v>
      </c>
      <c r="AL222">
        <v>166</v>
      </c>
    </row>
    <row r="223" spans="1:38" x14ac:dyDescent="0.25">
      <c r="A223" s="16">
        <v>34401</v>
      </c>
      <c r="B223" t="s">
        <v>222</v>
      </c>
      <c r="C223" s="7">
        <v>2149</v>
      </c>
      <c r="D223">
        <v>0</v>
      </c>
      <c r="E223">
        <v>0</v>
      </c>
      <c r="F223" s="7">
        <v>2149</v>
      </c>
      <c r="G223">
        <v>117</v>
      </c>
      <c r="H223">
        <v>0</v>
      </c>
      <c r="I223">
        <v>7</v>
      </c>
      <c r="J223">
        <v>7</v>
      </c>
      <c r="K223">
        <v>20</v>
      </c>
      <c r="L223">
        <v>151</v>
      </c>
      <c r="N223" s="16">
        <v>34401</v>
      </c>
      <c r="O223" t="s">
        <v>222</v>
      </c>
      <c r="P223" s="7">
        <v>2105</v>
      </c>
      <c r="Q223">
        <v>0</v>
      </c>
      <c r="R223">
        <v>0</v>
      </c>
      <c r="S223" s="7">
        <v>2105</v>
      </c>
      <c r="T223">
        <v>113</v>
      </c>
      <c r="U223">
        <v>0</v>
      </c>
      <c r="V223">
        <v>12</v>
      </c>
      <c r="W223">
        <v>3</v>
      </c>
      <c r="X223">
        <v>22</v>
      </c>
      <c r="Y223">
        <v>150</v>
      </c>
      <c r="AA223" s="16">
        <v>20403</v>
      </c>
      <c r="AB223" t="s">
        <v>223</v>
      </c>
      <c r="AC223">
        <v>42</v>
      </c>
      <c r="AD223">
        <v>0</v>
      </c>
      <c r="AE223">
        <v>0</v>
      </c>
      <c r="AF223">
        <v>42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</row>
    <row r="224" spans="1:38" x14ac:dyDescent="0.25">
      <c r="A224" s="16">
        <v>20403</v>
      </c>
      <c r="B224" t="s">
        <v>223</v>
      </c>
      <c r="C224">
        <v>44</v>
      </c>
      <c r="D224">
        <v>0</v>
      </c>
      <c r="E224">
        <v>0</v>
      </c>
      <c r="F224">
        <v>44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N224" s="16">
        <v>20403</v>
      </c>
      <c r="O224" t="s">
        <v>223</v>
      </c>
      <c r="P224">
        <v>44</v>
      </c>
      <c r="Q224">
        <v>0</v>
      </c>
      <c r="R224">
        <v>0</v>
      </c>
      <c r="S224">
        <v>44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AA224" s="16">
        <v>38320</v>
      </c>
      <c r="AB224" t="s">
        <v>224</v>
      </c>
      <c r="AC224">
        <v>159</v>
      </c>
      <c r="AD224">
        <v>0</v>
      </c>
      <c r="AE224">
        <v>0</v>
      </c>
      <c r="AF224">
        <v>159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</row>
    <row r="225" spans="1:38" x14ac:dyDescent="0.25">
      <c r="A225" s="16">
        <v>38320</v>
      </c>
      <c r="B225" t="s">
        <v>224</v>
      </c>
      <c r="C225">
        <v>154</v>
      </c>
      <c r="D225">
        <v>0</v>
      </c>
      <c r="E225">
        <v>0</v>
      </c>
      <c r="F225">
        <v>154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N225" s="16">
        <v>38320</v>
      </c>
      <c r="O225" t="s">
        <v>224</v>
      </c>
      <c r="P225">
        <v>169</v>
      </c>
      <c r="Q225">
        <v>0</v>
      </c>
      <c r="R225">
        <v>0</v>
      </c>
      <c r="S225">
        <v>169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AA225" s="16">
        <v>13160</v>
      </c>
      <c r="AB225" t="s">
        <v>225</v>
      </c>
      <c r="AC225" s="7">
        <v>1437</v>
      </c>
      <c r="AD225">
        <v>116</v>
      </c>
      <c r="AE225">
        <v>0</v>
      </c>
      <c r="AF225" s="7">
        <v>1321</v>
      </c>
      <c r="AG225">
        <v>32</v>
      </c>
      <c r="AH225">
        <v>0</v>
      </c>
      <c r="AI225">
        <v>0</v>
      </c>
      <c r="AJ225">
        <v>0</v>
      </c>
      <c r="AK225">
        <v>0</v>
      </c>
      <c r="AL225">
        <v>32</v>
      </c>
    </row>
    <row r="226" spans="1:38" x14ac:dyDescent="0.25">
      <c r="A226" s="16">
        <v>13160</v>
      </c>
      <c r="B226" t="s">
        <v>225</v>
      </c>
      <c r="C226" s="7">
        <v>1523</v>
      </c>
      <c r="D226">
        <v>108</v>
      </c>
      <c r="E226">
        <v>0</v>
      </c>
      <c r="F226" s="7">
        <v>1415</v>
      </c>
      <c r="G226">
        <v>17</v>
      </c>
      <c r="H226">
        <v>0</v>
      </c>
      <c r="I226">
        <v>0</v>
      </c>
      <c r="J226">
        <v>0</v>
      </c>
      <c r="K226">
        <v>0</v>
      </c>
      <c r="L226">
        <v>17</v>
      </c>
      <c r="N226" s="16">
        <v>13160</v>
      </c>
      <c r="O226" t="s">
        <v>225</v>
      </c>
      <c r="P226" s="7">
        <v>1404</v>
      </c>
      <c r="Q226">
        <v>97</v>
      </c>
      <c r="R226">
        <v>0</v>
      </c>
      <c r="S226" s="7">
        <v>1307</v>
      </c>
      <c r="T226">
        <v>30</v>
      </c>
      <c r="U226">
        <v>0</v>
      </c>
      <c r="V226">
        <v>0</v>
      </c>
      <c r="W226">
        <v>0</v>
      </c>
      <c r="X226">
        <v>0</v>
      </c>
      <c r="Y226">
        <v>30</v>
      </c>
      <c r="AA226" s="16">
        <v>28149</v>
      </c>
      <c r="AB226" t="s">
        <v>226</v>
      </c>
      <c r="AC226">
        <v>363</v>
      </c>
      <c r="AD226">
        <v>0</v>
      </c>
      <c r="AE226">
        <v>0</v>
      </c>
      <c r="AF226">
        <v>363</v>
      </c>
      <c r="AG226">
        <v>2</v>
      </c>
      <c r="AH226">
        <v>0</v>
      </c>
      <c r="AI226">
        <v>0</v>
      </c>
      <c r="AJ226">
        <v>0</v>
      </c>
      <c r="AK226">
        <v>0</v>
      </c>
      <c r="AL226">
        <v>2</v>
      </c>
    </row>
    <row r="227" spans="1:38" x14ac:dyDescent="0.25">
      <c r="A227" s="16">
        <v>28149</v>
      </c>
      <c r="B227" t="s">
        <v>226</v>
      </c>
      <c r="C227">
        <v>369</v>
      </c>
      <c r="D227">
        <v>0</v>
      </c>
      <c r="E227">
        <v>0</v>
      </c>
      <c r="F227">
        <v>369</v>
      </c>
      <c r="G227">
        <v>5</v>
      </c>
      <c r="H227">
        <v>0</v>
      </c>
      <c r="I227">
        <v>0</v>
      </c>
      <c r="J227">
        <v>0</v>
      </c>
      <c r="K227">
        <v>0</v>
      </c>
      <c r="L227">
        <v>5</v>
      </c>
      <c r="N227" s="16">
        <v>28149</v>
      </c>
      <c r="O227" t="s">
        <v>226</v>
      </c>
      <c r="P227">
        <v>385</v>
      </c>
      <c r="Q227">
        <v>0</v>
      </c>
      <c r="R227">
        <v>0</v>
      </c>
      <c r="S227">
        <v>385</v>
      </c>
      <c r="T227">
        <v>4</v>
      </c>
      <c r="U227">
        <v>0</v>
      </c>
      <c r="V227">
        <v>0</v>
      </c>
      <c r="W227">
        <v>0</v>
      </c>
      <c r="X227">
        <v>0</v>
      </c>
      <c r="Y227">
        <v>4</v>
      </c>
      <c r="AA227" s="16">
        <v>17001</v>
      </c>
      <c r="AB227" t="s">
        <v>347</v>
      </c>
      <c r="AC227" s="7">
        <v>9480</v>
      </c>
      <c r="AD227">
        <v>112</v>
      </c>
      <c r="AE227">
        <v>0</v>
      </c>
      <c r="AF227" s="7">
        <v>9368</v>
      </c>
      <c r="AG227" s="7">
        <v>2116</v>
      </c>
      <c r="AH227">
        <v>0</v>
      </c>
      <c r="AI227" s="7">
        <v>1112</v>
      </c>
      <c r="AJ227">
        <v>96</v>
      </c>
      <c r="AK227">
        <v>305</v>
      </c>
      <c r="AL227" s="7">
        <v>3629</v>
      </c>
    </row>
    <row r="228" spans="1:38" x14ac:dyDescent="0.25">
      <c r="A228" s="16">
        <v>17001</v>
      </c>
      <c r="B228" t="s">
        <v>347</v>
      </c>
      <c r="C228" s="7">
        <v>8735</v>
      </c>
      <c r="D228">
        <v>314</v>
      </c>
      <c r="E228">
        <v>0</v>
      </c>
      <c r="F228" s="7">
        <v>8421</v>
      </c>
      <c r="G228" s="7">
        <v>2290</v>
      </c>
      <c r="H228">
        <v>0</v>
      </c>
      <c r="I228" s="7">
        <v>1068</v>
      </c>
      <c r="J228">
        <v>81</v>
      </c>
      <c r="K228">
        <v>307</v>
      </c>
      <c r="L228" s="7">
        <v>3746</v>
      </c>
      <c r="N228" s="16">
        <v>17001</v>
      </c>
      <c r="O228" t="s">
        <v>347</v>
      </c>
      <c r="P228" s="7">
        <v>8011</v>
      </c>
      <c r="Q228">
        <v>177</v>
      </c>
      <c r="R228">
        <v>0</v>
      </c>
      <c r="S228" s="7">
        <v>7834</v>
      </c>
      <c r="T228" s="7">
        <v>2016</v>
      </c>
      <c r="U228">
        <v>2</v>
      </c>
      <c r="V228">
        <v>959</v>
      </c>
      <c r="W228">
        <v>80</v>
      </c>
      <c r="X228">
        <v>291</v>
      </c>
      <c r="Y228" s="7">
        <v>3348</v>
      </c>
      <c r="AA228" s="16">
        <v>29101</v>
      </c>
      <c r="AB228" t="s">
        <v>228</v>
      </c>
      <c r="AC228" s="7">
        <v>2869</v>
      </c>
      <c r="AD228">
        <v>2</v>
      </c>
      <c r="AE228">
        <v>0</v>
      </c>
      <c r="AF228" s="7">
        <v>2867</v>
      </c>
      <c r="AG228">
        <v>152</v>
      </c>
      <c r="AH228">
        <v>38</v>
      </c>
      <c r="AI228">
        <v>0</v>
      </c>
      <c r="AJ228">
        <v>51</v>
      </c>
      <c r="AK228">
        <v>31</v>
      </c>
      <c r="AL228">
        <v>272</v>
      </c>
    </row>
    <row r="229" spans="1:38" x14ac:dyDescent="0.25">
      <c r="A229" s="16">
        <v>29101</v>
      </c>
      <c r="B229" t="s">
        <v>228</v>
      </c>
      <c r="C229" s="7">
        <v>3003</v>
      </c>
      <c r="D229">
        <v>3</v>
      </c>
      <c r="E229">
        <v>0</v>
      </c>
      <c r="F229" s="7">
        <v>3000</v>
      </c>
      <c r="G229">
        <v>151</v>
      </c>
      <c r="H229">
        <v>41</v>
      </c>
      <c r="I229">
        <v>0</v>
      </c>
      <c r="J229">
        <v>43</v>
      </c>
      <c r="K229">
        <v>18</v>
      </c>
      <c r="L229">
        <v>253</v>
      </c>
      <c r="N229" s="16">
        <v>29101</v>
      </c>
      <c r="O229" t="s">
        <v>228</v>
      </c>
      <c r="P229" s="7">
        <v>3022</v>
      </c>
      <c r="Q229">
        <v>3</v>
      </c>
      <c r="R229">
        <v>0</v>
      </c>
      <c r="S229" s="7">
        <v>3019</v>
      </c>
      <c r="T229">
        <v>145</v>
      </c>
      <c r="U229">
        <v>44</v>
      </c>
      <c r="V229">
        <v>0</v>
      </c>
      <c r="W229">
        <v>64</v>
      </c>
      <c r="X229">
        <v>21</v>
      </c>
      <c r="Y229">
        <v>274</v>
      </c>
      <c r="AA229" s="16">
        <v>39119</v>
      </c>
      <c r="AB229" t="s">
        <v>229</v>
      </c>
      <c r="AC229" s="7">
        <v>2563</v>
      </c>
      <c r="AD229">
        <v>112</v>
      </c>
      <c r="AE229">
        <v>0</v>
      </c>
      <c r="AF229" s="7">
        <v>2451</v>
      </c>
      <c r="AG229">
        <v>87</v>
      </c>
      <c r="AH229">
        <v>0</v>
      </c>
      <c r="AI229">
        <v>0</v>
      </c>
      <c r="AJ229">
        <v>20</v>
      </c>
      <c r="AK229">
        <v>40</v>
      </c>
      <c r="AL229">
        <v>147</v>
      </c>
    </row>
    <row r="230" spans="1:38" x14ac:dyDescent="0.25">
      <c r="A230" s="16">
        <v>39119</v>
      </c>
      <c r="B230" t="s">
        <v>229</v>
      </c>
      <c r="C230" s="7">
        <v>2685</v>
      </c>
      <c r="D230">
        <v>64</v>
      </c>
      <c r="E230">
        <v>0</v>
      </c>
      <c r="F230" s="7">
        <v>2621</v>
      </c>
      <c r="G230">
        <v>61</v>
      </c>
      <c r="H230">
        <v>0</v>
      </c>
      <c r="I230">
        <v>0</v>
      </c>
      <c r="J230">
        <v>8</v>
      </c>
      <c r="K230">
        <v>21</v>
      </c>
      <c r="L230">
        <v>90</v>
      </c>
      <c r="N230" s="16">
        <v>39119</v>
      </c>
      <c r="O230" t="s">
        <v>229</v>
      </c>
      <c r="P230" s="7">
        <v>2652</v>
      </c>
      <c r="Q230">
        <v>68</v>
      </c>
      <c r="R230">
        <v>0</v>
      </c>
      <c r="S230" s="7">
        <v>2584</v>
      </c>
      <c r="T230">
        <v>75</v>
      </c>
      <c r="U230">
        <v>0</v>
      </c>
      <c r="V230">
        <v>0</v>
      </c>
      <c r="W230">
        <v>21</v>
      </c>
      <c r="X230">
        <v>31</v>
      </c>
      <c r="Y230">
        <v>127</v>
      </c>
      <c r="AA230" s="16">
        <v>26070</v>
      </c>
      <c r="AB230" t="s">
        <v>230</v>
      </c>
      <c r="AC230">
        <v>248</v>
      </c>
      <c r="AD230">
        <v>0</v>
      </c>
      <c r="AE230">
        <v>0</v>
      </c>
      <c r="AF230">
        <v>248</v>
      </c>
      <c r="AG230">
        <v>0</v>
      </c>
      <c r="AH230">
        <v>0</v>
      </c>
      <c r="AI230">
        <v>0</v>
      </c>
      <c r="AJ230">
        <v>0</v>
      </c>
      <c r="AK230">
        <v>17</v>
      </c>
      <c r="AL230">
        <v>17</v>
      </c>
    </row>
    <row r="231" spans="1:38" x14ac:dyDescent="0.25">
      <c r="A231" s="16">
        <v>26070</v>
      </c>
      <c r="B231" t="s">
        <v>230</v>
      </c>
      <c r="C231">
        <v>248</v>
      </c>
      <c r="D231">
        <v>0</v>
      </c>
      <c r="E231">
        <v>0</v>
      </c>
      <c r="F231">
        <v>248</v>
      </c>
      <c r="G231">
        <v>0</v>
      </c>
      <c r="H231">
        <v>0</v>
      </c>
      <c r="I231">
        <v>0</v>
      </c>
      <c r="J231">
        <v>0</v>
      </c>
      <c r="K231">
        <v>11</v>
      </c>
      <c r="L231">
        <v>11</v>
      </c>
      <c r="N231" s="16">
        <v>26070</v>
      </c>
      <c r="O231" t="s">
        <v>230</v>
      </c>
      <c r="P231">
        <v>264</v>
      </c>
      <c r="Q231">
        <v>0</v>
      </c>
      <c r="R231">
        <v>0</v>
      </c>
      <c r="S231">
        <v>264</v>
      </c>
      <c r="T231">
        <v>0</v>
      </c>
      <c r="U231">
        <v>0</v>
      </c>
      <c r="V231">
        <v>0</v>
      </c>
      <c r="W231">
        <v>0</v>
      </c>
      <c r="X231">
        <v>15</v>
      </c>
      <c r="Y231">
        <v>15</v>
      </c>
      <c r="AA231" s="17" t="s">
        <v>400</v>
      </c>
      <c r="AB231" t="s">
        <v>231</v>
      </c>
      <c r="AC231" s="7">
        <v>1307</v>
      </c>
      <c r="AD231">
        <v>0</v>
      </c>
      <c r="AE231">
        <v>0</v>
      </c>
      <c r="AF231" s="7">
        <v>1307</v>
      </c>
      <c r="AG231">
        <v>73</v>
      </c>
      <c r="AH231">
        <v>0</v>
      </c>
      <c r="AI231">
        <v>0</v>
      </c>
      <c r="AJ231">
        <v>14</v>
      </c>
      <c r="AK231">
        <v>15</v>
      </c>
      <c r="AL231">
        <v>102</v>
      </c>
    </row>
    <row r="232" spans="1:38" x14ac:dyDescent="0.25">
      <c r="A232" s="17" t="s">
        <v>400</v>
      </c>
      <c r="B232" t="s">
        <v>231</v>
      </c>
      <c r="C232" s="7">
        <v>1398</v>
      </c>
      <c r="D232">
        <v>0</v>
      </c>
      <c r="E232">
        <v>0</v>
      </c>
      <c r="F232" s="7">
        <v>1398</v>
      </c>
      <c r="G232">
        <v>85</v>
      </c>
      <c r="H232">
        <v>0</v>
      </c>
      <c r="I232">
        <v>0</v>
      </c>
      <c r="J232">
        <v>19</v>
      </c>
      <c r="K232">
        <v>19</v>
      </c>
      <c r="L232">
        <v>123</v>
      </c>
      <c r="N232" s="17" t="s">
        <v>400</v>
      </c>
      <c r="O232" t="s">
        <v>231</v>
      </c>
      <c r="P232" s="7">
        <v>1375</v>
      </c>
      <c r="Q232">
        <v>0</v>
      </c>
      <c r="R232">
        <v>0</v>
      </c>
      <c r="S232" s="7">
        <v>1375</v>
      </c>
      <c r="T232">
        <v>64</v>
      </c>
      <c r="U232">
        <v>0</v>
      </c>
      <c r="V232">
        <v>0</v>
      </c>
      <c r="W232">
        <v>18</v>
      </c>
      <c r="X232">
        <v>13</v>
      </c>
      <c r="Y232">
        <v>95</v>
      </c>
      <c r="AA232" s="16">
        <v>23309</v>
      </c>
      <c r="AB232" t="s">
        <v>232</v>
      </c>
      <c r="AC232" s="7">
        <v>2533</v>
      </c>
      <c r="AD232">
        <v>0</v>
      </c>
      <c r="AE232">
        <v>0</v>
      </c>
      <c r="AF232" s="7">
        <v>2533</v>
      </c>
      <c r="AG232">
        <v>182</v>
      </c>
      <c r="AH232">
        <v>507</v>
      </c>
      <c r="AI232">
        <v>0</v>
      </c>
      <c r="AJ232">
        <v>2</v>
      </c>
      <c r="AK232">
        <v>95</v>
      </c>
      <c r="AL232">
        <v>786</v>
      </c>
    </row>
    <row r="233" spans="1:38" x14ac:dyDescent="0.25">
      <c r="A233" s="16">
        <v>23309</v>
      </c>
      <c r="B233" t="s">
        <v>232</v>
      </c>
      <c r="C233" s="7">
        <v>2644</v>
      </c>
      <c r="D233">
        <v>0</v>
      </c>
      <c r="E233">
        <v>0</v>
      </c>
      <c r="F233" s="7">
        <v>2644</v>
      </c>
      <c r="G233">
        <v>125</v>
      </c>
      <c r="H233">
        <v>341</v>
      </c>
      <c r="I233">
        <v>0</v>
      </c>
      <c r="J233">
        <v>4</v>
      </c>
      <c r="K233">
        <v>0</v>
      </c>
      <c r="L233">
        <v>470</v>
      </c>
      <c r="N233" s="16">
        <v>23309</v>
      </c>
      <c r="O233" t="s">
        <v>232</v>
      </c>
      <c r="P233" s="7">
        <v>2403</v>
      </c>
      <c r="Q233">
        <v>0</v>
      </c>
      <c r="R233">
        <v>0</v>
      </c>
      <c r="S233" s="7">
        <v>2403</v>
      </c>
      <c r="T233">
        <v>121</v>
      </c>
      <c r="U233">
        <v>371</v>
      </c>
      <c r="V233">
        <v>0</v>
      </c>
      <c r="W233">
        <v>4</v>
      </c>
      <c r="X233">
        <v>80</v>
      </c>
      <c r="Y233">
        <v>576</v>
      </c>
      <c r="AA233" s="16">
        <v>17412</v>
      </c>
      <c r="AB233" t="s">
        <v>233</v>
      </c>
      <c r="AC233" s="7">
        <v>5175</v>
      </c>
      <c r="AD233">
        <v>0</v>
      </c>
      <c r="AE233">
        <v>0</v>
      </c>
      <c r="AF233" s="7">
        <v>5175</v>
      </c>
      <c r="AG233">
        <v>370</v>
      </c>
      <c r="AH233">
        <v>0</v>
      </c>
      <c r="AI233">
        <v>140</v>
      </c>
      <c r="AJ233">
        <v>0</v>
      </c>
      <c r="AK233">
        <v>21</v>
      </c>
      <c r="AL233">
        <v>531</v>
      </c>
    </row>
    <row r="234" spans="1:38" x14ac:dyDescent="0.25">
      <c r="A234" s="16">
        <v>17412</v>
      </c>
      <c r="B234" t="s">
        <v>233</v>
      </c>
      <c r="C234" s="7">
        <v>5185</v>
      </c>
      <c r="D234">
        <v>0</v>
      </c>
      <c r="E234">
        <v>0</v>
      </c>
      <c r="F234" s="7">
        <v>5185</v>
      </c>
      <c r="G234">
        <v>170</v>
      </c>
      <c r="H234">
        <v>0</v>
      </c>
      <c r="I234">
        <v>0</v>
      </c>
      <c r="J234">
        <v>0</v>
      </c>
      <c r="K234">
        <v>16</v>
      </c>
      <c r="L234">
        <v>186</v>
      </c>
      <c r="N234" s="16">
        <v>17412</v>
      </c>
      <c r="O234" t="s">
        <v>233</v>
      </c>
      <c r="P234" s="7">
        <v>5205</v>
      </c>
      <c r="Q234">
        <v>0</v>
      </c>
      <c r="R234">
        <v>0</v>
      </c>
      <c r="S234" s="7">
        <v>5205</v>
      </c>
      <c r="T234">
        <v>172</v>
      </c>
      <c r="U234">
        <v>0</v>
      </c>
      <c r="V234">
        <v>0</v>
      </c>
      <c r="W234">
        <v>0</v>
      </c>
      <c r="X234">
        <v>18</v>
      </c>
      <c r="Y234">
        <v>190</v>
      </c>
      <c r="AA234" s="16">
        <v>30002</v>
      </c>
      <c r="AB234" t="s">
        <v>234</v>
      </c>
      <c r="AC234">
        <v>88</v>
      </c>
      <c r="AD234">
        <v>0</v>
      </c>
      <c r="AE234">
        <v>0</v>
      </c>
      <c r="AF234">
        <v>88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</row>
    <row r="235" spans="1:38" x14ac:dyDescent="0.25">
      <c r="A235" s="16">
        <v>30002</v>
      </c>
      <c r="B235" t="s">
        <v>234</v>
      </c>
      <c r="C235">
        <v>95</v>
      </c>
      <c r="D235">
        <v>0</v>
      </c>
      <c r="E235">
        <v>0</v>
      </c>
      <c r="F235">
        <v>95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N235" s="16">
        <v>30002</v>
      </c>
      <c r="O235" t="s">
        <v>234</v>
      </c>
      <c r="P235">
        <v>78</v>
      </c>
      <c r="Q235">
        <v>0</v>
      </c>
      <c r="R235">
        <v>0</v>
      </c>
      <c r="S235">
        <v>78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AA235" s="16">
        <v>17404</v>
      </c>
      <c r="AB235" t="s">
        <v>235</v>
      </c>
      <c r="AC235">
        <v>72</v>
      </c>
      <c r="AD235">
        <v>0</v>
      </c>
      <c r="AE235">
        <v>0</v>
      </c>
      <c r="AF235">
        <v>72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</row>
    <row r="236" spans="1:38" x14ac:dyDescent="0.25">
      <c r="A236" s="16">
        <v>17404</v>
      </c>
      <c r="B236" t="s">
        <v>235</v>
      </c>
      <c r="C236">
        <v>48</v>
      </c>
      <c r="D236">
        <v>0</v>
      </c>
      <c r="E236">
        <v>0</v>
      </c>
      <c r="F236">
        <v>48</v>
      </c>
      <c r="G236">
        <v>0</v>
      </c>
      <c r="H236">
        <v>0</v>
      </c>
      <c r="I236">
        <v>0</v>
      </c>
      <c r="J236">
        <v>0</v>
      </c>
      <c r="K236">
        <v>10</v>
      </c>
      <c r="L236">
        <v>10</v>
      </c>
      <c r="N236" s="16">
        <v>17404</v>
      </c>
      <c r="O236" t="s">
        <v>235</v>
      </c>
      <c r="P236">
        <v>62</v>
      </c>
      <c r="Q236">
        <v>0</v>
      </c>
      <c r="R236">
        <v>0</v>
      </c>
      <c r="S236">
        <v>62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AA236" s="16">
        <v>31201</v>
      </c>
      <c r="AB236" t="s">
        <v>236</v>
      </c>
      <c r="AC236" s="7">
        <v>6540</v>
      </c>
      <c r="AD236">
        <v>0</v>
      </c>
      <c r="AE236">
        <v>0</v>
      </c>
      <c r="AF236" s="7">
        <v>6540</v>
      </c>
      <c r="AG236">
        <v>323</v>
      </c>
      <c r="AH236">
        <v>0</v>
      </c>
      <c r="AI236">
        <v>0</v>
      </c>
      <c r="AJ236">
        <v>19</v>
      </c>
      <c r="AK236">
        <v>76</v>
      </c>
      <c r="AL236">
        <v>418</v>
      </c>
    </row>
    <row r="237" spans="1:38" x14ac:dyDescent="0.25">
      <c r="A237" s="16">
        <v>31201</v>
      </c>
      <c r="B237" t="s">
        <v>236</v>
      </c>
      <c r="C237" s="7">
        <v>7188</v>
      </c>
      <c r="D237">
        <v>0</v>
      </c>
      <c r="E237">
        <v>0</v>
      </c>
      <c r="F237" s="7">
        <v>7188</v>
      </c>
      <c r="G237">
        <v>213</v>
      </c>
      <c r="H237">
        <v>0</v>
      </c>
      <c r="I237">
        <v>0</v>
      </c>
      <c r="J237">
        <v>5</v>
      </c>
      <c r="K237">
        <v>76</v>
      </c>
      <c r="L237">
        <v>294</v>
      </c>
      <c r="N237" s="16">
        <v>31201</v>
      </c>
      <c r="O237" t="s">
        <v>236</v>
      </c>
      <c r="P237" s="7">
        <v>6957</v>
      </c>
      <c r="Q237">
        <v>0</v>
      </c>
      <c r="R237">
        <v>0</v>
      </c>
      <c r="S237" s="7">
        <v>6957</v>
      </c>
      <c r="T237">
        <v>279</v>
      </c>
      <c r="U237">
        <v>0</v>
      </c>
      <c r="V237">
        <v>0</v>
      </c>
      <c r="W237">
        <v>11</v>
      </c>
      <c r="X237">
        <v>76</v>
      </c>
      <c r="Y237">
        <v>366</v>
      </c>
      <c r="AA237" s="16">
        <v>17410</v>
      </c>
      <c r="AB237" t="s">
        <v>237</v>
      </c>
      <c r="AC237" s="7">
        <v>4174</v>
      </c>
      <c r="AD237">
        <v>64</v>
      </c>
      <c r="AE237">
        <v>0</v>
      </c>
      <c r="AF237" s="7">
        <v>4110</v>
      </c>
      <c r="AG237">
        <v>101</v>
      </c>
      <c r="AH237">
        <v>0</v>
      </c>
      <c r="AI237">
        <v>0</v>
      </c>
      <c r="AJ237">
        <v>0</v>
      </c>
      <c r="AK237">
        <v>45</v>
      </c>
      <c r="AL237">
        <v>146</v>
      </c>
    </row>
    <row r="238" spans="1:38" x14ac:dyDescent="0.25">
      <c r="A238" s="16">
        <v>17410</v>
      </c>
      <c r="B238" t="s">
        <v>237</v>
      </c>
      <c r="C238" s="7">
        <v>4614</v>
      </c>
      <c r="D238">
        <v>80</v>
      </c>
      <c r="E238">
        <v>0</v>
      </c>
      <c r="F238" s="7">
        <v>4534</v>
      </c>
      <c r="G238">
        <v>90</v>
      </c>
      <c r="H238">
        <v>0</v>
      </c>
      <c r="I238">
        <v>0</v>
      </c>
      <c r="J238">
        <v>0</v>
      </c>
      <c r="K238">
        <v>0</v>
      </c>
      <c r="L238">
        <v>90</v>
      </c>
      <c r="N238" s="16">
        <v>17410</v>
      </c>
      <c r="O238" t="s">
        <v>237</v>
      </c>
      <c r="P238" s="7">
        <v>4423</v>
      </c>
      <c r="Q238">
        <v>60</v>
      </c>
      <c r="R238">
        <v>0</v>
      </c>
      <c r="S238" s="7">
        <v>4363</v>
      </c>
      <c r="T238">
        <v>95</v>
      </c>
      <c r="U238">
        <v>0</v>
      </c>
      <c r="V238">
        <v>0</v>
      </c>
      <c r="W238">
        <v>0</v>
      </c>
      <c r="X238">
        <v>38</v>
      </c>
      <c r="Y238">
        <v>133</v>
      </c>
      <c r="AA238" s="16">
        <v>13156</v>
      </c>
      <c r="AB238" t="s">
        <v>238</v>
      </c>
      <c r="AC238">
        <v>400</v>
      </c>
      <c r="AD238">
        <v>0</v>
      </c>
      <c r="AE238">
        <v>0</v>
      </c>
      <c r="AF238">
        <v>400</v>
      </c>
      <c r="AG238">
        <v>20</v>
      </c>
      <c r="AH238">
        <v>0</v>
      </c>
      <c r="AI238">
        <v>0</v>
      </c>
      <c r="AJ238">
        <v>0</v>
      </c>
      <c r="AK238">
        <v>0</v>
      </c>
      <c r="AL238">
        <v>20</v>
      </c>
    </row>
    <row r="239" spans="1:38" x14ac:dyDescent="0.25">
      <c r="A239" s="16">
        <v>13156</v>
      </c>
      <c r="B239" t="s">
        <v>238</v>
      </c>
      <c r="C239">
        <v>397</v>
      </c>
      <c r="D239">
        <v>0</v>
      </c>
      <c r="E239">
        <v>0</v>
      </c>
      <c r="F239">
        <v>397</v>
      </c>
      <c r="G239">
        <v>15</v>
      </c>
      <c r="H239">
        <v>0</v>
      </c>
      <c r="I239">
        <v>0</v>
      </c>
      <c r="J239">
        <v>0</v>
      </c>
      <c r="K239">
        <v>0</v>
      </c>
      <c r="L239">
        <v>15</v>
      </c>
      <c r="N239" s="16">
        <v>13156</v>
      </c>
      <c r="O239" t="s">
        <v>238</v>
      </c>
      <c r="P239">
        <v>401</v>
      </c>
      <c r="Q239">
        <v>0</v>
      </c>
      <c r="R239">
        <v>0</v>
      </c>
      <c r="S239">
        <v>401</v>
      </c>
      <c r="T239">
        <v>20</v>
      </c>
      <c r="U239">
        <v>0</v>
      </c>
      <c r="V239">
        <v>0</v>
      </c>
      <c r="W239">
        <v>0</v>
      </c>
      <c r="X239">
        <v>0</v>
      </c>
      <c r="Y239">
        <v>20</v>
      </c>
      <c r="AA239" s="16">
        <v>25118</v>
      </c>
      <c r="AB239" t="s">
        <v>239</v>
      </c>
      <c r="AC239">
        <v>416</v>
      </c>
      <c r="AD239">
        <v>0</v>
      </c>
      <c r="AE239">
        <v>0</v>
      </c>
      <c r="AF239">
        <v>416</v>
      </c>
      <c r="AG239">
        <v>15</v>
      </c>
      <c r="AH239">
        <v>0</v>
      </c>
      <c r="AI239">
        <v>0</v>
      </c>
      <c r="AJ239">
        <v>0</v>
      </c>
      <c r="AK239">
        <v>58</v>
      </c>
      <c r="AL239">
        <v>73</v>
      </c>
    </row>
    <row r="240" spans="1:38" x14ac:dyDescent="0.25">
      <c r="A240" s="16">
        <v>25118</v>
      </c>
      <c r="B240" t="s">
        <v>239</v>
      </c>
      <c r="C240">
        <v>467</v>
      </c>
      <c r="D240">
        <v>0</v>
      </c>
      <c r="E240">
        <v>0</v>
      </c>
      <c r="F240">
        <v>467</v>
      </c>
      <c r="G240">
        <v>13</v>
      </c>
      <c r="H240">
        <v>0</v>
      </c>
      <c r="I240">
        <v>0</v>
      </c>
      <c r="J240">
        <v>0</v>
      </c>
      <c r="K240">
        <v>41</v>
      </c>
      <c r="L240">
        <v>54</v>
      </c>
      <c r="N240" s="16">
        <v>25118</v>
      </c>
      <c r="O240" t="s">
        <v>239</v>
      </c>
      <c r="P240">
        <v>424</v>
      </c>
      <c r="Q240">
        <v>0</v>
      </c>
      <c r="R240">
        <v>0</v>
      </c>
      <c r="S240">
        <v>424</v>
      </c>
      <c r="T240">
        <v>16</v>
      </c>
      <c r="U240">
        <v>0</v>
      </c>
      <c r="V240">
        <v>0</v>
      </c>
      <c r="W240">
        <v>0</v>
      </c>
      <c r="X240">
        <v>58</v>
      </c>
      <c r="Y240">
        <v>74</v>
      </c>
      <c r="AA240" s="16">
        <v>18402</v>
      </c>
      <c r="AB240" t="s">
        <v>240</v>
      </c>
      <c r="AC240" s="7">
        <v>7227</v>
      </c>
      <c r="AD240">
        <v>0</v>
      </c>
      <c r="AE240">
        <v>0</v>
      </c>
      <c r="AF240" s="7">
        <v>7227</v>
      </c>
      <c r="AG240">
        <v>477</v>
      </c>
      <c r="AH240">
        <v>0</v>
      </c>
      <c r="AI240">
        <v>4</v>
      </c>
      <c r="AJ240">
        <v>47</v>
      </c>
      <c r="AK240">
        <v>62</v>
      </c>
      <c r="AL240">
        <v>590</v>
      </c>
    </row>
    <row r="241" spans="1:38" x14ac:dyDescent="0.25">
      <c r="A241" s="16">
        <v>18402</v>
      </c>
      <c r="B241" t="s">
        <v>240</v>
      </c>
      <c r="C241" s="7">
        <v>7760</v>
      </c>
      <c r="D241">
        <v>0</v>
      </c>
      <c r="E241">
        <v>0</v>
      </c>
      <c r="F241" s="7">
        <v>7760</v>
      </c>
      <c r="G241">
        <v>444</v>
      </c>
      <c r="H241">
        <v>0</v>
      </c>
      <c r="I241">
        <v>0</v>
      </c>
      <c r="J241">
        <v>17</v>
      </c>
      <c r="K241">
        <v>41</v>
      </c>
      <c r="L241">
        <v>502</v>
      </c>
      <c r="N241" s="16">
        <v>18402</v>
      </c>
      <c r="O241" t="s">
        <v>240</v>
      </c>
      <c r="P241" s="7">
        <v>7410</v>
      </c>
      <c r="Q241">
        <v>0</v>
      </c>
      <c r="R241">
        <v>0</v>
      </c>
      <c r="S241" s="7">
        <v>7410</v>
      </c>
      <c r="T241">
        <v>482</v>
      </c>
      <c r="U241">
        <v>0</v>
      </c>
      <c r="V241">
        <v>0</v>
      </c>
      <c r="W241">
        <v>31</v>
      </c>
      <c r="X241">
        <v>39</v>
      </c>
      <c r="Y241">
        <v>552</v>
      </c>
      <c r="AA241" s="16">
        <v>15206</v>
      </c>
      <c r="AB241" t="s">
        <v>241</v>
      </c>
      <c r="AC241">
        <v>699</v>
      </c>
      <c r="AD241">
        <v>0</v>
      </c>
      <c r="AE241">
        <v>0</v>
      </c>
      <c r="AF241">
        <v>699</v>
      </c>
      <c r="AG241">
        <v>15</v>
      </c>
      <c r="AH241">
        <v>0</v>
      </c>
      <c r="AI241">
        <v>0</v>
      </c>
      <c r="AJ241">
        <v>0</v>
      </c>
      <c r="AK241">
        <v>0</v>
      </c>
      <c r="AL241">
        <v>15</v>
      </c>
    </row>
    <row r="242" spans="1:38" x14ac:dyDescent="0.25">
      <c r="A242" s="16">
        <v>15206</v>
      </c>
      <c r="B242" t="s">
        <v>241</v>
      </c>
      <c r="C242">
        <v>740</v>
      </c>
      <c r="D242">
        <v>0</v>
      </c>
      <c r="E242">
        <v>0</v>
      </c>
      <c r="F242">
        <v>740</v>
      </c>
      <c r="G242">
        <v>19</v>
      </c>
      <c r="H242">
        <v>0</v>
      </c>
      <c r="I242">
        <v>0</v>
      </c>
      <c r="J242">
        <v>0</v>
      </c>
      <c r="K242">
        <v>0</v>
      </c>
      <c r="L242">
        <v>19</v>
      </c>
      <c r="N242" s="16">
        <v>15206</v>
      </c>
      <c r="O242" t="s">
        <v>241</v>
      </c>
      <c r="P242">
        <v>703</v>
      </c>
      <c r="Q242">
        <v>0</v>
      </c>
      <c r="R242">
        <v>0</v>
      </c>
      <c r="S242">
        <v>703</v>
      </c>
      <c r="T242">
        <v>18</v>
      </c>
      <c r="U242">
        <v>0</v>
      </c>
      <c r="V242">
        <v>0</v>
      </c>
      <c r="W242">
        <v>0</v>
      </c>
      <c r="X242">
        <v>0</v>
      </c>
      <c r="Y242">
        <v>18</v>
      </c>
      <c r="AA242" s="16">
        <v>23042</v>
      </c>
      <c r="AB242" t="s">
        <v>242</v>
      </c>
      <c r="AC242">
        <v>204</v>
      </c>
      <c r="AD242">
        <v>0</v>
      </c>
      <c r="AE242">
        <v>0</v>
      </c>
      <c r="AF242">
        <v>204</v>
      </c>
      <c r="AG242">
        <v>0</v>
      </c>
      <c r="AH242">
        <v>0</v>
      </c>
      <c r="AI242">
        <v>0</v>
      </c>
      <c r="AJ242">
        <v>2</v>
      </c>
      <c r="AK242">
        <v>0</v>
      </c>
      <c r="AL242">
        <v>2</v>
      </c>
    </row>
    <row r="243" spans="1:38" x14ac:dyDescent="0.25">
      <c r="A243" s="16">
        <v>23042</v>
      </c>
      <c r="B243" t="s">
        <v>242</v>
      </c>
      <c r="C243">
        <v>203</v>
      </c>
      <c r="D243">
        <v>0</v>
      </c>
      <c r="E243">
        <v>0</v>
      </c>
      <c r="F243">
        <v>203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N243" s="16">
        <v>23042</v>
      </c>
      <c r="O243" t="s">
        <v>242</v>
      </c>
      <c r="P243">
        <v>197</v>
      </c>
      <c r="Q243">
        <v>0</v>
      </c>
      <c r="R243">
        <v>0</v>
      </c>
      <c r="S243">
        <v>197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AA243" s="16">
        <v>32081</v>
      </c>
      <c r="AB243" t="s">
        <v>243</v>
      </c>
      <c r="AC243" s="7">
        <v>6741</v>
      </c>
      <c r="AD243">
        <v>0</v>
      </c>
      <c r="AE243">
        <v>0</v>
      </c>
      <c r="AF243" s="7">
        <v>6741</v>
      </c>
      <c r="AG243">
        <v>924</v>
      </c>
      <c r="AH243">
        <v>121</v>
      </c>
      <c r="AI243">
        <v>166</v>
      </c>
      <c r="AJ243">
        <v>240</v>
      </c>
      <c r="AK243">
        <v>159</v>
      </c>
      <c r="AL243" s="7">
        <v>1610</v>
      </c>
    </row>
    <row r="244" spans="1:38" x14ac:dyDescent="0.25">
      <c r="A244" s="16">
        <v>32081</v>
      </c>
      <c r="B244" t="s">
        <v>243</v>
      </c>
      <c r="C244" s="7">
        <v>6875</v>
      </c>
      <c r="D244">
        <v>0</v>
      </c>
      <c r="E244">
        <v>0</v>
      </c>
      <c r="F244" s="7">
        <v>6875</v>
      </c>
      <c r="G244">
        <v>738</v>
      </c>
      <c r="H244">
        <v>28</v>
      </c>
      <c r="I244">
        <v>0</v>
      </c>
      <c r="J244">
        <v>8</v>
      </c>
      <c r="K244">
        <v>0</v>
      </c>
      <c r="L244">
        <v>774</v>
      </c>
      <c r="N244" s="16">
        <v>32081</v>
      </c>
      <c r="O244" t="s">
        <v>243</v>
      </c>
      <c r="P244" s="7">
        <v>6279</v>
      </c>
      <c r="Q244">
        <v>0</v>
      </c>
      <c r="R244">
        <v>0</v>
      </c>
      <c r="S244" s="7">
        <v>6279</v>
      </c>
      <c r="T244">
        <v>880</v>
      </c>
      <c r="U244">
        <v>63</v>
      </c>
      <c r="V244">
        <v>0</v>
      </c>
      <c r="W244">
        <v>72</v>
      </c>
      <c r="X244">
        <v>56</v>
      </c>
      <c r="Y244" s="7">
        <v>1071</v>
      </c>
      <c r="AA244" s="16">
        <v>32901</v>
      </c>
      <c r="AB244" t="s">
        <v>348</v>
      </c>
      <c r="AC244">
        <v>531</v>
      </c>
      <c r="AD244">
        <v>0</v>
      </c>
      <c r="AE244">
        <v>0</v>
      </c>
      <c r="AF244">
        <v>531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</row>
    <row r="245" spans="1:38" x14ac:dyDescent="0.25">
      <c r="A245" s="16">
        <v>32901</v>
      </c>
      <c r="B245" t="s">
        <v>348</v>
      </c>
      <c r="C245">
        <v>567</v>
      </c>
      <c r="D245">
        <v>0</v>
      </c>
      <c r="E245">
        <v>0</v>
      </c>
      <c r="F245">
        <v>567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N245" s="16">
        <v>32901</v>
      </c>
      <c r="O245" t="s">
        <v>348</v>
      </c>
      <c r="P245">
        <v>546</v>
      </c>
      <c r="Q245">
        <v>0</v>
      </c>
      <c r="R245">
        <v>0</v>
      </c>
      <c r="S245">
        <v>546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AA245" s="16">
        <v>22008</v>
      </c>
      <c r="AB245" t="s">
        <v>244</v>
      </c>
      <c r="AC245">
        <v>25</v>
      </c>
      <c r="AD245">
        <v>0</v>
      </c>
      <c r="AE245">
        <v>0</v>
      </c>
      <c r="AF245">
        <v>25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</row>
    <row r="246" spans="1:38" x14ac:dyDescent="0.25">
      <c r="A246" s="16">
        <v>22008</v>
      </c>
      <c r="B246" t="s">
        <v>244</v>
      </c>
      <c r="C246">
        <v>23</v>
      </c>
      <c r="D246">
        <v>0</v>
      </c>
      <c r="E246">
        <v>0</v>
      </c>
      <c r="F246">
        <v>23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N246" s="16">
        <v>22008</v>
      </c>
      <c r="O246" t="s">
        <v>244</v>
      </c>
      <c r="P246">
        <v>25</v>
      </c>
      <c r="Q246">
        <v>0</v>
      </c>
      <c r="R246">
        <v>0</v>
      </c>
      <c r="S246">
        <v>25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AA246" s="16">
        <v>38322</v>
      </c>
      <c r="AB246" t="s">
        <v>245</v>
      </c>
      <c r="AC246">
        <v>140</v>
      </c>
      <c r="AD246">
        <v>0</v>
      </c>
      <c r="AE246">
        <v>0</v>
      </c>
      <c r="AF246">
        <v>140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</row>
    <row r="247" spans="1:38" x14ac:dyDescent="0.25">
      <c r="A247" s="16">
        <v>38322</v>
      </c>
      <c r="B247" t="s">
        <v>245</v>
      </c>
      <c r="C247">
        <v>127</v>
      </c>
      <c r="D247">
        <v>0</v>
      </c>
      <c r="E247">
        <v>0</v>
      </c>
      <c r="F247">
        <v>127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N247" s="16">
        <v>38322</v>
      </c>
      <c r="O247" t="s">
        <v>245</v>
      </c>
      <c r="P247">
        <v>143</v>
      </c>
      <c r="Q247">
        <v>0</v>
      </c>
      <c r="R247">
        <v>0</v>
      </c>
      <c r="S247">
        <v>143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AA247" s="16">
        <v>31401</v>
      </c>
      <c r="AB247" t="s">
        <v>246</v>
      </c>
      <c r="AC247" s="7">
        <v>3013</v>
      </c>
      <c r="AD247">
        <v>0</v>
      </c>
      <c r="AE247">
        <v>0</v>
      </c>
      <c r="AF247" s="7">
        <v>3013</v>
      </c>
      <c r="AG247">
        <v>150</v>
      </c>
      <c r="AH247">
        <v>0</v>
      </c>
      <c r="AI247">
        <v>1</v>
      </c>
      <c r="AJ247">
        <v>13</v>
      </c>
      <c r="AK247">
        <v>37</v>
      </c>
      <c r="AL247">
        <v>201</v>
      </c>
    </row>
    <row r="248" spans="1:38" x14ac:dyDescent="0.25">
      <c r="A248" s="16">
        <v>31401</v>
      </c>
      <c r="B248" t="s">
        <v>246</v>
      </c>
      <c r="C248" s="7">
        <v>3058</v>
      </c>
      <c r="D248">
        <v>0</v>
      </c>
      <c r="E248">
        <v>0</v>
      </c>
      <c r="F248" s="7">
        <v>3058</v>
      </c>
      <c r="G248">
        <v>170</v>
      </c>
      <c r="H248">
        <v>0</v>
      </c>
      <c r="I248">
        <v>16</v>
      </c>
      <c r="J248">
        <v>0</v>
      </c>
      <c r="K248">
        <v>32</v>
      </c>
      <c r="L248">
        <v>218</v>
      </c>
      <c r="N248" s="16">
        <v>31401</v>
      </c>
      <c r="O248" t="s">
        <v>246</v>
      </c>
      <c r="P248" s="7">
        <v>3017</v>
      </c>
      <c r="Q248">
        <v>0</v>
      </c>
      <c r="R248">
        <v>0</v>
      </c>
      <c r="S248" s="7">
        <v>3017</v>
      </c>
      <c r="T248">
        <v>150</v>
      </c>
      <c r="U248">
        <v>0</v>
      </c>
      <c r="V248">
        <v>5</v>
      </c>
      <c r="W248">
        <v>0</v>
      </c>
      <c r="X248">
        <v>40</v>
      </c>
      <c r="Y248">
        <v>195</v>
      </c>
      <c r="AA248" s="16">
        <v>11054</v>
      </c>
      <c r="AB248" t="s">
        <v>247</v>
      </c>
      <c r="AC248">
        <v>28</v>
      </c>
      <c r="AD248">
        <v>0</v>
      </c>
      <c r="AE248">
        <v>0</v>
      </c>
      <c r="AF248">
        <v>28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</row>
    <row r="249" spans="1:38" x14ac:dyDescent="0.25">
      <c r="A249" s="16">
        <v>11054</v>
      </c>
      <c r="B249" t="s">
        <v>247</v>
      </c>
      <c r="C249">
        <v>32</v>
      </c>
      <c r="D249">
        <v>0</v>
      </c>
      <c r="E249">
        <v>0</v>
      </c>
      <c r="F249">
        <v>32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N249" s="16">
        <v>11054</v>
      </c>
      <c r="O249" t="s">
        <v>247</v>
      </c>
      <c r="P249">
        <v>34</v>
      </c>
      <c r="Q249">
        <v>0</v>
      </c>
      <c r="R249">
        <v>0</v>
      </c>
      <c r="S249">
        <v>34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AA249" s="17" t="s">
        <v>401</v>
      </c>
      <c r="AB249" t="s">
        <v>248</v>
      </c>
      <c r="AC249">
        <v>29</v>
      </c>
      <c r="AD249">
        <v>0</v>
      </c>
      <c r="AE249">
        <v>0</v>
      </c>
      <c r="AF249">
        <v>29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</row>
    <row r="250" spans="1:38" x14ac:dyDescent="0.25">
      <c r="A250" s="17" t="s">
        <v>401</v>
      </c>
      <c r="B250" t="s">
        <v>248</v>
      </c>
      <c r="C250">
        <v>35</v>
      </c>
      <c r="D250">
        <v>0</v>
      </c>
      <c r="E250">
        <v>0</v>
      </c>
      <c r="F250">
        <v>35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N250" s="17" t="s">
        <v>401</v>
      </c>
      <c r="O250" t="s">
        <v>248</v>
      </c>
      <c r="P250">
        <v>35</v>
      </c>
      <c r="Q250">
        <v>0</v>
      </c>
      <c r="R250">
        <v>0</v>
      </c>
      <c r="S250">
        <v>35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AA250" s="16">
        <v>27001</v>
      </c>
      <c r="AB250" t="s">
        <v>249</v>
      </c>
      <c r="AC250" s="7">
        <v>2593</v>
      </c>
      <c r="AD250">
        <v>0</v>
      </c>
      <c r="AE250">
        <v>0</v>
      </c>
      <c r="AF250" s="7">
        <v>2593</v>
      </c>
      <c r="AG250">
        <v>119</v>
      </c>
      <c r="AH250">
        <v>0</v>
      </c>
      <c r="AI250">
        <v>0</v>
      </c>
      <c r="AJ250">
        <v>3</v>
      </c>
      <c r="AK250">
        <v>0</v>
      </c>
      <c r="AL250">
        <v>122</v>
      </c>
    </row>
    <row r="251" spans="1:38" x14ac:dyDescent="0.25">
      <c r="A251" s="16">
        <v>27001</v>
      </c>
      <c r="B251" t="s">
        <v>249</v>
      </c>
      <c r="C251" s="7">
        <v>2884</v>
      </c>
      <c r="D251">
        <v>0</v>
      </c>
      <c r="E251">
        <v>0</v>
      </c>
      <c r="F251" s="7">
        <v>2884</v>
      </c>
      <c r="G251">
        <v>70</v>
      </c>
      <c r="H251">
        <v>0</v>
      </c>
      <c r="I251">
        <v>0</v>
      </c>
      <c r="J251">
        <v>0</v>
      </c>
      <c r="K251">
        <v>0</v>
      </c>
      <c r="L251">
        <v>70</v>
      </c>
      <c r="N251" s="16">
        <v>27001</v>
      </c>
      <c r="O251" t="s">
        <v>249</v>
      </c>
      <c r="P251" s="7">
        <v>2728</v>
      </c>
      <c r="Q251">
        <v>0</v>
      </c>
      <c r="R251">
        <v>0</v>
      </c>
      <c r="S251" s="7">
        <v>2728</v>
      </c>
      <c r="T251">
        <v>105</v>
      </c>
      <c r="U251">
        <v>0</v>
      </c>
      <c r="V251">
        <v>0</v>
      </c>
      <c r="W251">
        <v>0</v>
      </c>
      <c r="X251">
        <v>0</v>
      </c>
      <c r="Y251">
        <v>105</v>
      </c>
      <c r="AA251" s="16">
        <v>38304</v>
      </c>
      <c r="AB251" t="s">
        <v>250</v>
      </c>
      <c r="AC251">
        <v>60</v>
      </c>
      <c r="AD251">
        <v>0</v>
      </c>
      <c r="AE251">
        <v>0</v>
      </c>
      <c r="AF251">
        <v>60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</row>
    <row r="252" spans="1:38" x14ac:dyDescent="0.25">
      <c r="A252" s="16">
        <v>38304</v>
      </c>
      <c r="B252" t="s">
        <v>250</v>
      </c>
      <c r="C252">
        <v>62</v>
      </c>
      <c r="D252">
        <v>0</v>
      </c>
      <c r="E252">
        <v>0</v>
      </c>
      <c r="F252">
        <v>62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N252" s="16">
        <v>38304</v>
      </c>
      <c r="O252" t="s">
        <v>250</v>
      </c>
      <c r="P252">
        <v>67</v>
      </c>
      <c r="Q252">
        <v>0</v>
      </c>
      <c r="R252">
        <v>0</v>
      </c>
      <c r="S252">
        <v>67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AA252" s="16">
        <v>30303</v>
      </c>
      <c r="AB252" t="s">
        <v>251</v>
      </c>
      <c r="AC252">
        <v>599</v>
      </c>
      <c r="AD252">
        <v>0</v>
      </c>
      <c r="AE252">
        <v>0</v>
      </c>
      <c r="AF252">
        <v>599</v>
      </c>
      <c r="AG252">
        <v>37</v>
      </c>
      <c r="AH252">
        <v>0</v>
      </c>
      <c r="AI252">
        <v>0</v>
      </c>
      <c r="AJ252">
        <v>0</v>
      </c>
      <c r="AK252">
        <v>0</v>
      </c>
      <c r="AL252">
        <v>37</v>
      </c>
    </row>
    <row r="253" spans="1:38" x14ac:dyDescent="0.25">
      <c r="A253" s="16">
        <v>30303</v>
      </c>
      <c r="B253" t="s">
        <v>251</v>
      </c>
      <c r="C253">
        <v>580</v>
      </c>
      <c r="D253">
        <v>0</v>
      </c>
      <c r="E253">
        <v>0</v>
      </c>
      <c r="F253">
        <v>580</v>
      </c>
      <c r="G253">
        <v>42</v>
      </c>
      <c r="H253">
        <v>0</v>
      </c>
      <c r="I253">
        <v>0</v>
      </c>
      <c r="J253">
        <v>0</v>
      </c>
      <c r="K253">
        <v>0</v>
      </c>
      <c r="L253">
        <v>42</v>
      </c>
      <c r="N253" s="16">
        <v>30303</v>
      </c>
      <c r="O253" t="s">
        <v>251</v>
      </c>
      <c r="P253">
        <v>592</v>
      </c>
      <c r="Q253">
        <v>0</v>
      </c>
      <c r="R253">
        <v>0</v>
      </c>
      <c r="S253">
        <v>592</v>
      </c>
      <c r="T253">
        <v>38</v>
      </c>
      <c r="U253">
        <v>0</v>
      </c>
      <c r="V253">
        <v>0</v>
      </c>
      <c r="W253">
        <v>0</v>
      </c>
      <c r="X253">
        <v>0</v>
      </c>
      <c r="Y253">
        <v>38</v>
      </c>
      <c r="AA253" s="16">
        <v>31311</v>
      </c>
      <c r="AB253" t="s">
        <v>252</v>
      </c>
      <c r="AC253" s="7">
        <v>1677</v>
      </c>
      <c r="AD253">
        <v>0</v>
      </c>
      <c r="AE253">
        <v>0</v>
      </c>
      <c r="AF253" s="7">
        <v>1677</v>
      </c>
      <c r="AG253">
        <v>68</v>
      </c>
      <c r="AH253">
        <v>0</v>
      </c>
      <c r="AI253">
        <v>0</v>
      </c>
      <c r="AJ253">
        <v>1</v>
      </c>
      <c r="AK253">
        <v>0</v>
      </c>
      <c r="AL253">
        <v>69</v>
      </c>
    </row>
    <row r="254" spans="1:38" x14ac:dyDescent="0.25">
      <c r="A254" s="16">
        <v>31311</v>
      </c>
      <c r="B254" t="s">
        <v>252</v>
      </c>
      <c r="C254" s="7">
        <v>1736</v>
      </c>
      <c r="D254">
        <v>0</v>
      </c>
      <c r="E254">
        <v>0</v>
      </c>
      <c r="F254" s="7">
        <v>1736</v>
      </c>
      <c r="G254">
        <v>121</v>
      </c>
      <c r="H254">
        <v>0</v>
      </c>
      <c r="I254">
        <v>0</v>
      </c>
      <c r="J254">
        <v>0</v>
      </c>
      <c r="K254">
        <v>7</v>
      </c>
      <c r="L254">
        <v>128</v>
      </c>
      <c r="N254" s="16">
        <v>31311</v>
      </c>
      <c r="O254" t="s">
        <v>252</v>
      </c>
      <c r="P254" s="7">
        <v>1714</v>
      </c>
      <c r="Q254">
        <v>0</v>
      </c>
      <c r="R254">
        <v>0</v>
      </c>
      <c r="S254" s="7">
        <v>1714</v>
      </c>
      <c r="T254">
        <v>67</v>
      </c>
      <c r="U254">
        <v>0</v>
      </c>
      <c r="V254">
        <v>0</v>
      </c>
      <c r="W254">
        <v>3</v>
      </c>
      <c r="X254">
        <v>0</v>
      </c>
      <c r="Y254">
        <v>70</v>
      </c>
      <c r="AA254" s="16">
        <v>17905</v>
      </c>
      <c r="AB254" t="s">
        <v>349</v>
      </c>
      <c r="AC254">
        <v>247</v>
      </c>
      <c r="AD254">
        <v>0</v>
      </c>
      <c r="AE254">
        <v>1</v>
      </c>
      <c r="AF254">
        <v>248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</row>
    <row r="255" spans="1:38" x14ac:dyDescent="0.25">
      <c r="A255" s="16">
        <v>17905</v>
      </c>
      <c r="B255" t="s">
        <v>349</v>
      </c>
      <c r="C255">
        <v>243</v>
      </c>
      <c r="D255">
        <v>0</v>
      </c>
      <c r="E255">
        <v>0</v>
      </c>
      <c r="F255">
        <v>243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N255" s="16">
        <v>17905</v>
      </c>
      <c r="O255" t="s">
        <v>349</v>
      </c>
      <c r="P255">
        <v>250</v>
      </c>
      <c r="Q255">
        <v>0</v>
      </c>
      <c r="R255">
        <v>0</v>
      </c>
      <c r="S255">
        <v>250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AA255" s="16">
        <v>27905</v>
      </c>
      <c r="AB255" t="s">
        <v>350</v>
      </c>
      <c r="AC255">
        <v>32</v>
      </c>
      <c r="AD255">
        <v>0</v>
      </c>
      <c r="AE255">
        <v>0</v>
      </c>
      <c r="AF255">
        <v>32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</row>
    <row r="256" spans="1:38" x14ac:dyDescent="0.25">
      <c r="A256" s="16">
        <v>27905</v>
      </c>
      <c r="B256" t="s">
        <v>350</v>
      </c>
      <c r="C256">
        <v>32</v>
      </c>
      <c r="D256">
        <v>0</v>
      </c>
      <c r="E256">
        <v>1</v>
      </c>
      <c r="F256">
        <v>33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N256" s="16">
        <v>27905</v>
      </c>
      <c r="O256" t="s">
        <v>350</v>
      </c>
      <c r="P256">
        <v>32</v>
      </c>
      <c r="Q256">
        <v>0</v>
      </c>
      <c r="R256">
        <v>1</v>
      </c>
      <c r="S256">
        <v>33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AA256" s="16">
        <v>17902</v>
      </c>
      <c r="AB256" t="s">
        <v>351</v>
      </c>
      <c r="AC256">
        <v>24</v>
      </c>
      <c r="AD256">
        <v>0</v>
      </c>
      <c r="AE256">
        <v>0</v>
      </c>
      <c r="AF256">
        <v>24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</row>
    <row r="257" spans="1:38" x14ac:dyDescent="0.25">
      <c r="A257" s="16">
        <v>17902</v>
      </c>
      <c r="B257" t="s">
        <v>351</v>
      </c>
      <c r="C257">
        <v>26</v>
      </c>
      <c r="D257">
        <v>0</v>
      </c>
      <c r="E257">
        <v>0</v>
      </c>
      <c r="F257">
        <v>26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N257" s="16">
        <v>17902</v>
      </c>
      <c r="O257" t="s">
        <v>351</v>
      </c>
      <c r="P257">
        <v>28</v>
      </c>
      <c r="Q257">
        <v>0</v>
      </c>
      <c r="R257">
        <v>0</v>
      </c>
      <c r="S257">
        <v>28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AA257" s="16">
        <v>27320</v>
      </c>
      <c r="AB257" t="s">
        <v>254</v>
      </c>
      <c r="AC257" s="7">
        <v>5837</v>
      </c>
      <c r="AD257">
        <v>0</v>
      </c>
      <c r="AE257">
        <v>0</v>
      </c>
      <c r="AF257" s="7">
        <v>5837</v>
      </c>
      <c r="AG257">
        <v>313</v>
      </c>
      <c r="AH257">
        <v>0</v>
      </c>
      <c r="AI257">
        <v>34</v>
      </c>
      <c r="AJ257">
        <v>17</v>
      </c>
      <c r="AK257">
        <v>52</v>
      </c>
      <c r="AL257">
        <v>416</v>
      </c>
    </row>
    <row r="258" spans="1:38" x14ac:dyDescent="0.25">
      <c r="A258" s="16">
        <v>27320</v>
      </c>
      <c r="B258" t="s">
        <v>254</v>
      </c>
      <c r="C258" s="7">
        <v>6279</v>
      </c>
      <c r="D258">
        <v>0</v>
      </c>
      <c r="E258">
        <v>0</v>
      </c>
      <c r="F258" s="7">
        <v>6279</v>
      </c>
      <c r="G258">
        <v>350</v>
      </c>
      <c r="H258">
        <v>0</v>
      </c>
      <c r="I258">
        <v>42</v>
      </c>
      <c r="J258">
        <v>1</v>
      </c>
      <c r="K258">
        <v>30</v>
      </c>
      <c r="L258">
        <v>423</v>
      </c>
      <c r="N258" s="16">
        <v>27320</v>
      </c>
      <c r="O258" t="s">
        <v>254</v>
      </c>
      <c r="P258" s="7">
        <v>6261</v>
      </c>
      <c r="Q258">
        <v>0</v>
      </c>
      <c r="R258">
        <v>0</v>
      </c>
      <c r="S258" s="7">
        <v>6261</v>
      </c>
      <c r="T258">
        <v>327</v>
      </c>
      <c r="U258">
        <v>0</v>
      </c>
      <c r="V258">
        <v>47</v>
      </c>
      <c r="W258">
        <v>4</v>
      </c>
      <c r="X258">
        <v>49</v>
      </c>
      <c r="Y258">
        <v>427</v>
      </c>
      <c r="AA258" s="16">
        <v>39201</v>
      </c>
      <c r="AB258" t="s">
        <v>255</v>
      </c>
      <c r="AC258" s="7">
        <v>3902</v>
      </c>
      <c r="AD258">
        <v>0</v>
      </c>
      <c r="AE258">
        <v>0</v>
      </c>
      <c r="AF258" s="7">
        <v>3902</v>
      </c>
      <c r="AG258">
        <v>217</v>
      </c>
      <c r="AH258">
        <v>0</v>
      </c>
      <c r="AI258">
        <v>0</v>
      </c>
      <c r="AJ258">
        <v>0</v>
      </c>
      <c r="AK258">
        <v>0</v>
      </c>
      <c r="AL258">
        <v>217</v>
      </c>
    </row>
    <row r="259" spans="1:38" x14ac:dyDescent="0.25">
      <c r="A259" s="16">
        <v>39201</v>
      </c>
      <c r="B259" t="s">
        <v>255</v>
      </c>
      <c r="C259" s="7">
        <v>4134</v>
      </c>
      <c r="D259">
        <v>0</v>
      </c>
      <c r="E259">
        <v>0</v>
      </c>
      <c r="F259" s="7">
        <v>4134</v>
      </c>
      <c r="G259">
        <v>209</v>
      </c>
      <c r="H259">
        <v>0</v>
      </c>
      <c r="I259">
        <v>0</v>
      </c>
      <c r="J259">
        <v>0</v>
      </c>
      <c r="K259">
        <v>0</v>
      </c>
      <c r="L259">
        <v>209</v>
      </c>
      <c r="N259" s="16">
        <v>39201</v>
      </c>
      <c r="O259" t="s">
        <v>255</v>
      </c>
      <c r="P259" s="7">
        <v>4062</v>
      </c>
      <c r="Q259">
        <v>0</v>
      </c>
      <c r="R259">
        <v>0</v>
      </c>
      <c r="S259" s="7">
        <v>4062</v>
      </c>
      <c r="T259">
        <v>193</v>
      </c>
      <c r="U259">
        <v>0</v>
      </c>
      <c r="V259">
        <v>0</v>
      </c>
      <c r="W259">
        <v>8</v>
      </c>
      <c r="X259">
        <v>0</v>
      </c>
      <c r="Y259">
        <v>201</v>
      </c>
      <c r="AA259" s="16">
        <v>18902</v>
      </c>
      <c r="AB259" t="s">
        <v>352</v>
      </c>
      <c r="AC259">
        <v>43</v>
      </c>
      <c r="AD259">
        <v>0</v>
      </c>
      <c r="AE259">
        <v>0</v>
      </c>
      <c r="AF259">
        <v>43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</row>
    <row r="260" spans="1:38" x14ac:dyDescent="0.25">
      <c r="A260" s="16">
        <v>18902</v>
      </c>
      <c r="B260" t="s">
        <v>352</v>
      </c>
      <c r="C260">
        <v>57</v>
      </c>
      <c r="D260">
        <v>0</v>
      </c>
      <c r="E260">
        <v>0</v>
      </c>
      <c r="F260">
        <v>57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N260" s="16">
        <v>18902</v>
      </c>
      <c r="O260" t="s">
        <v>352</v>
      </c>
      <c r="P260">
        <v>61</v>
      </c>
      <c r="Q260">
        <v>0</v>
      </c>
      <c r="R260">
        <v>0</v>
      </c>
      <c r="S260">
        <v>61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AA260" s="16">
        <v>27010</v>
      </c>
      <c r="AB260" t="s">
        <v>256</v>
      </c>
      <c r="AC260" s="7">
        <v>8821</v>
      </c>
      <c r="AD260">
        <v>0</v>
      </c>
      <c r="AE260">
        <v>0</v>
      </c>
      <c r="AF260" s="7">
        <v>8821</v>
      </c>
      <c r="AG260" s="7">
        <v>1000</v>
      </c>
      <c r="AH260">
        <v>8</v>
      </c>
      <c r="AI260">
        <v>170</v>
      </c>
      <c r="AJ260">
        <v>199</v>
      </c>
      <c r="AK260">
        <v>0</v>
      </c>
      <c r="AL260" s="7">
        <v>1377</v>
      </c>
    </row>
    <row r="261" spans="1:38" x14ac:dyDescent="0.25">
      <c r="A261" s="16">
        <v>27010</v>
      </c>
      <c r="B261" t="s">
        <v>256</v>
      </c>
      <c r="C261" s="7">
        <v>9236</v>
      </c>
      <c r="D261">
        <v>0</v>
      </c>
      <c r="E261">
        <v>0</v>
      </c>
      <c r="F261" s="7">
        <v>9236</v>
      </c>
      <c r="G261" s="7">
        <v>1030</v>
      </c>
      <c r="H261">
        <v>15</v>
      </c>
      <c r="I261">
        <v>159</v>
      </c>
      <c r="J261">
        <v>164</v>
      </c>
      <c r="K261">
        <v>85</v>
      </c>
      <c r="L261" s="7">
        <v>1453</v>
      </c>
      <c r="N261" s="16">
        <v>27010</v>
      </c>
      <c r="O261" t="s">
        <v>256</v>
      </c>
      <c r="P261" s="7">
        <v>8989</v>
      </c>
      <c r="Q261">
        <v>0</v>
      </c>
      <c r="R261">
        <v>0</v>
      </c>
      <c r="S261" s="7">
        <v>8989</v>
      </c>
      <c r="T261">
        <v>986</v>
      </c>
      <c r="U261">
        <v>12</v>
      </c>
      <c r="V261">
        <v>132</v>
      </c>
      <c r="W261">
        <v>173</v>
      </c>
      <c r="X261">
        <v>102</v>
      </c>
      <c r="Y261" s="7">
        <v>1405</v>
      </c>
      <c r="AA261" s="16">
        <v>14077</v>
      </c>
      <c r="AB261" t="s">
        <v>257</v>
      </c>
      <c r="AC261">
        <v>95</v>
      </c>
      <c r="AD261">
        <v>0</v>
      </c>
      <c r="AE261">
        <v>0</v>
      </c>
      <c r="AF261">
        <v>95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</row>
    <row r="262" spans="1:38" x14ac:dyDescent="0.25">
      <c r="A262" s="16">
        <v>14077</v>
      </c>
      <c r="B262" t="s">
        <v>257</v>
      </c>
      <c r="C262">
        <v>78</v>
      </c>
      <c r="D262">
        <v>0</v>
      </c>
      <c r="E262">
        <v>0</v>
      </c>
      <c r="F262">
        <v>78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N262" s="16">
        <v>14077</v>
      </c>
      <c r="O262" t="s">
        <v>257</v>
      </c>
      <c r="P262">
        <v>91</v>
      </c>
      <c r="Q262">
        <v>0</v>
      </c>
      <c r="R262">
        <v>0</v>
      </c>
      <c r="S262">
        <v>91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AA262" s="16">
        <v>17409</v>
      </c>
      <c r="AB262" t="s">
        <v>258</v>
      </c>
      <c r="AC262" s="7">
        <v>8020</v>
      </c>
      <c r="AD262">
        <v>0</v>
      </c>
      <c r="AE262">
        <v>0</v>
      </c>
      <c r="AF262" s="7">
        <v>8020</v>
      </c>
      <c r="AG262">
        <v>267</v>
      </c>
      <c r="AH262">
        <v>0</v>
      </c>
      <c r="AI262">
        <v>43</v>
      </c>
      <c r="AJ262">
        <v>6</v>
      </c>
      <c r="AK262">
        <v>12</v>
      </c>
      <c r="AL262">
        <v>328</v>
      </c>
    </row>
    <row r="263" spans="1:38" x14ac:dyDescent="0.25">
      <c r="A263" s="16">
        <v>17409</v>
      </c>
      <c r="B263" t="s">
        <v>258</v>
      </c>
      <c r="C263" s="7">
        <v>8299</v>
      </c>
      <c r="D263">
        <v>0</v>
      </c>
      <c r="E263">
        <v>0</v>
      </c>
      <c r="F263" s="7">
        <v>8299</v>
      </c>
      <c r="G263">
        <v>223</v>
      </c>
      <c r="H263">
        <v>0</v>
      </c>
      <c r="I263">
        <v>33</v>
      </c>
      <c r="J263">
        <v>0</v>
      </c>
      <c r="K263">
        <v>10</v>
      </c>
      <c r="L263">
        <v>266</v>
      </c>
      <c r="N263" s="16">
        <v>17409</v>
      </c>
      <c r="O263" t="s">
        <v>258</v>
      </c>
      <c r="P263" s="7">
        <v>8174</v>
      </c>
      <c r="Q263">
        <v>0</v>
      </c>
      <c r="R263">
        <v>0</v>
      </c>
      <c r="S263" s="7">
        <v>8174</v>
      </c>
      <c r="T263">
        <v>217</v>
      </c>
      <c r="U263">
        <v>0</v>
      </c>
      <c r="V263">
        <v>46</v>
      </c>
      <c r="W263">
        <v>2</v>
      </c>
      <c r="X263">
        <v>10</v>
      </c>
      <c r="Y263">
        <v>275</v>
      </c>
      <c r="AA263" s="16">
        <v>38265</v>
      </c>
      <c r="AB263" t="s">
        <v>259</v>
      </c>
      <c r="AC263">
        <v>121</v>
      </c>
      <c r="AD263">
        <v>0</v>
      </c>
      <c r="AE263">
        <v>0</v>
      </c>
      <c r="AF263">
        <v>121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</row>
    <row r="264" spans="1:38" x14ac:dyDescent="0.25">
      <c r="A264" s="16">
        <v>38265</v>
      </c>
      <c r="B264" t="s">
        <v>259</v>
      </c>
      <c r="C264">
        <v>114</v>
      </c>
      <c r="D264">
        <v>0</v>
      </c>
      <c r="E264">
        <v>0</v>
      </c>
      <c r="F264">
        <v>114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N264" s="16">
        <v>38265</v>
      </c>
      <c r="O264" t="s">
        <v>259</v>
      </c>
      <c r="P264">
        <v>119</v>
      </c>
      <c r="Q264">
        <v>0</v>
      </c>
      <c r="R264">
        <v>0</v>
      </c>
      <c r="S264">
        <v>119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AA264" s="16">
        <v>34402</v>
      </c>
      <c r="AB264" t="s">
        <v>260</v>
      </c>
      <c r="AC264">
        <v>842</v>
      </c>
      <c r="AD264">
        <v>0</v>
      </c>
      <c r="AE264">
        <v>0</v>
      </c>
      <c r="AF264">
        <v>842</v>
      </c>
      <c r="AG264">
        <v>33</v>
      </c>
      <c r="AH264">
        <v>0</v>
      </c>
      <c r="AI264">
        <v>2</v>
      </c>
      <c r="AJ264">
        <v>13</v>
      </c>
      <c r="AK264">
        <v>0</v>
      </c>
      <c r="AL264">
        <v>48</v>
      </c>
    </row>
    <row r="265" spans="1:38" x14ac:dyDescent="0.25">
      <c r="A265" s="16">
        <v>34402</v>
      </c>
      <c r="B265" t="s">
        <v>260</v>
      </c>
      <c r="C265">
        <v>882</v>
      </c>
      <c r="D265">
        <v>0</v>
      </c>
      <c r="E265">
        <v>0</v>
      </c>
      <c r="F265">
        <v>882</v>
      </c>
      <c r="G265">
        <v>43</v>
      </c>
      <c r="H265">
        <v>0</v>
      </c>
      <c r="I265">
        <v>6</v>
      </c>
      <c r="J265">
        <v>12</v>
      </c>
      <c r="K265">
        <v>8</v>
      </c>
      <c r="L265">
        <v>69</v>
      </c>
      <c r="N265" s="16">
        <v>34402</v>
      </c>
      <c r="O265" t="s">
        <v>260</v>
      </c>
      <c r="P265">
        <v>859</v>
      </c>
      <c r="Q265">
        <v>0</v>
      </c>
      <c r="R265">
        <v>0</v>
      </c>
      <c r="S265">
        <v>859</v>
      </c>
      <c r="T265">
        <v>39</v>
      </c>
      <c r="U265">
        <v>0</v>
      </c>
      <c r="V265">
        <v>5</v>
      </c>
      <c r="W265">
        <v>15</v>
      </c>
      <c r="X265">
        <v>8</v>
      </c>
      <c r="Y265">
        <v>67</v>
      </c>
      <c r="AA265" s="16">
        <v>19400</v>
      </c>
      <c r="AB265" t="s">
        <v>261</v>
      </c>
      <c r="AC265">
        <v>219</v>
      </c>
      <c r="AD265">
        <v>0</v>
      </c>
      <c r="AE265">
        <v>0</v>
      </c>
      <c r="AF265">
        <v>219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</row>
    <row r="266" spans="1:38" x14ac:dyDescent="0.25">
      <c r="A266" s="16">
        <v>19400</v>
      </c>
      <c r="B266" t="s">
        <v>261</v>
      </c>
      <c r="C266">
        <v>228</v>
      </c>
      <c r="D266">
        <v>0</v>
      </c>
      <c r="E266">
        <v>0</v>
      </c>
      <c r="F266">
        <v>228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N266" s="16">
        <v>19400</v>
      </c>
      <c r="O266" t="s">
        <v>261</v>
      </c>
      <c r="P266">
        <v>250</v>
      </c>
      <c r="Q266">
        <v>0</v>
      </c>
      <c r="R266">
        <v>0</v>
      </c>
      <c r="S266">
        <v>250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AA266" s="16">
        <v>21237</v>
      </c>
      <c r="AB266" t="s">
        <v>262</v>
      </c>
      <c r="AC266">
        <v>694</v>
      </c>
      <c r="AD266">
        <v>38</v>
      </c>
      <c r="AE266">
        <v>0</v>
      </c>
      <c r="AF266">
        <v>656</v>
      </c>
      <c r="AG266">
        <v>35</v>
      </c>
      <c r="AH266">
        <v>0</v>
      </c>
      <c r="AI266">
        <v>0</v>
      </c>
      <c r="AJ266">
        <v>3</v>
      </c>
      <c r="AK266">
        <v>5</v>
      </c>
      <c r="AL266">
        <v>43</v>
      </c>
    </row>
    <row r="267" spans="1:38" x14ac:dyDescent="0.25">
      <c r="A267" s="16">
        <v>21237</v>
      </c>
      <c r="B267" t="s">
        <v>262</v>
      </c>
      <c r="C267">
        <v>707</v>
      </c>
      <c r="D267">
        <v>33</v>
      </c>
      <c r="E267">
        <v>0</v>
      </c>
      <c r="F267">
        <v>674</v>
      </c>
      <c r="G267">
        <v>28</v>
      </c>
      <c r="H267">
        <v>0</v>
      </c>
      <c r="I267">
        <v>0</v>
      </c>
      <c r="J267">
        <v>4</v>
      </c>
      <c r="K267">
        <v>4</v>
      </c>
      <c r="L267">
        <v>36</v>
      </c>
      <c r="N267" s="16">
        <v>21237</v>
      </c>
      <c r="O267" t="s">
        <v>262</v>
      </c>
      <c r="P267">
        <v>661</v>
      </c>
      <c r="Q267">
        <v>32</v>
      </c>
      <c r="R267">
        <v>0</v>
      </c>
      <c r="S267">
        <v>629</v>
      </c>
      <c r="T267">
        <v>39</v>
      </c>
      <c r="U267">
        <v>0</v>
      </c>
      <c r="V267">
        <v>0</v>
      </c>
      <c r="W267">
        <v>6</v>
      </c>
      <c r="X267">
        <v>3</v>
      </c>
      <c r="Y267">
        <v>48</v>
      </c>
      <c r="AA267" s="16">
        <v>24404</v>
      </c>
      <c r="AB267" t="s">
        <v>263</v>
      </c>
      <c r="AC267">
        <v>832</v>
      </c>
      <c r="AD267">
        <v>0</v>
      </c>
      <c r="AE267">
        <v>0</v>
      </c>
      <c r="AF267">
        <v>832</v>
      </c>
      <c r="AG267">
        <v>8</v>
      </c>
      <c r="AH267">
        <v>0</v>
      </c>
      <c r="AI267">
        <v>0</v>
      </c>
      <c r="AJ267">
        <v>1</v>
      </c>
      <c r="AK267">
        <v>0</v>
      </c>
      <c r="AL267">
        <v>9</v>
      </c>
    </row>
    <row r="268" spans="1:38" x14ac:dyDescent="0.25">
      <c r="A268" s="16">
        <v>24404</v>
      </c>
      <c r="B268" t="s">
        <v>263</v>
      </c>
      <c r="C268">
        <v>944</v>
      </c>
      <c r="D268">
        <v>0</v>
      </c>
      <c r="E268">
        <v>0</v>
      </c>
      <c r="F268">
        <v>944</v>
      </c>
      <c r="G268">
        <v>10</v>
      </c>
      <c r="H268">
        <v>0</v>
      </c>
      <c r="I268">
        <v>0</v>
      </c>
      <c r="J268">
        <v>0</v>
      </c>
      <c r="K268">
        <v>0</v>
      </c>
      <c r="L268">
        <v>10</v>
      </c>
      <c r="N268" s="16">
        <v>24404</v>
      </c>
      <c r="O268" t="s">
        <v>263</v>
      </c>
      <c r="P268">
        <v>943</v>
      </c>
      <c r="Q268">
        <v>0</v>
      </c>
      <c r="R268">
        <v>0</v>
      </c>
      <c r="S268">
        <v>943</v>
      </c>
      <c r="T268">
        <v>13</v>
      </c>
      <c r="U268">
        <v>0</v>
      </c>
      <c r="V268">
        <v>0</v>
      </c>
      <c r="W268">
        <v>0</v>
      </c>
      <c r="X268">
        <v>0</v>
      </c>
      <c r="Y268">
        <v>13</v>
      </c>
      <c r="AA268" s="16">
        <v>39202</v>
      </c>
      <c r="AB268" t="s">
        <v>264</v>
      </c>
      <c r="AC268" s="7">
        <v>1872</v>
      </c>
      <c r="AD268">
        <v>0</v>
      </c>
      <c r="AE268">
        <v>0</v>
      </c>
      <c r="AF268" s="7">
        <v>1872</v>
      </c>
      <c r="AG268">
        <v>108</v>
      </c>
      <c r="AH268">
        <v>0</v>
      </c>
      <c r="AI268">
        <v>0</v>
      </c>
      <c r="AJ268">
        <v>0</v>
      </c>
      <c r="AK268">
        <v>108</v>
      </c>
      <c r="AL268">
        <v>216</v>
      </c>
    </row>
    <row r="269" spans="1:38" x14ac:dyDescent="0.25">
      <c r="A269" s="16">
        <v>39202</v>
      </c>
      <c r="B269" t="s">
        <v>264</v>
      </c>
      <c r="C269" s="7">
        <v>1940</v>
      </c>
      <c r="D269">
        <v>0</v>
      </c>
      <c r="E269">
        <v>0</v>
      </c>
      <c r="F269" s="7">
        <v>1940</v>
      </c>
      <c r="G269">
        <v>117</v>
      </c>
      <c r="H269">
        <v>0</v>
      </c>
      <c r="I269">
        <v>0</v>
      </c>
      <c r="J269">
        <v>0</v>
      </c>
      <c r="K269">
        <v>188</v>
      </c>
      <c r="L269">
        <v>305</v>
      </c>
      <c r="N269" s="16">
        <v>39202</v>
      </c>
      <c r="O269" t="s">
        <v>264</v>
      </c>
      <c r="P269" s="7">
        <v>1853</v>
      </c>
      <c r="Q269">
        <v>0</v>
      </c>
      <c r="R269">
        <v>0</v>
      </c>
      <c r="S269" s="7">
        <v>1853</v>
      </c>
      <c r="T269">
        <v>120</v>
      </c>
      <c r="U269">
        <v>0</v>
      </c>
      <c r="V269">
        <v>0</v>
      </c>
      <c r="W269">
        <v>0</v>
      </c>
      <c r="X269">
        <v>145</v>
      </c>
      <c r="Y269">
        <v>265</v>
      </c>
      <c r="AA269" s="16">
        <v>36300</v>
      </c>
      <c r="AB269" t="s">
        <v>265</v>
      </c>
      <c r="AC269">
        <v>139</v>
      </c>
      <c r="AD269">
        <v>0</v>
      </c>
      <c r="AE269">
        <v>0</v>
      </c>
      <c r="AF269">
        <v>139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</row>
    <row r="270" spans="1:38" x14ac:dyDescent="0.25">
      <c r="A270" s="16">
        <v>36300</v>
      </c>
      <c r="B270" t="s">
        <v>265</v>
      </c>
      <c r="C270">
        <v>163</v>
      </c>
      <c r="D270">
        <v>0</v>
      </c>
      <c r="E270">
        <v>0</v>
      </c>
      <c r="F270">
        <v>163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N270" s="16">
        <v>36300</v>
      </c>
      <c r="O270" t="s">
        <v>265</v>
      </c>
      <c r="P270">
        <v>141</v>
      </c>
      <c r="Q270">
        <v>0</v>
      </c>
      <c r="R270">
        <v>0</v>
      </c>
      <c r="S270">
        <v>141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AA270" s="17" t="s">
        <v>402</v>
      </c>
      <c r="AB270" t="s">
        <v>266</v>
      </c>
      <c r="AC270">
        <v>648</v>
      </c>
      <c r="AD270">
        <v>0</v>
      </c>
      <c r="AE270">
        <v>0</v>
      </c>
      <c r="AF270">
        <v>648</v>
      </c>
      <c r="AG270">
        <v>6</v>
      </c>
      <c r="AH270">
        <v>0</v>
      </c>
      <c r="AI270">
        <v>0</v>
      </c>
      <c r="AJ270">
        <v>0</v>
      </c>
      <c r="AK270">
        <v>0</v>
      </c>
      <c r="AL270">
        <v>6</v>
      </c>
    </row>
    <row r="271" spans="1:38" x14ac:dyDescent="0.25">
      <c r="A271" s="17" t="s">
        <v>402</v>
      </c>
      <c r="B271" t="s">
        <v>266</v>
      </c>
      <c r="C271">
        <v>682</v>
      </c>
      <c r="D271">
        <v>0</v>
      </c>
      <c r="E271">
        <v>0</v>
      </c>
      <c r="F271">
        <v>682</v>
      </c>
      <c r="G271">
        <v>7</v>
      </c>
      <c r="H271">
        <v>0</v>
      </c>
      <c r="I271">
        <v>0</v>
      </c>
      <c r="J271">
        <v>0</v>
      </c>
      <c r="K271">
        <v>2</v>
      </c>
      <c r="L271">
        <v>9</v>
      </c>
      <c r="N271" s="17" t="s">
        <v>402</v>
      </c>
      <c r="O271" t="s">
        <v>266</v>
      </c>
      <c r="P271">
        <v>704</v>
      </c>
      <c r="Q271">
        <v>0</v>
      </c>
      <c r="R271">
        <v>0</v>
      </c>
      <c r="S271">
        <v>704</v>
      </c>
      <c r="T271">
        <v>6</v>
      </c>
      <c r="U271">
        <v>0</v>
      </c>
      <c r="V271">
        <v>0</v>
      </c>
      <c r="W271">
        <v>0</v>
      </c>
      <c r="X271">
        <v>2</v>
      </c>
      <c r="Y271">
        <v>8</v>
      </c>
      <c r="AA271" s="16">
        <v>20400</v>
      </c>
      <c r="AB271" t="s">
        <v>267</v>
      </c>
      <c r="AC271">
        <v>142</v>
      </c>
      <c r="AD271">
        <v>0</v>
      </c>
      <c r="AE271">
        <v>0</v>
      </c>
      <c r="AF271">
        <v>142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</row>
    <row r="272" spans="1:38" x14ac:dyDescent="0.25">
      <c r="A272" s="16">
        <v>20400</v>
      </c>
      <c r="B272" t="s">
        <v>267</v>
      </c>
      <c r="C272">
        <v>143</v>
      </c>
      <c r="D272">
        <v>0</v>
      </c>
      <c r="E272">
        <v>0</v>
      </c>
      <c r="F272">
        <v>143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N272" s="16">
        <v>20400</v>
      </c>
      <c r="O272" t="s">
        <v>267</v>
      </c>
      <c r="P272">
        <v>151</v>
      </c>
      <c r="Q272">
        <v>0</v>
      </c>
      <c r="R272">
        <v>0</v>
      </c>
      <c r="S272">
        <v>151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AA272" s="16">
        <v>17406</v>
      </c>
      <c r="AB272" t="s">
        <v>268</v>
      </c>
      <c r="AC272" s="7">
        <v>1106</v>
      </c>
      <c r="AD272">
        <v>0</v>
      </c>
      <c r="AE272">
        <v>0</v>
      </c>
      <c r="AF272" s="7">
        <v>1106</v>
      </c>
      <c r="AG272">
        <v>48</v>
      </c>
      <c r="AH272">
        <v>0</v>
      </c>
      <c r="AI272">
        <v>0</v>
      </c>
      <c r="AJ272">
        <v>4</v>
      </c>
      <c r="AK272">
        <v>7</v>
      </c>
      <c r="AL272">
        <v>59</v>
      </c>
    </row>
    <row r="273" spans="1:38" x14ac:dyDescent="0.25">
      <c r="A273" s="16">
        <v>17406</v>
      </c>
      <c r="B273" t="s">
        <v>268</v>
      </c>
      <c r="C273" s="7">
        <v>1074</v>
      </c>
      <c r="D273">
        <v>0</v>
      </c>
      <c r="E273">
        <v>0</v>
      </c>
      <c r="F273" s="7">
        <v>1074</v>
      </c>
      <c r="G273">
        <v>69</v>
      </c>
      <c r="H273">
        <v>0</v>
      </c>
      <c r="I273">
        <v>0</v>
      </c>
      <c r="J273">
        <v>4</v>
      </c>
      <c r="K273">
        <v>4</v>
      </c>
      <c r="L273">
        <v>77</v>
      </c>
      <c r="N273" s="16">
        <v>17406</v>
      </c>
      <c r="O273" t="s">
        <v>268</v>
      </c>
      <c r="P273" s="7">
        <v>1045</v>
      </c>
      <c r="Q273">
        <v>0</v>
      </c>
      <c r="R273">
        <v>0</v>
      </c>
      <c r="S273" s="7">
        <v>1045</v>
      </c>
      <c r="T273">
        <v>44</v>
      </c>
      <c r="U273">
        <v>0</v>
      </c>
      <c r="V273">
        <v>0</v>
      </c>
      <c r="W273">
        <v>2</v>
      </c>
      <c r="X273">
        <v>6</v>
      </c>
      <c r="Y273">
        <v>52</v>
      </c>
      <c r="AA273" s="16">
        <v>34033</v>
      </c>
      <c r="AB273" t="s">
        <v>269</v>
      </c>
      <c r="AC273" s="7">
        <v>4257</v>
      </c>
      <c r="AD273">
        <v>0</v>
      </c>
      <c r="AE273">
        <v>0</v>
      </c>
      <c r="AF273" s="7">
        <v>4257</v>
      </c>
      <c r="AG273">
        <v>156</v>
      </c>
      <c r="AH273">
        <v>0</v>
      </c>
      <c r="AI273">
        <v>0</v>
      </c>
      <c r="AJ273">
        <v>23</v>
      </c>
      <c r="AK273">
        <v>57</v>
      </c>
      <c r="AL273">
        <v>236</v>
      </c>
    </row>
    <row r="274" spans="1:38" x14ac:dyDescent="0.25">
      <c r="A274" s="16">
        <v>34033</v>
      </c>
      <c r="B274" t="s">
        <v>269</v>
      </c>
      <c r="C274" s="7">
        <v>4420</v>
      </c>
      <c r="D274">
        <v>0</v>
      </c>
      <c r="E274">
        <v>0</v>
      </c>
      <c r="F274" s="7">
        <v>4420</v>
      </c>
      <c r="G274">
        <v>161</v>
      </c>
      <c r="H274">
        <v>0</v>
      </c>
      <c r="I274">
        <v>0</v>
      </c>
      <c r="J274">
        <v>18</v>
      </c>
      <c r="K274">
        <v>30</v>
      </c>
      <c r="L274">
        <v>209</v>
      </c>
      <c r="N274" s="16">
        <v>34033</v>
      </c>
      <c r="O274" t="s">
        <v>269</v>
      </c>
      <c r="P274" s="7">
        <v>4278</v>
      </c>
      <c r="Q274">
        <v>0</v>
      </c>
      <c r="R274">
        <v>0</v>
      </c>
      <c r="S274" s="7">
        <v>4278</v>
      </c>
      <c r="T274">
        <v>154</v>
      </c>
      <c r="U274">
        <v>0</v>
      </c>
      <c r="V274">
        <v>0</v>
      </c>
      <c r="W274">
        <v>26</v>
      </c>
      <c r="X274">
        <v>58</v>
      </c>
      <c r="Y274">
        <v>238</v>
      </c>
      <c r="AA274" s="16">
        <v>39002</v>
      </c>
      <c r="AB274" t="s">
        <v>270</v>
      </c>
      <c r="AC274">
        <v>285</v>
      </c>
      <c r="AD274">
        <v>0</v>
      </c>
      <c r="AE274">
        <v>0</v>
      </c>
      <c r="AF274">
        <v>285</v>
      </c>
      <c r="AG274">
        <v>5</v>
      </c>
      <c r="AH274">
        <v>0</v>
      </c>
      <c r="AI274">
        <v>0</v>
      </c>
      <c r="AJ274">
        <v>0</v>
      </c>
      <c r="AK274">
        <v>0</v>
      </c>
      <c r="AL274">
        <v>5</v>
      </c>
    </row>
    <row r="275" spans="1:38" x14ac:dyDescent="0.25">
      <c r="A275" s="16">
        <v>39002</v>
      </c>
      <c r="B275" t="s">
        <v>270</v>
      </c>
      <c r="C275">
        <v>282</v>
      </c>
      <c r="D275">
        <v>0</v>
      </c>
      <c r="E275">
        <v>0</v>
      </c>
      <c r="F275">
        <v>282</v>
      </c>
      <c r="G275">
        <v>10</v>
      </c>
      <c r="H275">
        <v>0</v>
      </c>
      <c r="I275">
        <v>0</v>
      </c>
      <c r="J275">
        <v>0</v>
      </c>
      <c r="K275">
        <v>0</v>
      </c>
      <c r="L275">
        <v>10</v>
      </c>
      <c r="N275" s="16">
        <v>39002</v>
      </c>
      <c r="O275" t="s">
        <v>270</v>
      </c>
      <c r="P275">
        <v>291</v>
      </c>
      <c r="Q275">
        <v>0</v>
      </c>
      <c r="R275">
        <v>0</v>
      </c>
      <c r="S275">
        <v>291</v>
      </c>
      <c r="T275">
        <v>8</v>
      </c>
      <c r="U275">
        <v>0</v>
      </c>
      <c r="V275">
        <v>0</v>
      </c>
      <c r="W275">
        <v>0</v>
      </c>
      <c r="X275">
        <v>0</v>
      </c>
      <c r="Y275">
        <v>8</v>
      </c>
      <c r="AA275" s="16">
        <v>27083</v>
      </c>
      <c r="AB275" t="s">
        <v>271</v>
      </c>
      <c r="AC275" s="7">
        <v>3185</v>
      </c>
      <c r="AD275">
        <v>0</v>
      </c>
      <c r="AE275">
        <v>0</v>
      </c>
      <c r="AF275" s="7">
        <v>3185</v>
      </c>
      <c r="AG275">
        <v>147</v>
      </c>
      <c r="AH275">
        <v>0</v>
      </c>
      <c r="AI275">
        <v>15</v>
      </c>
      <c r="AJ275">
        <v>26</v>
      </c>
      <c r="AK275">
        <v>48</v>
      </c>
      <c r="AL275">
        <v>236</v>
      </c>
    </row>
    <row r="276" spans="1:38" x14ac:dyDescent="0.25">
      <c r="A276" s="16">
        <v>27083</v>
      </c>
      <c r="B276" t="s">
        <v>271</v>
      </c>
      <c r="C276" s="7">
        <v>3563</v>
      </c>
      <c r="D276">
        <v>0</v>
      </c>
      <c r="E276">
        <v>0</v>
      </c>
      <c r="F276" s="7">
        <v>3563</v>
      </c>
      <c r="G276">
        <v>165</v>
      </c>
      <c r="H276">
        <v>0</v>
      </c>
      <c r="I276">
        <v>6</v>
      </c>
      <c r="J276">
        <v>10</v>
      </c>
      <c r="K276">
        <v>54</v>
      </c>
      <c r="L276">
        <v>235</v>
      </c>
      <c r="N276" s="16">
        <v>27083</v>
      </c>
      <c r="O276" t="s">
        <v>271</v>
      </c>
      <c r="P276" s="7">
        <v>3349</v>
      </c>
      <c r="Q276">
        <v>0</v>
      </c>
      <c r="R276">
        <v>0</v>
      </c>
      <c r="S276" s="7">
        <v>3349</v>
      </c>
      <c r="T276">
        <v>152</v>
      </c>
      <c r="U276">
        <v>0</v>
      </c>
      <c r="V276">
        <v>5</v>
      </c>
      <c r="W276">
        <v>43</v>
      </c>
      <c r="X276">
        <v>40</v>
      </c>
      <c r="Y276">
        <v>240</v>
      </c>
      <c r="AA276" s="16">
        <v>33070</v>
      </c>
      <c r="AB276" t="s">
        <v>272</v>
      </c>
      <c r="AC276">
        <v>673</v>
      </c>
      <c r="AD276">
        <v>0</v>
      </c>
      <c r="AE276">
        <v>0</v>
      </c>
      <c r="AF276">
        <v>673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</row>
    <row r="277" spans="1:38" x14ac:dyDescent="0.25">
      <c r="A277" s="16">
        <v>33070</v>
      </c>
      <c r="B277" t="s">
        <v>272</v>
      </c>
      <c r="C277">
        <v>672</v>
      </c>
      <c r="D277">
        <v>0</v>
      </c>
      <c r="E277">
        <v>0</v>
      </c>
      <c r="F277">
        <v>672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N277" s="16">
        <v>33070</v>
      </c>
      <c r="O277" t="s">
        <v>272</v>
      </c>
      <c r="P277">
        <v>684</v>
      </c>
      <c r="Q277">
        <v>0</v>
      </c>
      <c r="R277">
        <v>0</v>
      </c>
      <c r="S277">
        <v>684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AA277" s="17" t="s">
        <v>403</v>
      </c>
      <c r="AB277" t="s">
        <v>273</v>
      </c>
      <c r="AC277" s="7">
        <v>11744</v>
      </c>
      <c r="AD277">
        <v>0</v>
      </c>
      <c r="AE277">
        <v>0</v>
      </c>
      <c r="AF277" s="7">
        <v>11744</v>
      </c>
      <c r="AG277" s="7">
        <v>1157</v>
      </c>
      <c r="AH277">
        <v>0</v>
      </c>
      <c r="AI277">
        <v>0</v>
      </c>
      <c r="AJ277">
        <v>64</v>
      </c>
      <c r="AK277">
        <v>210</v>
      </c>
      <c r="AL277" s="7">
        <v>1431</v>
      </c>
    </row>
    <row r="278" spans="1:38" x14ac:dyDescent="0.25">
      <c r="A278" s="17" t="s">
        <v>403</v>
      </c>
      <c r="B278" t="s">
        <v>273</v>
      </c>
      <c r="C278" s="7">
        <v>12500</v>
      </c>
      <c r="D278">
        <v>0</v>
      </c>
      <c r="E278">
        <v>0</v>
      </c>
      <c r="F278" s="7">
        <v>12500</v>
      </c>
      <c r="G278" s="7">
        <v>1102</v>
      </c>
      <c r="H278">
        <v>0</v>
      </c>
      <c r="I278">
        <v>0</v>
      </c>
      <c r="J278">
        <v>41</v>
      </c>
      <c r="K278">
        <v>106</v>
      </c>
      <c r="L278" s="7">
        <v>1249</v>
      </c>
      <c r="N278" s="17" t="s">
        <v>403</v>
      </c>
      <c r="O278" t="s">
        <v>273</v>
      </c>
      <c r="P278" s="7">
        <v>12297</v>
      </c>
      <c r="Q278">
        <v>0</v>
      </c>
      <c r="R278">
        <v>0</v>
      </c>
      <c r="S278" s="7">
        <v>12297</v>
      </c>
      <c r="T278" s="7">
        <v>1077</v>
      </c>
      <c r="U278">
        <v>0</v>
      </c>
      <c r="V278">
        <v>0</v>
      </c>
      <c r="W278">
        <v>36</v>
      </c>
      <c r="X278">
        <v>206</v>
      </c>
      <c r="Y278" s="7">
        <v>1319</v>
      </c>
      <c r="AA278" s="16">
        <v>17402</v>
      </c>
      <c r="AB278" t="s">
        <v>274</v>
      </c>
      <c r="AC278" s="7">
        <v>1136</v>
      </c>
      <c r="AD278">
        <v>0</v>
      </c>
      <c r="AE278">
        <v>0</v>
      </c>
      <c r="AF278" s="7">
        <v>1136</v>
      </c>
      <c r="AG278">
        <v>17</v>
      </c>
      <c r="AH278">
        <v>0</v>
      </c>
      <c r="AI278">
        <v>0</v>
      </c>
      <c r="AJ278">
        <v>0</v>
      </c>
      <c r="AK278">
        <v>23</v>
      </c>
      <c r="AL278">
        <v>40</v>
      </c>
    </row>
    <row r="279" spans="1:38" x14ac:dyDescent="0.25">
      <c r="A279" s="16">
        <v>17402</v>
      </c>
      <c r="B279" t="s">
        <v>274</v>
      </c>
      <c r="C279" s="7">
        <v>1285</v>
      </c>
      <c r="D279">
        <v>0</v>
      </c>
      <c r="E279">
        <v>0</v>
      </c>
      <c r="F279" s="7">
        <v>1285</v>
      </c>
      <c r="G279">
        <v>9</v>
      </c>
      <c r="H279">
        <v>0</v>
      </c>
      <c r="I279">
        <v>0</v>
      </c>
      <c r="J279">
        <v>0</v>
      </c>
      <c r="K279">
        <v>4</v>
      </c>
      <c r="L279">
        <v>13</v>
      </c>
      <c r="N279" s="16">
        <v>17402</v>
      </c>
      <c r="O279" t="s">
        <v>274</v>
      </c>
      <c r="P279" s="7">
        <v>1160</v>
      </c>
      <c r="Q279">
        <v>0</v>
      </c>
      <c r="R279">
        <v>0</v>
      </c>
      <c r="S279" s="7">
        <v>1160</v>
      </c>
      <c r="T279">
        <v>17</v>
      </c>
      <c r="U279">
        <v>0</v>
      </c>
      <c r="V279">
        <v>0</v>
      </c>
      <c r="W279">
        <v>0</v>
      </c>
      <c r="X279">
        <v>29</v>
      </c>
      <c r="Y279">
        <v>46</v>
      </c>
      <c r="AA279" s="16">
        <v>34901</v>
      </c>
      <c r="AB279" t="s">
        <v>333</v>
      </c>
      <c r="AC279">
        <v>224</v>
      </c>
      <c r="AD279">
        <v>0</v>
      </c>
      <c r="AE279">
        <v>0</v>
      </c>
      <c r="AF279">
        <v>224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</row>
    <row r="280" spans="1:38" x14ac:dyDescent="0.25">
      <c r="A280" s="16">
        <v>34901</v>
      </c>
      <c r="B280" t="s">
        <v>333</v>
      </c>
      <c r="C280">
        <v>239</v>
      </c>
      <c r="D280">
        <v>0</v>
      </c>
      <c r="E280">
        <v>0</v>
      </c>
      <c r="F280">
        <v>239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N280" s="16">
        <v>34901</v>
      </c>
      <c r="O280" t="s">
        <v>333</v>
      </c>
      <c r="P280">
        <v>229</v>
      </c>
      <c r="Q280">
        <v>0</v>
      </c>
      <c r="R280">
        <v>0</v>
      </c>
      <c r="S280">
        <v>229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AA280" s="16">
        <v>35200</v>
      </c>
      <c r="AB280" t="s">
        <v>275</v>
      </c>
      <c r="AC280">
        <v>363</v>
      </c>
      <c r="AD280">
        <v>0</v>
      </c>
      <c r="AE280">
        <v>0</v>
      </c>
      <c r="AF280">
        <v>363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</row>
    <row r="281" spans="1:38" x14ac:dyDescent="0.25">
      <c r="A281" s="16">
        <v>35200</v>
      </c>
      <c r="B281" t="s">
        <v>275</v>
      </c>
      <c r="C281">
        <v>297</v>
      </c>
      <c r="D281">
        <v>0</v>
      </c>
      <c r="E281">
        <v>0</v>
      </c>
      <c r="F281">
        <v>297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N281" s="16">
        <v>35200</v>
      </c>
      <c r="O281" t="s">
        <v>275</v>
      </c>
      <c r="P281">
        <v>336</v>
      </c>
      <c r="Q281">
        <v>0</v>
      </c>
      <c r="R281">
        <v>0</v>
      </c>
      <c r="S281">
        <v>336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AA281" s="16">
        <v>13073</v>
      </c>
      <c r="AB281" t="s">
        <v>276</v>
      </c>
      <c r="AC281" s="7">
        <v>1572</v>
      </c>
      <c r="AD281">
        <v>0</v>
      </c>
      <c r="AE281">
        <v>0</v>
      </c>
      <c r="AF281" s="7">
        <v>1572</v>
      </c>
      <c r="AG281">
        <v>60</v>
      </c>
      <c r="AH281">
        <v>0</v>
      </c>
      <c r="AI281">
        <v>0</v>
      </c>
      <c r="AJ281">
        <v>0</v>
      </c>
      <c r="AK281">
        <v>0</v>
      </c>
      <c r="AL281">
        <v>60</v>
      </c>
    </row>
    <row r="282" spans="1:38" x14ac:dyDescent="0.25">
      <c r="A282" s="16">
        <v>13073</v>
      </c>
      <c r="B282" t="s">
        <v>276</v>
      </c>
      <c r="C282" s="7">
        <v>1646</v>
      </c>
      <c r="D282">
        <v>0</v>
      </c>
      <c r="E282">
        <v>0</v>
      </c>
      <c r="F282" s="7">
        <v>1646</v>
      </c>
      <c r="G282">
        <v>48</v>
      </c>
      <c r="H282">
        <v>0</v>
      </c>
      <c r="I282">
        <v>0</v>
      </c>
      <c r="J282">
        <v>0</v>
      </c>
      <c r="K282">
        <v>0</v>
      </c>
      <c r="L282">
        <v>48</v>
      </c>
      <c r="N282" s="16">
        <v>13073</v>
      </c>
      <c r="O282" t="s">
        <v>276</v>
      </c>
      <c r="P282" s="7">
        <v>1475</v>
      </c>
      <c r="Q282">
        <v>0</v>
      </c>
      <c r="R282">
        <v>0</v>
      </c>
      <c r="S282" s="7">
        <v>1475</v>
      </c>
      <c r="T282">
        <v>63</v>
      </c>
      <c r="U282">
        <v>0</v>
      </c>
      <c r="V282">
        <v>0</v>
      </c>
      <c r="W282">
        <v>0</v>
      </c>
      <c r="X282">
        <v>0</v>
      </c>
      <c r="Y282">
        <v>63</v>
      </c>
      <c r="AA282" s="16">
        <v>36401</v>
      </c>
      <c r="AB282" t="s">
        <v>277</v>
      </c>
      <c r="AC282">
        <v>52</v>
      </c>
      <c r="AD282">
        <v>0</v>
      </c>
      <c r="AE282">
        <v>0</v>
      </c>
      <c r="AF282">
        <v>52</v>
      </c>
      <c r="AG282">
        <v>1</v>
      </c>
      <c r="AH282">
        <v>0</v>
      </c>
      <c r="AI282">
        <v>0</v>
      </c>
      <c r="AJ282">
        <v>0</v>
      </c>
      <c r="AK282">
        <v>15</v>
      </c>
      <c r="AL282">
        <v>16</v>
      </c>
    </row>
    <row r="283" spans="1:38" x14ac:dyDescent="0.25">
      <c r="A283" s="16">
        <v>36401</v>
      </c>
      <c r="B283" t="s">
        <v>277</v>
      </c>
      <c r="C283">
        <v>66</v>
      </c>
      <c r="D283">
        <v>0</v>
      </c>
      <c r="E283">
        <v>0</v>
      </c>
      <c r="F283">
        <v>66</v>
      </c>
      <c r="G283">
        <v>1</v>
      </c>
      <c r="H283">
        <v>0</v>
      </c>
      <c r="I283">
        <v>0</v>
      </c>
      <c r="J283">
        <v>0</v>
      </c>
      <c r="K283">
        <v>13</v>
      </c>
      <c r="L283">
        <v>14</v>
      </c>
      <c r="N283" s="16">
        <v>36401</v>
      </c>
      <c r="O283" t="s">
        <v>277</v>
      </c>
      <c r="P283">
        <v>54</v>
      </c>
      <c r="Q283">
        <v>0</v>
      </c>
      <c r="R283">
        <v>0</v>
      </c>
      <c r="S283">
        <v>54</v>
      </c>
      <c r="T283">
        <v>1</v>
      </c>
      <c r="U283">
        <v>0</v>
      </c>
      <c r="V283">
        <v>0</v>
      </c>
      <c r="W283">
        <v>0</v>
      </c>
      <c r="X283">
        <v>15</v>
      </c>
      <c r="Y283">
        <v>16</v>
      </c>
      <c r="AA283" s="16">
        <v>36140</v>
      </c>
      <c r="AB283" t="s">
        <v>278</v>
      </c>
      <c r="AC283" s="7">
        <v>1399</v>
      </c>
      <c r="AD283">
        <v>50</v>
      </c>
      <c r="AE283">
        <v>0</v>
      </c>
      <c r="AF283" s="7">
        <v>1349</v>
      </c>
      <c r="AG283">
        <v>220</v>
      </c>
      <c r="AH283">
        <v>233</v>
      </c>
      <c r="AI283">
        <v>0</v>
      </c>
      <c r="AJ283">
        <v>0</v>
      </c>
      <c r="AK283">
        <v>199</v>
      </c>
      <c r="AL283">
        <v>652</v>
      </c>
    </row>
    <row r="284" spans="1:38" x14ac:dyDescent="0.25">
      <c r="A284" s="16">
        <v>36140</v>
      </c>
      <c r="B284" t="s">
        <v>278</v>
      </c>
      <c r="C284" s="7">
        <v>1598</v>
      </c>
      <c r="D284">
        <v>50</v>
      </c>
      <c r="E284">
        <v>0</v>
      </c>
      <c r="F284" s="7">
        <v>1548</v>
      </c>
      <c r="G284">
        <v>210</v>
      </c>
      <c r="H284">
        <v>223</v>
      </c>
      <c r="I284">
        <v>0</v>
      </c>
      <c r="J284">
        <v>0</v>
      </c>
      <c r="K284">
        <v>178</v>
      </c>
      <c r="L284">
        <v>611</v>
      </c>
      <c r="N284" s="16">
        <v>36140</v>
      </c>
      <c r="O284" t="s">
        <v>278</v>
      </c>
      <c r="P284" s="7">
        <v>1509</v>
      </c>
      <c r="Q284">
        <v>50</v>
      </c>
      <c r="R284">
        <v>0</v>
      </c>
      <c r="S284" s="7">
        <v>1459</v>
      </c>
      <c r="T284">
        <v>207</v>
      </c>
      <c r="U284">
        <v>298</v>
      </c>
      <c r="V284">
        <v>0</v>
      </c>
      <c r="W284">
        <v>0</v>
      </c>
      <c r="X284">
        <v>205</v>
      </c>
      <c r="Y284">
        <v>710</v>
      </c>
      <c r="AA284" s="16">
        <v>39207</v>
      </c>
      <c r="AB284" t="s">
        <v>279</v>
      </c>
      <c r="AC284" s="7">
        <v>2030</v>
      </c>
      <c r="AD284">
        <v>0</v>
      </c>
      <c r="AE284">
        <v>0</v>
      </c>
      <c r="AF284" s="7">
        <v>2030</v>
      </c>
      <c r="AG284">
        <v>109</v>
      </c>
      <c r="AH284">
        <v>0</v>
      </c>
      <c r="AI284">
        <v>0</v>
      </c>
      <c r="AJ284">
        <v>0</v>
      </c>
      <c r="AK284">
        <v>0</v>
      </c>
      <c r="AL284">
        <v>109</v>
      </c>
    </row>
    <row r="285" spans="1:38" x14ac:dyDescent="0.25">
      <c r="A285" s="16">
        <v>39207</v>
      </c>
      <c r="B285" t="s">
        <v>279</v>
      </c>
      <c r="C285" s="7">
        <v>2068</v>
      </c>
      <c r="D285">
        <v>0</v>
      </c>
      <c r="E285">
        <v>0</v>
      </c>
      <c r="F285" s="7">
        <v>2068</v>
      </c>
      <c r="G285">
        <v>109</v>
      </c>
      <c r="H285">
        <v>0</v>
      </c>
      <c r="I285">
        <v>0</v>
      </c>
      <c r="J285">
        <v>0</v>
      </c>
      <c r="K285">
        <v>0</v>
      </c>
      <c r="L285">
        <v>109</v>
      </c>
      <c r="N285" s="16">
        <v>39207</v>
      </c>
      <c r="O285" t="s">
        <v>279</v>
      </c>
      <c r="P285" s="7">
        <v>2055</v>
      </c>
      <c r="Q285">
        <v>0</v>
      </c>
      <c r="R285">
        <v>0</v>
      </c>
      <c r="S285" s="7">
        <v>2055</v>
      </c>
      <c r="T285">
        <v>118</v>
      </c>
      <c r="U285">
        <v>0</v>
      </c>
      <c r="V285">
        <v>0</v>
      </c>
      <c r="W285">
        <v>0</v>
      </c>
      <c r="X285">
        <v>0</v>
      </c>
      <c r="Y285">
        <v>118</v>
      </c>
      <c r="AA285" s="16">
        <v>13146</v>
      </c>
      <c r="AB285" t="s">
        <v>280</v>
      </c>
      <c r="AC285">
        <v>238</v>
      </c>
      <c r="AD285">
        <v>0</v>
      </c>
      <c r="AE285">
        <v>0</v>
      </c>
      <c r="AF285">
        <v>238</v>
      </c>
      <c r="AG285">
        <v>43</v>
      </c>
      <c r="AH285">
        <v>0</v>
      </c>
      <c r="AI285">
        <v>0</v>
      </c>
      <c r="AJ285">
        <v>0</v>
      </c>
      <c r="AK285">
        <v>9</v>
      </c>
      <c r="AL285">
        <v>52</v>
      </c>
    </row>
    <row r="286" spans="1:38" x14ac:dyDescent="0.25">
      <c r="A286" s="16">
        <v>13146</v>
      </c>
      <c r="B286" t="s">
        <v>280</v>
      </c>
      <c r="C286">
        <v>242</v>
      </c>
      <c r="D286">
        <v>0</v>
      </c>
      <c r="E286">
        <v>0</v>
      </c>
      <c r="F286">
        <v>242</v>
      </c>
      <c r="G286">
        <v>32</v>
      </c>
      <c r="H286">
        <v>0</v>
      </c>
      <c r="I286">
        <v>0</v>
      </c>
      <c r="J286">
        <v>0</v>
      </c>
      <c r="K286">
        <v>13</v>
      </c>
      <c r="L286">
        <v>45</v>
      </c>
      <c r="N286" s="16">
        <v>13146</v>
      </c>
      <c r="O286" t="s">
        <v>280</v>
      </c>
      <c r="P286">
        <v>276</v>
      </c>
      <c r="Q286">
        <v>0</v>
      </c>
      <c r="R286">
        <v>0</v>
      </c>
      <c r="S286">
        <v>276</v>
      </c>
      <c r="T286">
        <v>26</v>
      </c>
      <c r="U286">
        <v>0</v>
      </c>
      <c r="V286">
        <v>0</v>
      </c>
      <c r="W286">
        <v>0</v>
      </c>
      <c r="X286">
        <v>0</v>
      </c>
      <c r="Y286">
        <v>26</v>
      </c>
      <c r="AA286" s="17" t="s">
        <v>404</v>
      </c>
      <c r="AB286" t="s">
        <v>281</v>
      </c>
      <c r="AC286" s="7">
        <v>2253</v>
      </c>
      <c r="AD286">
        <v>0</v>
      </c>
      <c r="AE286">
        <v>0</v>
      </c>
      <c r="AF286" s="7">
        <v>2253</v>
      </c>
      <c r="AG286">
        <v>112</v>
      </c>
      <c r="AH286">
        <v>0</v>
      </c>
      <c r="AI286">
        <v>0</v>
      </c>
      <c r="AJ286">
        <v>0</v>
      </c>
      <c r="AK286">
        <v>0</v>
      </c>
      <c r="AL286">
        <v>112</v>
      </c>
    </row>
    <row r="287" spans="1:38" x14ac:dyDescent="0.25">
      <c r="A287" s="17" t="s">
        <v>404</v>
      </c>
      <c r="B287" t="s">
        <v>281</v>
      </c>
      <c r="C287" s="7">
        <v>2427</v>
      </c>
      <c r="D287">
        <v>0</v>
      </c>
      <c r="E287">
        <v>0</v>
      </c>
      <c r="F287" s="7">
        <v>2427</v>
      </c>
      <c r="G287">
        <v>103</v>
      </c>
      <c r="H287">
        <v>0</v>
      </c>
      <c r="I287">
        <v>0</v>
      </c>
      <c r="J287">
        <v>0</v>
      </c>
      <c r="K287">
        <v>0</v>
      </c>
      <c r="L287">
        <v>103</v>
      </c>
      <c r="N287" s="17" t="s">
        <v>404</v>
      </c>
      <c r="O287" t="s">
        <v>281</v>
      </c>
      <c r="P287" s="7">
        <v>2347</v>
      </c>
      <c r="Q287">
        <v>0</v>
      </c>
      <c r="R287">
        <v>0</v>
      </c>
      <c r="S287" s="7">
        <v>2347</v>
      </c>
      <c r="T287">
        <v>100</v>
      </c>
      <c r="U287">
        <v>0</v>
      </c>
      <c r="V287">
        <v>0</v>
      </c>
      <c r="W287">
        <v>0</v>
      </c>
      <c r="X287">
        <v>0</v>
      </c>
      <c r="Y287">
        <v>100</v>
      </c>
      <c r="AA287" s="17" t="s">
        <v>405</v>
      </c>
      <c r="AB287" t="s">
        <v>282</v>
      </c>
      <c r="AC287">
        <v>59</v>
      </c>
      <c r="AD287">
        <v>0</v>
      </c>
      <c r="AE287">
        <v>0</v>
      </c>
      <c r="AF287">
        <v>59</v>
      </c>
      <c r="AG287">
        <v>2</v>
      </c>
      <c r="AH287">
        <v>0</v>
      </c>
      <c r="AI287">
        <v>0</v>
      </c>
      <c r="AJ287">
        <v>0</v>
      </c>
      <c r="AK287">
        <v>0</v>
      </c>
      <c r="AL287">
        <v>2</v>
      </c>
    </row>
    <row r="288" spans="1:38" x14ac:dyDescent="0.25">
      <c r="A288" s="17" t="s">
        <v>405</v>
      </c>
      <c r="B288" t="s">
        <v>282</v>
      </c>
      <c r="C288">
        <v>59</v>
      </c>
      <c r="D288">
        <v>0</v>
      </c>
      <c r="E288">
        <v>0</v>
      </c>
      <c r="F288">
        <v>59</v>
      </c>
      <c r="G288">
        <v>1</v>
      </c>
      <c r="H288">
        <v>0</v>
      </c>
      <c r="I288">
        <v>0</v>
      </c>
      <c r="J288">
        <v>0</v>
      </c>
      <c r="K288">
        <v>0</v>
      </c>
      <c r="L288">
        <v>1</v>
      </c>
      <c r="N288" s="17" t="s">
        <v>405</v>
      </c>
      <c r="O288" t="s">
        <v>282</v>
      </c>
      <c r="P288">
        <v>54</v>
      </c>
      <c r="Q288">
        <v>0</v>
      </c>
      <c r="R288">
        <v>0</v>
      </c>
      <c r="S288">
        <v>54</v>
      </c>
      <c r="T288">
        <v>2</v>
      </c>
      <c r="U288">
        <v>0</v>
      </c>
      <c r="V288">
        <v>0</v>
      </c>
      <c r="W288">
        <v>0</v>
      </c>
      <c r="X288">
        <v>0</v>
      </c>
      <c r="Y288">
        <v>2</v>
      </c>
      <c r="AA288" s="17" t="s">
        <v>406</v>
      </c>
      <c r="AB288" t="s">
        <v>283</v>
      </c>
      <c r="AC288">
        <v>99</v>
      </c>
      <c r="AD288">
        <v>0</v>
      </c>
      <c r="AE288">
        <v>0</v>
      </c>
      <c r="AF288">
        <v>99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</row>
    <row r="289" spans="1:38" x14ac:dyDescent="0.25">
      <c r="A289" s="17" t="s">
        <v>406</v>
      </c>
      <c r="B289" t="s">
        <v>283</v>
      </c>
      <c r="C289">
        <v>102</v>
      </c>
      <c r="D289">
        <v>0</v>
      </c>
      <c r="E289">
        <v>0</v>
      </c>
      <c r="F289">
        <v>102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N289" s="17" t="s">
        <v>406</v>
      </c>
      <c r="O289" t="s">
        <v>283</v>
      </c>
      <c r="P289">
        <v>110</v>
      </c>
      <c r="Q289">
        <v>0</v>
      </c>
      <c r="R289">
        <v>0</v>
      </c>
      <c r="S289">
        <v>110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AA289" s="16">
        <v>33049</v>
      </c>
      <c r="AB289" t="s">
        <v>284</v>
      </c>
      <c r="AC289">
        <v>303</v>
      </c>
      <c r="AD289">
        <v>0</v>
      </c>
      <c r="AE289">
        <v>0</v>
      </c>
      <c r="AF289">
        <v>303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</row>
    <row r="290" spans="1:38" x14ac:dyDescent="0.25">
      <c r="A290" s="16">
        <v>33049</v>
      </c>
      <c r="B290" t="s">
        <v>284</v>
      </c>
      <c r="C290">
        <v>339</v>
      </c>
      <c r="D290">
        <v>0</v>
      </c>
      <c r="E290">
        <v>0</v>
      </c>
      <c r="F290">
        <v>339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N290" s="16">
        <v>33049</v>
      </c>
      <c r="O290" t="s">
        <v>284</v>
      </c>
      <c r="P290">
        <v>323</v>
      </c>
      <c r="Q290">
        <v>0</v>
      </c>
      <c r="R290">
        <v>0</v>
      </c>
      <c r="S290">
        <v>323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AA290" s="17" t="s">
        <v>407</v>
      </c>
      <c r="AB290" t="s">
        <v>285</v>
      </c>
      <c r="AC290" s="7">
        <v>1810</v>
      </c>
      <c r="AD290">
        <v>0</v>
      </c>
      <c r="AE290">
        <v>0</v>
      </c>
      <c r="AF290" s="7">
        <v>1810</v>
      </c>
      <c r="AG290">
        <v>197</v>
      </c>
      <c r="AH290">
        <v>0</v>
      </c>
      <c r="AI290">
        <v>0</v>
      </c>
      <c r="AJ290">
        <v>54</v>
      </c>
      <c r="AK290">
        <v>69</v>
      </c>
      <c r="AL290">
        <v>320</v>
      </c>
    </row>
    <row r="291" spans="1:38" x14ac:dyDescent="0.25">
      <c r="A291" s="17" t="s">
        <v>407</v>
      </c>
      <c r="B291" t="s">
        <v>285</v>
      </c>
      <c r="C291" s="7">
        <v>1827</v>
      </c>
      <c r="D291">
        <v>0</v>
      </c>
      <c r="E291">
        <v>0</v>
      </c>
      <c r="F291" s="7">
        <v>1827</v>
      </c>
      <c r="G291">
        <v>211</v>
      </c>
      <c r="H291">
        <v>0</v>
      </c>
      <c r="I291">
        <v>0</v>
      </c>
      <c r="J291">
        <v>28</v>
      </c>
      <c r="K291">
        <v>54</v>
      </c>
      <c r="L291">
        <v>293</v>
      </c>
      <c r="N291" s="17" t="s">
        <v>407</v>
      </c>
      <c r="O291" t="s">
        <v>285</v>
      </c>
      <c r="P291" s="7">
        <v>1962</v>
      </c>
      <c r="Q291">
        <v>0</v>
      </c>
      <c r="R291">
        <v>0</v>
      </c>
      <c r="S291" s="7">
        <v>1962</v>
      </c>
      <c r="T291">
        <v>284</v>
      </c>
      <c r="U291">
        <v>0</v>
      </c>
      <c r="V291">
        <v>0</v>
      </c>
      <c r="W291">
        <v>40</v>
      </c>
      <c r="X291">
        <v>62</v>
      </c>
      <c r="Y291">
        <v>386</v>
      </c>
      <c r="AA291" s="16">
        <v>32363</v>
      </c>
      <c r="AB291" t="s">
        <v>353</v>
      </c>
      <c r="AC291" s="7">
        <v>2182</v>
      </c>
      <c r="AD291">
        <v>0</v>
      </c>
      <c r="AE291">
        <v>0</v>
      </c>
      <c r="AF291" s="7">
        <v>2182</v>
      </c>
      <c r="AG291">
        <v>140</v>
      </c>
      <c r="AH291">
        <v>0</v>
      </c>
      <c r="AI291">
        <v>0</v>
      </c>
      <c r="AJ291">
        <v>15</v>
      </c>
      <c r="AK291">
        <v>0</v>
      </c>
      <c r="AL291">
        <v>155</v>
      </c>
    </row>
    <row r="292" spans="1:38" x14ac:dyDescent="0.25">
      <c r="A292" s="16">
        <v>32363</v>
      </c>
      <c r="B292" t="s">
        <v>353</v>
      </c>
      <c r="C292" s="7">
        <v>2120</v>
      </c>
      <c r="D292">
        <v>0</v>
      </c>
      <c r="E292">
        <v>0</v>
      </c>
      <c r="F292" s="7">
        <v>2120</v>
      </c>
      <c r="G292">
        <v>128</v>
      </c>
      <c r="H292">
        <v>0</v>
      </c>
      <c r="I292">
        <v>0</v>
      </c>
      <c r="J292">
        <v>18</v>
      </c>
      <c r="K292">
        <v>0</v>
      </c>
      <c r="L292">
        <v>146</v>
      </c>
      <c r="N292" s="16">
        <v>32363</v>
      </c>
      <c r="O292" t="s">
        <v>353</v>
      </c>
      <c r="P292" s="7">
        <v>2224</v>
      </c>
      <c r="Q292">
        <v>0</v>
      </c>
      <c r="R292">
        <v>0</v>
      </c>
      <c r="S292" s="7">
        <v>2224</v>
      </c>
      <c r="T292">
        <v>138</v>
      </c>
      <c r="U292">
        <v>0</v>
      </c>
      <c r="V292">
        <v>0</v>
      </c>
      <c r="W292">
        <v>19</v>
      </c>
      <c r="X292">
        <v>0</v>
      </c>
      <c r="Y292">
        <v>157</v>
      </c>
      <c r="AA292" s="16">
        <v>39208</v>
      </c>
      <c r="AB292" t="s">
        <v>354</v>
      </c>
      <c r="AC292" s="7">
        <v>3271</v>
      </c>
      <c r="AD292">
        <v>0</v>
      </c>
      <c r="AE292">
        <v>0</v>
      </c>
      <c r="AF292" s="7">
        <v>3271</v>
      </c>
      <c r="AG292">
        <v>133</v>
      </c>
      <c r="AH292">
        <v>0</v>
      </c>
      <c r="AI292">
        <v>0</v>
      </c>
      <c r="AJ292">
        <v>10</v>
      </c>
      <c r="AK292">
        <v>28</v>
      </c>
      <c r="AL292">
        <v>171</v>
      </c>
    </row>
    <row r="293" spans="1:38" x14ac:dyDescent="0.25">
      <c r="A293" s="16">
        <v>39208</v>
      </c>
      <c r="B293" t="s">
        <v>354</v>
      </c>
      <c r="C293" s="7">
        <v>3368</v>
      </c>
      <c r="D293">
        <v>0</v>
      </c>
      <c r="E293">
        <v>0</v>
      </c>
      <c r="F293" s="7">
        <v>3368</v>
      </c>
      <c r="G293">
        <v>142</v>
      </c>
      <c r="H293">
        <v>0</v>
      </c>
      <c r="I293">
        <v>0</v>
      </c>
      <c r="J293">
        <v>10</v>
      </c>
      <c r="K293">
        <v>13</v>
      </c>
      <c r="L293">
        <v>165</v>
      </c>
      <c r="N293" s="16">
        <v>39208</v>
      </c>
      <c r="O293" t="s">
        <v>354</v>
      </c>
      <c r="P293" s="7">
        <v>3337</v>
      </c>
      <c r="Q293">
        <v>0</v>
      </c>
      <c r="R293">
        <v>0</v>
      </c>
      <c r="S293" s="7">
        <v>3337</v>
      </c>
      <c r="T293">
        <v>136</v>
      </c>
      <c r="U293">
        <v>0</v>
      </c>
      <c r="V293">
        <v>0</v>
      </c>
      <c r="W293">
        <v>15</v>
      </c>
      <c r="X293">
        <v>28</v>
      </c>
      <c r="Y293">
        <v>179</v>
      </c>
      <c r="AA293" s="16">
        <v>21303</v>
      </c>
      <c r="AB293" t="s">
        <v>288</v>
      </c>
      <c r="AC293">
        <v>413</v>
      </c>
      <c r="AD293">
        <v>0</v>
      </c>
      <c r="AE293">
        <v>0</v>
      </c>
      <c r="AF293">
        <v>413</v>
      </c>
      <c r="AG293">
        <v>1</v>
      </c>
      <c r="AH293">
        <v>0</v>
      </c>
      <c r="AI293">
        <v>0</v>
      </c>
      <c r="AJ293">
        <v>0</v>
      </c>
      <c r="AK293">
        <v>0</v>
      </c>
      <c r="AL293">
        <v>1</v>
      </c>
    </row>
    <row r="294" spans="1:38" x14ac:dyDescent="0.25">
      <c r="A294" s="16">
        <v>21303</v>
      </c>
      <c r="B294" t="s">
        <v>288</v>
      </c>
      <c r="C294">
        <v>429</v>
      </c>
      <c r="D294">
        <v>0</v>
      </c>
      <c r="E294">
        <v>0</v>
      </c>
      <c r="F294">
        <v>429</v>
      </c>
      <c r="G294">
        <v>4</v>
      </c>
      <c r="H294">
        <v>0</v>
      </c>
      <c r="I294">
        <v>0</v>
      </c>
      <c r="J294">
        <v>0</v>
      </c>
      <c r="K294">
        <v>0</v>
      </c>
      <c r="L294">
        <v>4</v>
      </c>
      <c r="N294" s="16">
        <v>21303</v>
      </c>
      <c r="O294" t="s">
        <v>288</v>
      </c>
      <c r="P294">
        <v>436</v>
      </c>
      <c r="Q294">
        <v>0</v>
      </c>
      <c r="R294">
        <v>0</v>
      </c>
      <c r="S294">
        <v>436</v>
      </c>
      <c r="T294">
        <v>3</v>
      </c>
      <c r="U294">
        <v>0</v>
      </c>
      <c r="V294">
        <v>0</v>
      </c>
      <c r="W294">
        <v>0</v>
      </c>
      <c r="X294">
        <v>0</v>
      </c>
      <c r="Y294">
        <v>3</v>
      </c>
      <c r="AA294" s="16">
        <v>27416</v>
      </c>
      <c r="AB294" t="s">
        <v>289</v>
      </c>
      <c r="AC294" s="7">
        <v>3703</v>
      </c>
      <c r="AD294">
        <v>0</v>
      </c>
      <c r="AE294">
        <v>0</v>
      </c>
      <c r="AF294" s="7">
        <v>3703</v>
      </c>
      <c r="AG294">
        <v>179</v>
      </c>
      <c r="AH294">
        <v>0</v>
      </c>
      <c r="AI294">
        <v>0</v>
      </c>
      <c r="AJ294">
        <v>0</v>
      </c>
      <c r="AK294">
        <v>0</v>
      </c>
      <c r="AL294">
        <v>179</v>
      </c>
    </row>
    <row r="295" spans="1:38" x14ac:dyDescent="0.25">
      <c r="A295" s="16">
        <v>27416</v>
      </c>
      <c r="B295" t="s">
        <v>289</v>
      </c>
      <c r="C295" s="7">
        <v>3996</v>
      </c>
      <c r="D295">
        <v>0</v>
      </c>
      <c r="E295">
        <v>0</v>
      </c>
      <c r="F295" s="7">
        <v>3996</v>
      </c>
      <c r="G295">
        <v>162</v>
      </c>
      <c r="H295">
        <v>0</v>
      </c>
      <c r="I295">
        <v>0</v>
      </c>
      <c r="J295">
        <v>0</v>
      </c>
      <c r="K295">
        <v>0</v>
      </c>
      <c r="L295">
        <v>162</v>
      </c>
      <c r="N295" s="16">
        <v>27416</v>
      </c>
      <c r="O295" t="s">
        <v>289</v>
      </c>
      <c r="P295" s="7">
        <v>3803</v>
      </c>
      <c r="Q295">
        <v>0</v>
      </c>
      <c r="R295">
        <v>0</v>
      </c>
      <c r="S295" s="7">
        <v>3803</v>
      </c>
      <c r="T295">
        <v>177</v>
      </c>
      <c r="U295">
        <v>0</v>
      </c>
      <c r="V295">
        <v>0</v>
      </c>
      <c r="W295">
        <v>0</v>
      </c>
      <c r="X295">
        <v>0</v>
      </c>
      <c r="Y295">
        <v>177</v>
      </c>
      <c r="AA295" s="16">
        <v>20405</v>
      </c>
      <c r="AB295" t="s">
        <v>290</v>
      </c>
      <c r="AC295">
        <v>909</v>
      </c>
      <c r="AD295">
        <v>0</v>
      </c>
      <c r="AE295">
        <v>0</v>
      </c>
      <c r="AF295">
        <v>909</v>
      </c>
      <c r="AG295">
        <v>10</v>
      </c>
      <c r="AH295">
        <v>0</v>
      </c>
      <c r="AI295">
        <v>0</v>
      </c>
      <c r="AJ295">
        <v>0</v>
      </c>
      <c r="AK295">
        <v>0</v>
      </c>
      <c r="AL295">
        <v>10</v>
      </c>
    </row>
    <row r="296" spans="1:38" x14ac:dyDescent="0.25">
      <c r="A296" s="16">
        <v>20405</v>
      </c>
      <c r="B296" t="s">
        <v>290</v>
      </c>
      <c r="C296">
        <v>929</v>
      </c>
      <c r="D296">
        <v>0</v>
      </c>
      <c r="E296">
        <v>0</v>
      </c>
      <c r="F296">
        <v>929</v>
      </c>
      <c r="G296">
        <v>8</v>
      </c>
      <c r="H296">
        <v>0</v>
      </c>
      <c r="I296">
        <v>0</v>
      </c>
      <c r="J296">
        <v>0</v>
      </c>
      <c r="K296">
        <v>0</v>
      </c>
      <c r="L296">
        <v>8</v>
      </c>
      <c r="N296" s="16">
        <v>20405</v>
      </c>
      <c r="O296" t="s">
        <v>290</v>
      </c>
      <c r="P296">
        <v>865</v>
      </c>
      <c r="Q296">
        <v>0</v>
      </c>
      <c r="R296">
        <v>0</v>
      </c>
      <c r="S296">
        <v>865</v>
      </c>
      <c r="T296">
        <v>9</v>
      </c>
      <c r="U296">
        <v>0</v>
      </c>
      <c r="V296">
        <v>0</v>
      </c>
      <c r="W296">
        <v>0</v>
      </c>
      <c r="X296">
        <v>0</v>
      </c>
      <c r="Y296">
        <v>9</v>
      </c>
      <c r="AA296" s="16">
        <v>25160</v>
      </c>
      <c r="AB296" t="s">
        <v>292</v>
      </c>
      <c r="AC296">
        <v>392</v>
      </c>
      <c r="AD296">
        <v>0</v>
      </c>
      <c r="AE296">
        <v>0</v>
      </c>
      <c r="AF296">
        <v>392</v>
      </c>
      <c r="AG296">
        <v>0</v>
      </c>
      <c r="AH296">
        <v>0</v>
      </c>
      <c r="AI296">
        <v>0</v>
      </c>
      <c r="AJ296">
        <v>0</v>
      </c>
      <c r="AK296">
        <v>24</v>
      </c>
      <c r="AL296">
        <v>24</v>
      </c>
    </row>
    <row r="297" spans="1:38" x14ac:dyDescent="0.25">
      <c r="A297" s="16">
        <v>25160</v>
      </c>
      <c r="B297" t="s">
        <v>292</v>
      </c>
      <c r="C297">
        <v>417</v>
      </c>
      <c r="D297">
        <v>0</v>
      </c>
      <c r="E297">
        <v>0</v>
      </c>
      <c r="F297">
        <v>417</v>
      </c>
      <c r="G297">
        <v>0</v>
      </c>
      <c r="H297">
        <v>0</v>
      </c>
      <c r="I297">
        <v>0</v>
      </c>
      <c r="J297">
        <v>0</v>
      </c>
      <c r="K297">
        <v>21</v>
      </c>
      <c r="L297">
        <v>21</v>
      </c>
      <c r="N297" s="16">
        <v>25160</v>
      </c>
      <c r="O297" t="s">
        <v>292</v>
      </c>
      <c r="P297">
        <v>405</v>
      </c>
      <c r="Q297">
        <v>0</v>
      </c>
      <c r="R297">
        <v>0</v>
      </c>
      <c r="S297">
        <v>405</v>
      </c>
      <c r="T297">
        <v>0</v>
      </c>
      <c r="U297">
        <v>0</v>
      </c>
      <c r="V297">
        <v>0</v>
      </c>
      <c r="W297">
        <v>0</v>
      </c>
      <c r="X297">
        <v>22</v>
      </c>
      <c r="Y297">
        <v>22</v>
      </c>
      <c r="AA297" s="16">
        <v>13167</v>
      </c>
      <c r="AB297" t="s">
        <v>293</v>
      </c>
      <c r="AC297">
        <v>134</v>
      </c>
      <c r="AD297">
        <v>0</v>
      </c>
      <c r="AE297">
        <v>0</v>
      </c>
      <c r="AF297">
        <v>134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</row>
    <row r="298" spans="1:38" x14ac:dyDescent="0.25">
      <c r="A298" s="16">
        <v>13167</v>
      </c>
      <c r="B298" t="s">
        <v>293</v>
      </c>
      <c r="C298">
        <v>118</v>
      </c>
      <c r="D298">
        <v>0</v>
      </c>
      <c r="E298">
        <v>0</v>
      </c>
      <c r="F298">
        <v>118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N298" s="16">
        <v>13167</v>
      </c>
      <c r="O298" t="s">
        <v>293</v>
      </c>
      <c r="P298">
        <v>129</v>
      </c>
      <c r="Q298">
        <v>0</v>
      </c>
      <c r="R298">
        <v>0</v>
      </c>
      <c r="S298">
        <v>129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AA298" s="16">
        <v>21232</v>
      </c>
      <c r="AB298" t="s">
        <v>294</v>
      </c>
      <c r="AC298">
        <v>694</v>
      </c>
      <c r="AD298">
        <v>0</v>
      </c>
      <c r="AE298">
        <v>0</v>
      </c>
      <c r="AF298">
        <v>694</v>
      </c>
      <c r="AG298">
        <v>21</v>
      </c>
      <c r="AH298">
        <v>0</v>
      </c>
      <c r="AI298">
        <v>0</v>
      </c>
      <c r="AJ298">
        <v>0</v>
      </c>
      <c r="AK298">
        <v>0</v>
      </c>
      <c r="AL298">
        <v>21</v>
      </c>
    </row>
    <row r="299" spans="1:38" x14ac:dyDescent="0.25">
      <c r="A299" s="16">
        <v>21232</v>
      </c>
      <c r="B299" t="s">
        <v>294</v>
      </c>
      <c r="C299">
        <v>754</v>
      </c>
      <c r="D299">
        <v>0</v>
      </c>
      <c r="E299">
        <v>0</v>
      </c>
      <c r="F299">
        <v>754</v>
      </c>
      <c r="G299">
        <v>26</v>
      </c>
      <c r="H299">
        <v>0</v>
      </c>
      <c r="I299">
        <v>0</v>
      </c>
      <c r="J299">
        <v>0</v>
      </c>
      <c r="K299">
        <v>0</v>
      </c>
      <c r="L299">
        <v>26</v>
      </c>
      <c r="N299" s="16">
        <v>21232</v>
      </c>
      <c r="O299" t="s">
        <v>294</v>
      </c>
      <c r="P299">
        <v>789</v>
      </c>
      <c r="Q299">
        <v>0</v>
      </c>
      <c r="R299">
        <v>0</v>
      </c>
      <c r="S299">
        <v>789</v>
      </c>
      <c r="T299">
        <v>23</v>
      </c>
      <c r="U299">
        <v>0</v>
      </c>
      <c r="V299">
        <v>0</v>
      </c>
      <c r="W299">
        <v>2</v>
      </c>
      <c r="X299">
        <v>0</v>
      </c>
      <c r="Y299">
        <v>25</v>
      </c>
      <c r="AA299" s="16">
        <v>14117</v>
      </c>
      <c r="AB299" t="s">
        <v>295</v>
      </c>
      <c r="AC299">
        <v>177</v>
      </c>
      <c r="AD299">
        <v>0</v>
      </c>
      <c r="AE299">
        <v>0</v>
      </c>
      <c r="AF299">
        <v>177</v>
      </c>
      <c r="AG299">
        <v>1</v>
      </c>
      <c r="AH299">
        <v>0</v>
      </c>
      <c r="AI299">
        <v>0</v>
      </c>
      <c r="AJ299">
        <v>0</v>
      </c>
      <c r="AK299">
        <v>0</v>
      </c>
      <c r="AL299">
        <v>1</v>
      </c>
    </row>
    <row r="300" spans="1:38" x14ac:dyDescent="0.25">
      <c r="A300" s="16">
        <v>14117</v>
      </c>
      <c r="B300" t="s">
        <v>295</v>
      </c>
      <c r="C300">
        <v>171</v>
      </c>
      <c r="D300">
        <v>0</v>
      </c>
      <c r="E300">
        <v>0</v>
      </c>
      <c r="F300">
        <v>171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N300" s="16">
        <v>14117</v>
      </c>
      <c r="O300" t="s">
        <v>295</v>
      </c>
      <c r="P300">
        <v>177</v>
      </c>
      <c r="Q300">
        <v>0</v>
      </c>
      <c r="R300">
        <v>0</v>
      </c>
      <c r="S300">
        <v>177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AA300" s="16">
        <v>20094</v>
      </c>
      <c r="AB300" t="s">
        <v>296</v>
      </c>
      <c r="AC300">
        <v>71</v>
      </c>
      <c r="AD300">
        <v>0</v>
      </c>
      <c r="AE300">
        <v>0</v>
      </c>
      <c r="AF300">
        <v>71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</row>
    <row r="301" spans="1:38" x14ac:dyDescent="0.25">
      <c r="A301" s="16">
        <v>20094</v>
      </c>
      <c r="B301" t="s">
        <v>296</v>
      </c>
      <c r="C301">
        <v>77</v>
      </c>
      <c r="D301">
        <v>0</v>
      </c>
      <c r="E301">
        <v>0</v>
      </c>
      <c r="F301">
        <v>77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N301" s="16">
        <v>20094</v>
      </c>
      <c r="O301" t="s">
        <v>296</v>
      </c>
      <c r="P301">
        <v>67</v>
      </c>
      <c r="Q301">
        <v>0</v>
      </c>
      <c r="R301">
        <v>0</v>
      </c>
      <c r="S301">
        <v>67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AA301" s="17" t="s">
        <v>408</v>
      </c>
      <c r="AB301" t="s">
        <v>297</v>
      </c>
      <c r="AC301" s="7">
        <v>8018</v>
      </c>
      <c r="AD301">
        <v>0</v>
      </c>
      <c r="AE301">
        <v>0</v>
      </c>
      <c r="AF301" s="7">
        <v>8018</v>
      </c>
      <c r="AG301">
        <v>338</v>
      </c>
      <c r="AH301">
        <v>0</v>
      </c>
      <c r="AI301">
        <v>0</v>
      </c>
      <c r="AJ301">
        <v>38</v>
      </c>
      <c r="AK301">
        <v>152</v>
      </c>
      <c r="AL301">
        <v>528</v>
      </c>
    </row>
    <row r="302" spans="1:38" x14ac:dyDescent="0.25">
      <c r="A302" s="17" t="s">
        <v>408</v>
      </c>
      <c r="B302" t="s">
        <v>297</v>
      </c>
      <c r="C302" s="7">
        <v>8262</v>
      </c>
      <c r="D302">
        <v>0</v>
      </c>
      <c r="E302">
        <v>0</v>
      </c>
      <c r="F302" s="7">
        <v>8262</v>
      </c>
      <c r="G302">
        <v>351</v>
      </c>
      <c r="H302">
        <v>0</v>
      </c>
      <c r="I302">
        <v>0</v>
      </c>
      <c r="J302">
        <v>21</v>
      </c>
      <c r="K302">
        <v>81</v>
      </c>
      <c r="L302">
        <v>453</v>
      </c>
      <c r="N302" s="17" t="s">
        <v>408</v>
      </c>
      <c r="O302" t="s">
        <v>297</v>
      </c>
      <c r="P302" s="7">
        <v>8229</v>
      </c>
      <c r="Q302">
        <v>0</v>
      </c>
      <c r="R302">
        <v>0</v>
      </c>
      <c r="S302" s="7">
        <v>8229</v>
      </c>
      <c r="T302">
        <v>378</v>
      </c>
      <c r="U302">
        <v>0</v>
      </c>
      <c r="V302">
        <v>0</v>
      </c>
      <c r="W302">
        <v>44</v>
      </c>
      <c r="X302">
        <v>76</v>
      </c>
      <c r="Y302">
        <v>498</v>
      </c>
      <c r="AA302" s="16">
        <v>39007</v>
      </c>
      <c r="AB302" t="s">
        <v>298</v>
      </c>
      <c r="AC302" s="7">
        <v>3849</v>
      </c>
      <c r="AD302">
        <v>0</v>
      </c>
      <c r="AE302">
        <v>0</v>
      </c>
      <c r="AF302" s="7">
        <v>3849</v>
      </c>
      <c r="AG302">
        <v>686</v>
      </c>
      <c r="AH302">
        <v>0</v>
      </c>
      <c r="AI302">
        <v>0</v>
      </c>
      <c r="AJ302">
        <v>0</v>
      </c>
      <c r="AK302">
        <v>108</v>
      </c>
      <c r="AL302">
        <v>794</v>
      </c>
    </row>
    <row r="303" spans="1:38" x14ac:dyDescent="0.25">
      <c r="A303" s="16">
        <v>39007</v>
      </c>
      <c r="B303" t="s">
        <v>298</v>
      </c>
      <c r="C303" s="7">
        <v>4188</v>
      </c>
      <c r="D303">
        <v>0</v>
      </c>
      <c r="E303">
        <v>0</v>
      </c>
      <c r="F303" s="7">
        <v>4188</v>
      </c>
      <c r="G303">
        <v>612</v>
      </c>
      <c r="H303">
        <v>0</v>
      </c>
      <c r="I303">
        <v>0</v>
      </c>
      <c r="J303">
        <v>0</v>
      </c>
      <c r="K303">
        <v>24</v>
      </c>
      <c r="L303">
        <v>636</v>
      </c>
      <c r="N303" s="16">
        <v>39007</v>
      </c>
      <c r="O303" t="s">
        <v>298</v>
      </c>
      <c r="P303" s="7">
        <v>4053</v>
      </c>
      <c r="Q303">
        <v>0</v>
      </c>
      <c r="R303">
        <v>0</v>
      </c>
      <c r="S303" s="7">
        <v>4053</v>
      </c>
      <c r="T303">
        <v>588</v>
      </c>
      <c r="U303">
        <v>0</v>
      </c>
      <c r="V303">
        <v>0</v>
      </c>
      <c r="W303">
        <v>0</v>
      </c>
      <c r="X303">
        <v>102</v>
      </c>
      <c r="Y303">
        <v>690</v>
      </c>
      <c r="AA303" s="16">
        <v>34002</v>
      </c>
      <c r="AB303" t="s">
        <v>299</v>
      </c>
      <c r="AC303" s="7">
        <v>5307</v>
      </c>
      <c r="AD303">
        <v>0</v>
      </c>
      <c r="AE303">
        <v>0</v>
      </c>
      <c r="AF303" s="7">
        <v>5307</v>
      </c>
      <c r="AG303">
        <v>332</v>
      </c>
      <c r="AH303">
        <v>0</v>
      </c>
      <c r="AI303">
        <v>0</v>
      </c>
      <c r="AJ303">
        <v>22</v>
      </c>
      <c r="AK303">
        <v>83</v>
      </c>
      <c r="AL303">
        <v>437</v>
      </c>
    </row>
    <row r="304" spans="1:38" x14ac:dyDescent="0.25">
      <c r="A304" s="16">
        <v>34002</v>
      </c>
      <c r="B304" t="s">
        <v>299</v>
      </c>
      <c r="C304" s="7">
        <v>5320</v>
      </c>
      <c r="D304">
        <v>0</v>
      </c>
      <c r="E304">
        <v>0</v>
      </c>
      <c r="F304" s="7">
        <v>5320</v>
      </c>
      <c r="G304">
        <v>274</v>
      </c>
      <c r="H304">
        <v>0</v>
      </c>
      <c r="I304">
        <v>0</v>
      </c>
      <c r="J304">
        <v>12</v>
      </c>
      <c r="K304">
        <v>40</v>
      </c>
      <c r="L304">
        <v>326</v>
      </c>
      <c r="N304" s="16">
        <v>34002</v>
      </c>
      <c r="O304" t="s">
        <v>299</v>
      </c>
      <c r="P304" s="7">
        <v>5203</v>
      </c>
      <c r="Q304">
        <v>0</v>
      </c>
      <c r="R304">
        <v>0</v>
      </c>
      <c r="S304" s="7">
        <v>5203</v>
      </c>
      <c r="T304">
        <v>256</v>
      </c>
      <c r="U304">
        <v>0</v>
      </c>
      <c r="V304">
        <v>0</v>
      </c>
      <c r="W304">
        <v>13</v>
      </c>
      <c r="X304">
        <v>0</v>
      </c>
      <c r="Y304">
        <v>269</v>
      </c>
      <c r="AA304" s="16">
        <v>39205</v>
      </c>
      <c r="AB304" t="s">
        <v>300</v>
      </c>
      <c r="AC304">
        <v>743</v>
      </c>
      <c r="AD304">
        <v>62</v>
      </c>
      <c r="AE304">
        <v>0</v>
      </c>
      <c r="AF304">
        <v>681</v>
      </c>
      <c r="AG304">
        <v>19</v>
      </c>
      <c r="AH304">
        <v>0</v>
      </c>
      <c r="AI304">
        <v>0</v>
      </c>
      <c r="AJ304">
        <v>0</v>
      </c>
      <c r="AK304">
        <v>0</v>
      </c>
      <c r="AL304">
        <v>19</v>
      </c>
    </row>
    <row r="305" spans="1:38" x14ac:dyDescent="0.25">
      <c r="A305" s="16">
        <v>39205</v>
      </c>
      <c r="B305" t="s">
        <v>300</v>
      </c>
      <c r="C305">
        <v>694</v>
      </c>
      <c r="D305">
        <v>43</v>
      </c>
      <c r="E305">
        <v>0</v>
      </c>
      <c r="F305">
        <v>651</v>
      </c>
      <c r="G305">
        <v>19</v>
      </c>
      <c r="H305">
        <v>0</v>
      </c>
      <c r="I305">
        <v>0</v>
      </c>
      <c r="J305">
        <v>0</v>
      </c>
      <c r="K305">
        <v>0</v>
      </c>
      <c r="L305">
        <v>19</v>
      </c>
      <c r="N305" s="16">
        <v>39205</v>
      </c>
      <c r="O305" t="s">
        <v>300</v>
      </c>
      <c r="P305">
        <v>731</v>
      </c>
      <c r="Q305">
        <v>62</v>
      </c>
      <c r="R305">
        <v>0</v>
      </c>
      <c r="S305">
        <v>669</v>
      </c>
      <c r="T305">
        <v>20</v>
      </c>
      <c r="U305">
        <v>0</v>
      </c>
      <c r="V305">
        <v>0</v>
      </c>
      <c r="W305">
        <v>0</v>
      </c>
      <c r="X305">
        <v>0</v>
      </c>
      <c r="Y305">
        <v>20</v>
      </c>
      <c r="AC305" s="7">
        <f>SUBTOTAL(109,Table1[OnBuses])</f>
        <v>614498</v>
      </c>
      <c r="AD305" s="7">
        <f>SUBTOTAL(109,Table1[InWalkArea])</f>
        <v>1899</v>
      </c>
      <c r="AE305" s="7">
        <f>SUBTOTAL(109,Table1[TransitBus])</f>
        <v>107</v>
      </c>
      <c r="AF305" s="7">
        <f>SUBTOTAL(109,Table1[Total1])</f>
        <v>612706</v>
      </c>
      <c r="AG305" s="7">
        <f>SUBTOTAL(109,Table1[SpecialEd])</f>
        <v>39252</v>
      </c>
      <c r="AH305" s="7">
        <f>SUBTOTAL(109,Table1[Bilingual])</f>
        <v>4423</v>
      </c>
      <c r="AI305" s="7">
        <f>SUBTOTAL(109,Table1[Gifted])</f>
        <v>5351</v>
      </c>
      <c r="AJ305" s="7">
        <f>SUBTOTAL(109,Table1[Homeless])</f>
        <v>4110</v>
      </c>
      <c r="AK305" s="7">
        <f>SUBTOTAL(109,Table1[EarlyEd])</f>
        <v>7115</v>
      </c>
      <c r="AL305" s="7">
        <f>SUBTOTAL(109,Table1[Total2])</f>
        <v>60251</v>
      </c>
    </row>
    <row r="306" spans="1:38" x14ac:dyDescent="0.25">
      <c r="A306" s="16"/>
      <c r="C306">
        <f>SUBTOTAL(109,C3:C305)</f>
        <v>647329</v>
      </c>
      <c r="D306">
        <f t="shared" ref="D306:L306" si="0">SUBTOTAL(109,D3:D305)</f>
        <v>2043</v>
      </c>
      <c r="E306">
        <f t="shared" si="0"/>
        <v>31</v>
      </c>
      <c r="F306">
        <f t="shared" si="0"/>
        <v>645317</v>
      </c>
      <c r="G306">
        <f t="shared" si="0"/>
        <v>36610</v>
      </c>
      <c r="H306">
        <f t="shared" si="0"/>
        <v>4431</v>
      </c>
      <c r="I306">
        <f t="shared" si="0"/>
        <v>4936</v>
      </c>
      <c r="J306">
        <f t="shared" si="0"/>
        <v>2392</v>
      </c>
      <c r="K306">
        <f t="shared" si="0"/>
        <v>5086</v>
      </c>
      <c r="L306">
        <f t="shared" si="0"/>
        <v>53455</v>
      </c>
      <c r="N306" s="16"/>
      <c r="P306" s="7">
        <f>SUBTOTAL(109,Table112[OnBuses])</f>
        <v>628361</v>
      </c>
      <c r="Q306" s="7">
        <f>SUBTOTAL(109,Table112[InWalkArea])</f>
        <v>1811</v>
      </c>
      <c r="R306" s="7">
        <f>SUBTOTAL(109,Table112[TransitBus])</f>
        <v>35</v>
      </c>
      <c r="S306" s="7">
        <f>SUBTOTAL(109,Table112[Total1])</f>
        <v>626585</v>
      </c>
      <c r="T306" s="7">
        <f>SUBTOTAL(109,Table112[SpecialEd])</f>
        <v>37312</v>
      </c>
      <c r="U306" s="7">
        <f>SUBTOTAL(109,Table112[Bilingual])</f>
        <v>4360</v>
      </c>
      <c r="V306" s="7">
        <f>SUBTOTAL(109,Table112[Gifted])</f>
        <v>4742</v>
      </c>
      <c r="W306" s="7">
        <f>SUBTOTAL(109,Table112[Homeless])</f>
        <v>3417</v>
      </c>
      <c r="X306" s="7">
        <f>SUBTOTAL(109,Table112[EarlyEd])</f>
        <v>6108</v>
      </c>
      <c r="Y306" s="7">
        <f>SUBTOTAL(109,Table112[Total2])</f>
        <v>55939</v>
      </c>
    </row>
  </sheetData>
  <mergeCells count="2">
    <mergeCell ref="A1:L1"/>
    <mergeCell ref="N1:Y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A24D8-D8C6-4D88-869D-2AD313701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815E78-5DB6-4F56-A272-C533958CB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AAC97-6D72-4F42-9652-1BEA29AEABBA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2021-2022</vt:lpstr>
      <vt:lpstr>2011-12</vt:lpstr>
      <vt:lpstr>2021-22</vt:lpstr>
      <vt:lpstr>2022-23</vt:lpstr>
      <vt:lpstr>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Detail Report</dc:title>
  <dc:creator>Glenn Gorton</dc:creator>
  <cp:lastModifiedBy>Terese Otto</cp:lastModifiedBy>
  <dcterms:created xsi:type="dcterms:W3CDTF">2013-12-17T23:40:22Z</dcterms:created>
  <dcterms:modified xsi:type="dcterms:W3CDTF">2024-12-04T18:48:12Z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2024-12-03T19:43:38Z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cf3b6295-4146-4597-ac9d-ff7a930221a2</vt:lpwstr>
  </property>
  <property fmtid="{D5CDD505-2E9C-101B-9397-08002B2CF9AE}" pid="8" name="MSIP_Label_9145f431-4c8c-42c6-a5a5-ba6d3bdea585_ContentBits">
    <vt:lpwstr>0</vt:lpwstr>
  </property>
</Properties>
</file>