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 Drive Files\Website\Web Files\data\"/>
    </mc:Choice>
  </mc:AlternateContent>
  <xr:revisionPtr revIDLastSave="0" documentId="13_ncr:1_{3E99428A-650B-4C0B-AF37-44ED2A767118}" xr6:coauthVersionLast="47" xr6:coauthVersionMax="47" xr10:uidLastSave="{00000000-0000-0000-0000-000000000000}"/>
  <bookViews>
    <workbookView xWindow="-120" yWindow="-120" windowWidth="29040" windowHeight="17640" tabRatio="639" xr2:uid="{00000000-000D-0000-FFFF-FFFF00000000}"/>
  </bookViews>
  <sheets>
    <sheet name="CC_Page 1" sheetId="29" r:id="rId1"/>
    <sheet name="CC_Page 2 (PK)" sheetId="8" r:id="rId2"/>
    <sheet name="CC_Page 3 (K-12)" sheetId="7" r:id="rId3"/>
    <sheet name="LRE_Page 1 (K-12)" sheetId="6" r:id="rId4"/>
    <sheet name="LRE_Page 2  (K-12)" sheetId="5" r:id="rId5"/>
    <sheet name="LRE_Page 3  (K-12)" sheetId="13" r:id="rId6"/>
    <sheet name="LRE_Page 4  (K-12)" sheetId="23" r:id="rId7"/>
    <sheet name="LRE_Page 5 (3-5)" sheetId="14" r:id="rId8"/>
    <sheet name="LRE_Page 6 (3-5)" sheetId="12" r:id="rId9"/>
    <sheet name="LRE_Page_7 (3-5)" sheetId="31" r:id="rId10"/>
    <sheet name="LRE_Page_8_(3-5)" sheetId="32" r:id="rId11"/>
    <sheet name="Copyright" sheetId="33" r:id="rId12"/>
  </sheets>
  <definedNames>
    <definedName name="_xlnm.Print_Area" localSheetId="0">'CC_Page 1'!$A$1:$Z$26</definedName>
    <definedName name="_xlnm.Print_Area" localSheetId="1">'CC_Page 2 (PK)'!$A$1:$I$28</definedName>
    <definedName name="_xlnm.Print_Area" localSheetId="2">'CC_Page 3 (K-12)'!$A$1:$I$26</definedName>
    <definedName name="_xlnm.Print_Area" localSheetId="11">Copyright!$A$1:$J$6</definedName>
    <definedName name="_xlnm.Print_Area" localSheetId="3">'LRE_Page 1 (K-12)'!$A$1:$T$46</definedName>
    <definedName name="_xlnm.Print_Area" localSheetId="4">'LRE_Page 2  (K-12)'!$A$1:$T$28</definedName>
    <definedName name="_xlnm.Print_Area" localSheetId="5">'LRE_Page 3  (K-12)'!$A$1:$O$21</definedName>
    <definedName name="_xlnm.Print_Area" localSheetId="6">'LRE_Page 4  (K-12)'!$A$1:$M$22</definedName>
    <definedName name="_xlnm.Print_Area" localSheetId="7">'LRE_Page 5 (3-5)'!$A$1:$M$24</definedName>
    <definedName name="_xlnm.Print_Area" localSheetId="8">'LRE_Page 6 (3-5)'!$A$1:$P$26</definedName>
    <definedName name="_xlnm.Print_Area" localSheetId="9">'LRE_Page_7 (3-5)'!$A$1:$N$22</definedName>
    <definedName name="_xlnm.Print_Area" localSheetId="10">'LRE_Page_8_(3-5)'!$A$1:$N$26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" i="29" l="1"/>
  <c r="W19" i="29"/>
  <c r="X19" i="29"/>
  <c r="H21" i="31" l="1"/>
  <c r="I21" i="31"/>
  <c r="J21" i="31"/>
  <c r="K21" i="31"/>
  <c r="L21" i="31"/>
  <c r="M21" i="31"/>
  <c r="G21" i="31"/>
  <c r="X13" i="29"/>
  <c r="X12" i="29"/>
  <c r="X14" i="29"/>
  <c r="X15" i="29"/>
  <c r="X16" i="29"/>
  <c r="X17" i="29"/>
  <c r="X18" i="29"/>
  <c r="X20" i="29"/>
  <c r="X21" i="29"/>
  <c r="X22" i="29"/>
  <c r="X23" i="29"/>
  <c r="X24" i="29"/>
  <c r="X25" i="29"/>
  <c r="I26" i="29"/>
  <c r="V12" i="29"/>
  <c r="W12" i="29"/>
  <c r="O13" i="12" l="1"/>
  <c r="O14" i="12"/>
  <c r="O15" i="12"/>
  <c r="O16" i="12"/>
  <c r="O17" i="12"/>
  <c r="O18" i="12"/>
  <c r="O19" i="12"/>
  <c r="O20" i="12"/>
  <c r="O21" i="12"/>
  <c r="O22" i="12"/>
  <c r="O23" i="12"/>
  <c r="O24" i="12"/>
  <c r="O25" i="12"/>
  <c r="O12" i="12"/>
  <c r="L26" i="12"/>
  <c r="G27" i="5"/>
  <c r="H27" i="5"/>
  <c r="I27" i="5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W13" i="29"/>
  <c r="W14" i="29"/>
  <c r="W15" i="29"/>
  <c r="W16" i="29"/>
  <c r="W17" i="29"/>
  <c r="W18" i="29"/>
  <c r="W20" i="29"/>
  <c r="W21" i="29"/>
  <c r="W22" i="29"/>
  <c r="W23" i="29"/>
  <c r="W24" i="29"/>
  <c r="W25" i="29"/>
  <c r="D26" i="29"/>
  <c r="F19" i="13" l="1"/>
  <c r="G19" i="13"/>
  <c r="H19" i="13"/>
  <c r="I19" i="13"/>
  <c r="J19" i="13"/>
  <c r="K19" i="13"/>
  <c r="L19" i="13"/>
  <c r="K24" i="14" l="1"/>
  <c r="L24" i="14"/>
  <c r="J24" i="14"/>
  <c r="M12" i="14"/>
  <c r="M13" i="14"/>
  <c r="M14" i="14"/>
  <c r="G20" i="23" l="1"/>
  <c r="H26" i="8"/>
  <c r="G26" i="8"/>
  <c r="F26" i="8"/>
  <c r="I12" i="8"/>
  <c r="J26" i="32" l="1"/>
  <c r="I13" i="23" l="1"/>
  <c r="I14" i="23"/>
  <c r="I15" i="23"/>
  <c r="I16" i="23"/>
  <c r="I17" i="23"/>
  <c r="I18" i="23"/>
  <c r="I19" i="23"/>
  <c r="I12" i="23"/>
  <c r="H20" i="23"/>
  <c r="K25" i="32" l="1"/>
  <c r="K24" i="32"/>
  <c r="K21" i="32"/>
  <c r="K20" i="32"/>
  <c r="K19" i="32"/>
  <c r="K14" i="32"/>
  <c r="K15" i="32"/>
  <c r="K16" i="32"/>
  <c r="K13" i="32"/>
  <c r="G26" i="7"/>
  <c r="H26" i="7"/>
  <c r="F26" i="7"/>
  <c r="V15" i="29" l="1"/>
  <c r="M17" i="14" l="1"/>
  <c r="D26" i="8"/>
  <c r="J15" i="6"/>
  <c r="J16" i="6"/>
  <c r="J17" i="6"/>
  <c r="J18" i="6"/>
  <c r="J19" i="6"/>
  <c r="Q18" i="5"/>
  <c r="O16" i="6"/>
  <c r="C26" i="7"/>
  <c r="D26" i="7"/>
  <c r="E26" i="7"/>
  <c r="B26" i="7"/>
  <c r="S15" i="5"/>
  <c r="S16" i="5"/>
  <c r="S17" i="5"/>
  <c r="S18" i="5"/>
  <c r="S19" i="5"/>
  <c r="S20" i="5"/>
  <c r="S21" i="5"/>
  <c r="S22" i="5"/>
  <c r="S23" i="5"/>
  <c r="S24" i="5"/>
  <c r="S25" i="5"/>
  <c r="S26" i="5"/>
  <c r="S14" i="5"/>
  <c r="R15" i="5"/>
  <c r="R16" i="5"/>
  <c r="R17" i="5"/>
  <c r="R18" i="5"/>
  <c r="R19" i="5"/>
  <c r="R20" i="5"/>
  <c r="R21" i="5"/>
  <c r="R22" i="5"/>
  <c r="R23" i="5"/>
  <c r="R24" i="5"/>
  <c r="R25" i="5"/>
  <c r="R26" i="5"/>
  <c r="R14" i="5"/>
  <c r="Q14" i="5"/>
  <c r="Q15" i="5"/>
  <c r="Q16" i="5"/>
  <c r="Q19" i="5"/>
  <c r="Q20" i="5"/>
  <c r="Q21" i="5"/>
  <c r="Q22" i="5"/>
  <c r="Q23" i="5"/>
  <c r="Q24" i="5"/>
  <c r="Q25" i="5"/>
  <c r="Q26" i="5"/>
  <c r="Q13" i="5"/>
  <c r="N19" i="31"/>
  <c r="N20" i="31"/>
  <c r="N12" i="31"/>
  <c r="N26" i="32"/>
  <c r="M26" i="32"/>
  <c r="O25" i="32"/>
  <c r="O24" i="32"/>
  <c r="O21" i="32"/>
  <c r="O20" i="32"/>
  <c r="O19" i="32"/>
  <c r="O14" i="32"/>
  <c r="O15" i="32"/>
  <c r="O16" i="32"/>
  <c r="O13" i="32"/>
  <c r="I26" i="32"/>
  <c r="H26" i="32"/>
  <c r="N26" i="12"/>
  <c r="M23" i="14"/>
  <c r="M22" i="14"/>
  <c r="M19" i="14"/>
  <c r="M18" i="14"/>
  <c r="M11" i="14"/>
  <c r="L45" i="6"/>
  <c r="C26" i="8"/>
  <c r="B26" i="8"/>
  <c r="E26" i="8"/>
  <c r="N17" i="31"/>
  <c r="N16" i="31"/>
  <c r="N15" i="31"/>
  <c r="N9" i="31"/>
  <c r="M17" i="23"/>
  <c r="M15" i="23"/>
  <c r="M13" i="23"/>
  <c r="M14" i="23"/>
  <c r="M16" i="23"/>
  <c r="M18" i="23"/>
  <c r="N11" i="31"/>
  <c r="N10" i="31"/>
  <c r="M19" i="23"/>
  <c r="M26" i="12"/>
  <c r="K26" i="12"/>
  <c r="J26" i="12"/>
  <c r="I26" i="12"/>
  <c r="H26" i="12"/>
  <c r="G26" i="12"/>
  <c r="L20" i="23"/>
  <c r="K20" i="23"/>
  <c r="F20" i="23"/>
  <c r="N27" i="5"/>
  <c r="O26" i="5"/>
  <c r="O25" i="5"/>
  <c r="O24" i="5"/>
  <c r="O23" i="5"/>
  <c r="O22" i="5"/>
  <c r="O20" i="5"/>
  <c r="O19" i="5"/>
  <c r="O18" i="5"/>
  <c r="O17" i="5"/>
  <c r="O16" i="5"/>
  <c r="O15" i="5"/>
  <c r="M27" i="5"/>
  <c r="O21" i="5"/>
  <c r="J26" i="5"/>
  <c r="J25" i="5"/>
  <c r="J24" i="5"/>
  <c r="J23" i="5"/>
  <c r="J22" i="5"/>
  <c r="J21" i="5"/>
  <c r="J20" i="5"/>
  <c r="J19" i="5"/>
  <c r="J18" i="5"/>
  <c r="J17" i="5"/>
  <c r="J16" i="5"/>
  <c r="J15" i="5"/>
  <c r="L27" i="5"/>
  <c r="O14" i="5"/>
  <c r="J14" i="5"/>
  <c r="S45" i="6"/>
  <c r="T44" i="6"/>
  <c r="T43" i="6"/>
  <c r="T42" i="6"/>
  <c r="T41" i="6"/>
  <c r="T40" i="6"/>
  <c r="T39" i="6"/>
  <c r="T38" i="6"/>
  <c r="T37" i="6"/>
  <c r="T36" i="6"/>
  <c r="T35" i="6"/>
  <c r="T34" i="6"/>
  <c r="T33" i="6"/>
  <c r="R45" i="6"/>
  <c r="Q45" i="6"/>
  <c r="T32" i="6"/>
  <c r="N45" i="6"/>
  <c r="O44" i="6"/>
  <c r="O43" i="6"/>
  <c r="O42" i="6"/>
  <c r="O41" i="6"/>
  <c r="O40" i="6"/>
  <c r="O39" i="6"/>
  <c r="O38" i="6"/>
  <c r="O37" i="6"/>
  <c r="O36" i="6"/>
  <c r="O35" i="6"/>
  <c r="O34" i="6"/>
  <c r="O33" i="6"/>
  <c r="M45" i="6"/>
  <c r="O32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S26" i="6"/>
  <c r="T25" i="6"/>
  <c r="T24" i="6"/>
  <c r="T23" i="6"/>
  <c r="T22" i="6"/>
  <c r="T21" i="6"/>
  <c r="T20" i="6"/>
  <c r="T19" i="6"/>
  <c r="T18" i="6"/>
  <c r="T17" i="6"/>
  <c r="T16" i="6"/>
  <c r="T15" i="6"/>
  <c r="T14" i="6"/>
  <c r="R26" i="6"/>
  <c r="Q26" i="6"/>
  <c r="T13" i="6"/>
  <c r="N26" i="6"/>
  <c r="O25" i="6"/>
  <c r="O24" i="6"/>
  <c r="O23" i="6"/>
  <c r="O22" i="6"/>
  <c r="O21" i="6"/>
  <c r="O20" i="6"/>
  <c r="O19" i="6"/>
  <c r="O18" i="6"/>
  <c r="O15" i="6"/>
  <c r="O14" i="6"/>
  <c r="O13" i="6"/>
  <c r="M26" i="6"/>
  <c r="J24" i="6"/>
  <c r="J23" i="6"/>
  <c r="J22" i="6"/>
  <c r="J21" i="6"/>
  <c r="J20" i="6"/>
  <c r="J14" i="6"/>
  <c r="J25" i="6"/>
  <c r="H26" i="6"/>
  <c r="I26" i="6"/>
  <c r="J13" i="6"/>
  <c r="G26" i="6"/>
  <c r="F8" i="12"/>
  <c r="G8" i="5"/>
  <c r="E7" i="14"/>
  <c r="E8" i="13"/>
  <c r="G6" i="6"/>
  <c r="E8" i="23"/>
  <c r="B9" i="7"/>
  <c r="B9" i="8"/>
  <c r="V25" i="29"/>
  <c r="V24" i="29"/>
  <c r="V23" i="29"/>
  <c r="V22" i="29"/>
  <c r="V21" i="29"/>
  <c r="V14" i="29"/>
  <c r="V20" i="29"/>
  <c r="V18" i="29"/>
  <c r="V17" i="29"/>
  <c r="V16" i="29"/>
  <c r="V13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H26" i="29"/>
  <c r="G26" i="29"/>
  <c r="F26" i="29"/>
  <c r="E26" i="29"/>
  <c r="C26" i="29"/>
  <c r="B26" i="29"/>
  <c r="F26" i="12"/>
  <c r="T31" i="6"/>
  <c r="O12" i="6"/>
  <c r="O13" i="5"/>
  <c r="J13" i="5"/>
  <c r="O31" i="6"/>
  <c r="J31" i="6"/>
  <c r="T12" i="6"/>
  <c r="M12" i="23"/>
  <c r="J12" i="6"/>
  <c r="O17" i="6"/>
  <c r="Q17" i="5"/>
  <c r="L26" i="6"/>
  <c r="N21" i="31"/>
  <c r="M22" i="31" s="1"/>
  <c r="X26" i="29" l="1"/>
  <c r="W26" i="29"/>
  <c r="Z19" i="29" s="1"/>
  <c r="I26" i="8"/>
  <c r="B28" i="8" s="1"/>
  <c r="M24" i="14"/>
  <c r="K22" i="31"/>
  <c r="G22" i="31"/>
  <c r="H22" i="31"/>
  <c r="I22" i="31"/>
  <c r="J22" i="31"/>
  <c r="L22" i="31"/>
  <c r="K26" i="32"/>
  <c r="M20" i="23"/>
  <c r="L22" i="23" s="1"/>
  <c r="T18" i="5"/>
  <c r="T26" i="6"/>
  <c r="T20" i="5"/>
  <c r="T24" i="5"/>
  <c r="T25" i="5"/>
  <c r="O26" i="6"/>
  <c r="O26" i="32"/>
  <c r="I20" i="23"/>
  <c r="F22" i="23" s="1"/>
  <c r="O26" i="12"/>
  <c r="P22" i="12" s="1"/>
  <c r="M19" i="13"/>
  <c r="O27" i="5"/>
  <c r="T13" i="5"/>
  <c r="T45" i="6"/>
  <c r="T19" i="5"/>
  <c r="T15" i="5"/>
  <c r="T21" i="5"/>
  <c r="T23" i="5"/>
  <c r="T22" i="5"/>
  <c r="T17" i="5"/>
  <c r="T14" i="5"/>
  <c r="T26" i="5"/>
  <c r="J26" i="6"/>
  <c r="Q27" i="5"/>
  <c r="R27" i="5"/>
  <c r="S27" i="5"/>
  <c r="V26" i="29"/>
  <c r="J27" i="5"/>
  <c r="J45" i="6"/>
  <c r="I27" i="8"/>
  <c r="O45" i="6"/>
  <c r="T16" i="5"/>
  <c r="Z24" i="29" l="1"/>
  <c r="Y12" i="29"/>
  <c r="Y19" i="29"/>
  <c r="AA12" i="29"/>
  <c r="AA19" i="29"/>
  <c r="Z14" i="29"/>
  <c r="Z22" i="29"/>
  <c r="Z20" i="29"/>
  <c r="Z17" i="29"/>
  <c r="Z25" i="29"/>
  <c r="Z23" i="29"/>
  <c r="Z15" i="29"/>
  <c r="Z26" i="29"/>
  <c r="Z16" i="29"/>
  <c r="Z13" i="29"/>
  <c r="Z18" i="29"/>
  <c r="Z12" i="29"/>
  <c r="K22" i="23"/>
  <c r="M22" i="23" s="1"/>
  <c r="Z21" i="29"/>
  <c r="Y13" i="29"/>
  <c r="D28" i="8"/>
  <c r="AA26" i="29"/>
  <c r="AA21" i="29"/>
  <c r="AA13" i="29"/>
  <c r="AA24" i="29"/>
  <c r="AA23" i="29"/>
  <c r="AA16" i="29"/>
  <c r="AA15" i="29"/>
  <c r="AA18" i="29"/>
  <c r="AA20" i="29"/>
  <c r="AA25" i="29"/>
  <c r="AA22" i="29"/>
  <c r="AA17" i="29"/>
  <c r="AA14" i="29"/>
  <c r="Y22" i="29"/>
  <c r="M21" i="13"/>
  <c r="H21" i="13"/>
  <c r="I21" i="13"/>
  <c r="J21" i="13"/>
  <c r="G21" i="13"/>
  <c r="K21" i="13"/>
  <c r="L21" i="13"/>
  <c r="F21" i="13"/>
  <c r="E28" i="8"/>
  <c r="G22" i="23"/>
  <c r="H22" i="23"/>
  <c r="F28" i="8"/>
  <c r="G28" i="8"/>
  <c r="H28" i="8"/>
  <c r="N22" i="31"/>
  <c r="P25" i="12"/>
  <c r="P15" i="12"/>
  <c r="P23" i="12"/>
  <c r="P18" i="12"/>
  <c r="P19" i="12"/>
  <c r="P16" i="12"/>
  <c r="P17" i="12"/>
  <c r="P12" i="12"/>
  <c r="P21" i="12"/>
  <c r="P20" i="12"/>
  <c r="P14" i="12"/>
  <c r="P24" i="12"/>
  <c r="P13" i="12"/>
  <c r="N14" i="13"/>
  <c r="N13" i="13"/>
  <c r="O13" i="13" s="1"/>
  <c r="N18" i="13"/>
  <c r="N11" i="13"/>
  <c r="N16" i="13"/>
  <c r="N12" i="13"/>
  <c r="O12" i="13" s="1"/>
  <c r="N17" i="13"/>
  <c r="N15" i="13"/>
  <c r="C28" i="8"/>
  <c r="Y14" i="29"/>
  <c r="Y18" i="29"/>
  <c r="Y17" i="29"/>
  <c r="Y24" i="29"/>
  <c r="Y15" i="29"/>
  <c r="Y21" i="29"/>
  <c r="Y25" i="29"/>
  <c r="Y16" i="29"/>
  <c r="Y23" i="29"/>
  <c r="Y20" i="29"/>
  <c r="T27" i="5"/>
  <c r="O46" i="6" s="1"/>
  <c r="Y26" i="29" l="1"/>
  <c r="O14" i="13"/>
  <c r="I22" i="23"/>
  <c r="P26" i="12"/>
  <c r="J46" i="6"/>
  <c r="N19" i="13"/>
  <c r="O11" i="13"/>
  <c r="O27" i="6"/>
  <c r="T27" i="6"/>
  <c r="I27" i="6"/>
  <c r="T46" i="6"/>
  <c r="O28" i="5"/>
  <c r="J28" i="5"/>
  <c r="E28" i="7"/>
  <c r="C28" i="7"/>
  <c r="I28" i="7"/>
  <c r="I26" i="7"/>
  <c r="F28" i="7" s="1"/>
  <c r="B28" i="7"/>
  <c r="D28" i="7" l="1"/>
  <c r="G28" i="7"/>
  <c r="H28" i="7"/>
</calcChain>
</file>

<file path=xl/sharedStrings.xml><?xml version="1.0" encoding="utf-8"?>
<sst xmlns="http://schemas.openxmlformats.org/spreadsheetml/2006/main" count="421" uniqueCount="148">
  <si>
    <t xml:space="preserve">INDIVIDUALS WITH DISABILITIES EDUCATION ACT (IDEA), PART B </t>
  </si>
  <si>
    <t>TOTAL</t>
  </si>
  <si>
    <t>1.  Developmental Delays</t>
  </si>
  <si>
    <t>2.  Emotional/Behavioral Disability</t>
  </si>
  <si>
    <t>3.  Orthopedic Impairments</t>
  </si>
  <si>
    <t>4.  Health Impairments</t>
  </si>
  <si>
    <t>5.  Specific Learning Disabilities</t>
  </si>
  <si>
    <t>7.  Multiple Disabilities</t>
  </si>
  <si>
    <t>1. Students spending 80-100% of the school day in regular class.</t>
  </si>
  <si>
    <t>2. Students spending 40-79% of the school day in regular class.</t>
  </si>
  <si>
    <t>3. Students spending 0-39% of the school day in regular class.</t>
  </si>
  <si>
    <t>DISABILITY CONDITION</t>
  </si>
  <si>
    <t>12-17</t>
  </si>
  <si>
    <t>18-21</t>
  </si>
  <si>
    <t>Total</t>
  </si>
  <si>
    <t>DEVELOPMENTAL DELAYS</t>
  </si>
  <si>
    <t>EMOTIONAL/BEHAVIORAL DISABILITY</t>
  </si>
  <si>
    <t>ORTHOPEDIC  IMPAIRMENTS</t>
  </si>
  <si>
    <t>HEALTH IMPAIRMENTS</t>
  </si>
  <si>
    <t>SPECIFIC LEARNING DISABILITIES</t>
  </si>
  <si>
    <t>MULTIPLE DISABILITIES</t>
  </si>
  <si>
    <t>VISUAL IMPAIRMENTS</t>
  </si>
  <si>
    <t>DEAF-BLINDNESS</t>
  </si>
  <si>
    <t>COMMUNICATION DISORDERS</t>
  </si>
  <si>
    <t>AUTISM</t>
  </si>
  <si>
    <t>TRAUMATIC BRAIN INJURY</t>
  </si>
  <si>
    <t>TOTAL TABLES 1-8</t>
  </si>
  <si>
    <t>AGE 3</t>
  </si>
  <si>
    <t>AGE 4</t>
  </si>
  <si>
    <t>AGE 5</t>
  </si>
  <si>
    <t>Asian</t>
  </si>
  <si>
    <t>1. Students spending 80%-100% of the school day in regular class.</t>
  </si>
  <si>
    <t>2. Students spending 40%-79% of the school day in regular class.</t>
  </si>
  <si>
    <t>3. Students spending 0%-39% of the school day in regular class.</t>
  </si>
  <si>
    <t>TOTALS</t>
  </si>
  <si>
    <t>5. Students who received education programsand lived in public or private residential facilities during the school week.</t>
  </si>
  <si>
    <t>Attending a Special Program:</t>
  </si>
  <si>
    <t>NOT Attending a Special Program:</t>
  </si>
  <si>
    <t>GENDER</t>
  </si>
  <si>
    <t>4. Students who received education programs in public or private day school facilities.</t>
  </si>
  <si>
    <t>5. Students who received education programs and lived in public or private residential facilities during the school week.</t>
  </si>
  <si>
    <t>4. Students who received education programs in public or private day school facilities .</t>
  </si>
  <si>
    <t>6. Students receiving spec ed/related services in short-term detention facilities or correction facilities.</t>
  </si>
  <si>
    <t>7. Students enrolled by their parents/guardian in regular parochial or other private schools and whose basic ed is paid through private resources and who receive spec ed and related services at public expense from a school district under a service plan.</t>
  </si>
  <si>
    <t>8. Students receiving spec ed/related servs in a home or hospital program.</t>
  </si>
  <si>
    <t>8. Students receiving spec ed/related services in a home or hospital program.</t>
  </si>
  <si>
    <t>Total of all  3-5</t>
  </si>
  <si>
    <t>Old Capitol Building, PO BOX 47200</t>
  </si>
  <si>
    <t>OLYMPIA WA 98504-7200</t>
  </si>
  <si>
    <t>(360) 725-6075 TTY (360) 586-0126</t>
  </si>
  <si>
    <t>SERVING DISTRICT:</t>
  </si>
  <si>
    <t>1.   Developmental Delays</t>
  </si>
  <si>
    <t>2.   Emotional/Behavioral Disability</t>
  </si>
  <si>
    <t>Serving District:</t>
  </si>
  <si>
    <t>3.   Orthopedic Impairments</t>
  </si>
  <si>
    <t>4.   Health Impairments</t>
  </si>
  <si>
    <t>5.   Specific Learning Disabilities</t>
  </si>
  <si>
    <t>7.   Multiple Disabilities</t>
  </si>
  <si>
    <t>10. Visual Impairments</t>
  </si>
  <si>
    <t>11. Deaf-Blindness</t>
  </si>
  <si>
    <t>12. Communication Disorders</t>
  </si>
  <si>
    <t>13. Autism</t>
  </si>
  <si>
    <t>14. Traumatic Brain Injury</t>
  </si>
  <si>
    <t>GRAND TOTALS</t>
  </si>
  <si>
    <t>MALE</t>
  </si>
  <si>
    <t>FEMALE</t>
  </si>
  <si>
    <t>YES</t>
  </si>
  <si>
    <t>NO</t>
  </si>
  <si>
    <t>Totals    3-21</t>
  </si>
  <si>
    <t>Percent within Table to total Sped Pop</t>
  </si>
  <si>
    <t>% 3-21</t>
  </si>
  <si>
    <t>Serving District</t>
  </si>
  <si>
    <t>8. Students receiving spec ed/related servs in a home or hospital program. (8)</t>
  </si>
  <si>
    <t>6. Students receiving spec ed/related services in short-term detention facilities or correction facilities.(30)</t>
  </si>
  <si>
    <t xml:space="preserve">% LRE Category </t>
  </si>
  <si>
    <t>APR % Ind 5</t>
  </si>
  <si>
    <t>% Gender to LRE</t>
  </si>
  <si>
    <t>AGE (as of count date)</t>
  </si>
  <si>
    <t>White</t>
  </si>
  <si>
    <t>8. Deafness</t>
  </si>
  <si>
    <t>8.   Deafness</t>
  </si>
  <si>
    <t>9. Hearing Impairments</t>
  </si>
  <si>
    <t>HEARING IMPAIRMENTS</t>
  </si>
  <si>
    <t>DEAFNESS</t>
  </si>
  <si>
    <t>Office of Superintendent of Public Instruction</t>
  </si>
  <si>
    <t>Special Education</t>
  </si>
  <si>
    <t>State Summary</t>
  </si>
  <si>
    <t>6.   Intellectual Disability</t>
  </si>
  <si>
    <t>INTELLECTUAL DISABILITY</t>
  </si>
  <si>
    <t>Children Aged 3-5 Attending a Regular Early Childhood Program:</t>
  </si>
  <si>
    <t>Children Aged 3-5 NOT Attending a Regular Early Childhood Program:</t>
  </si>
  <si>
    <t>REC 10 + hours / week AND rec the majority of servs in REC ( LRE Code 14)</t>
  </si>
  <si>
    <t>REC &lt;10 hrs/ wk AND recs the majority of servs in REC (LRE Code 18)</t>
  </si>
  <si>
    <t>REC &lt; 10 hrs/wk  AND rec the majority of servs elsewhere (LRE Code 19)</t>
  </si>
  <si>
    <t>Separate Class (LRE Code 35)</t>
  </si>
  <si>
    <t>Home (LRE Code 13)</t>
  </si>
  <si>
    <t>Service Provider Location (LRE Code 36)</t>
  </si>
  <si>
    <t>Regular EC Program 10 hours or more per week AND receives the majority of services in the Regular EC Program (CEDARS LRE Code 14)</t>
  </si>
  <si>
    <t>Regular EC Program 10 hours or more per week AND receives the majority of services elsewhere (CEDARS LRE Code 17)</t>
  </si>
  <si>
    <t>Regular EC Program less than 10 hours per week AND receives the majority of services in the Regular EC Program (CEDARS LRE Code 18)</t>
  </si>
  <si>
    <t>Regular EC Program  less than 10 hours per week AND receives the majority of services elsewhere (CEDARS LRE Code 19)</t>
  </si>
  <si>
    <t>Separate Class (35)</t>
  </si>
  <si>
    <t>NOT Attending a  Regular EC Program nor Special Program:</t>
  </si>
  <si>
    <t>Home (13)</t>
  </si>
  <si>
    <t>Service Provider Location (36)</t>
  </si>
  <si>
    <t>NOT Attending a Regular EC Program nor Special Program:</t>
  </si>
  <si>
    <t>`</t>
  </si>
  <si>
    <t xml:space="preserve">NON DUPLICATED COUNT BY ETHNICITY
Children Aged 3-5 Attending a Regular Early Childhood Program                                        </t>
  </si>
  <si>
    <t xml:space="preserve">Office of Superintendent of Public Instruction is licensed </t>
  </si>
  <si>
    <t>under a Creative Commons Attribution 4.0 International License.</t>
  </si>
  <si>
    <t>NOT SPECIFIED</t>
  </si>
  <si>
    <t>Students with IEP Ages 3-21</t>
  </si>
  <si>
    <t>% Ethnicity to Total 5-21/K-12 Child Count</t>
  </si>
  <si>
    <t>% Ethnicity to Total 3-5/PK Child Count</t>
  </si>
  <si>
    <t>5-11</t>
  </si>
  <si>
    <t>4. Students who received education programs in public or private day school facilities . (4, 5, 12)</t>
  </si>
  <si>
    <t>5. Students who received education programsand lived in public or private residential facilities during the school week.(6, 7, 11)</t>
  </si>
  <si>
    <t>7. Students enrolled by their parents/guardian in regular parochial or other private schools and whose basic ed is paid through private resources and who receive spec ed and related services at public expense from a school district under a service plan or is homeschoolled/part-time enrolled. (9,10)</t>
  </si>
  <si>
    <t>Separate School (12 and 16)</t>
  </si>
  <si>
    <t>Residential Facility (11 and 15)</t>
  </si>
  <si>
    <t>Separate School  (LRE Code 12 and 16)</t>
  </si>
  <si>
    <t>Residential Facility (LRE Code 11 and 15)</t>
  </si>
  <si>
    <t>Separate School (LRE Code 12 and 16)</t>
  </si>
  <si>
    <t>Total   3-5PK</t>
  </si>
  <si>
    <t>Total  5K-21</t>
  </si>
  <si>
    <t>5PK</t>
  </si>
  <si>
    <t>5K</t>
  </si>
  <si>
    <t>XXX</t>
  </si>
  <si>
    <t>% 5K-21</t>
  </si>
  <si>
    <t>% 3-5PK</t>
  </si>
  <si>
    <t>Students with IEP Ages 3 or 4, regardless of grade level and age 5 and in Grade Level PK</t>
  </si>
  <si>
    <t>% Ethnicity to Total/Child Count</t>
  </si>
  <si>
    <t>Students with IEP Age 5 in grade level Kindergarten and ages 6-21 regardless of grade level</t>
  </si>
  <si>
    <t>Students with IEPs Age 5 in grade level Kindergarten and ages 6-21 regardless of grade level</t>
  </si>
  <si>
    <t>Students with IEPs Age 5 in grade level Kindergarten and ages 6-21 regardless of grade level (continued)</t>
  </si>
  <si>
    <t>American Indian/Alaskan Native</t>
  </si>
  <si>
    <t>Black/African American</t>
  </si>
  <si>
    <t>Hispanic/Latino of any race(s)</t>
  </si>
  <si>
    <t>Native Hawaiian/Other Pacific Islander</t>
  </si>
  <si>
    <t>Two or More Races</t>
  </si>
  <si>
    <t>Children Aged 3-5 Attending a Regular Early Childhood Program</t>
  </si>
  <si>
    <t>ML STATUS</t>
  </si>
  <si>
    <t>% Ml to LRE</t>
  </si>
  <si>
    <t>Individuals with Disabilities Education Act (IDEA), Part B, November 2023 Child Count Report by Serving District</t>
  </si>
  <si>
    <t>IMPLEMENTATION OF LEAST RESTRICTIVE ENVIRONMENT REQUIREMENT—IDEA-B (2023-24) November 2023</t>
  </si>
  <si>
    <t>NOVEMBER 2023 CHILD COUNT REPORT</t>
  </si>
  <si>
    <t>INDIVIDUALS WITH DISABILITIES EDUCATION ACT (IDEA), PART B, NOVEMBER 2023 CHILD COUNT REPORT</t>
  </si>
  <si>
    <t>9.   Deafness/Hearing Impairments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</si>
</sst>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.0%"/>
  </numFmts>
  <fonts count="6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Geneva"/>
    </font>
    <font>
      <sz val="10"/>
      <name val="Geneva"/>
    </font>
    <font>
      <sz val="9"/>
      <color indexed="8"/>
      <name val="Arial"/>
      <family val="2"/>
    </font>
    <font>
      <b/>
      <sz val="10"/>
      <name val="Geneva"/>
    </font>
    <font>
      <sz val="9"/>
      <name val="Helv"/>
    </font>
    <font>
      <sz val="9"/>
      <name val="Arial"/>
      <family val="2"/>
    </font>
    <font>
      <u/>
      <sz val="10"/>
      <color indexed="12"/>
      <name val="Geneva"/>
    </font>
    <font>
      <sz val="12"/>
      <color indexed="18"/>
      <name val="Geneva"/>
    </font>
    <font>
      <sz val="12"/>
      <name val="Geneva"/>
    </font>
    <font>
      <sz val="10"/>
      <color indexed="18"/>
      <name val="Geneva"/>
    </font>
    <font>
      <b/>
      <sz val="9"/>
      <name val="Geneva"/>
    </font>
    <font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0"/>
      <name val="Geneva"/>
    </font>
    <font>
      <u/>
      <sz val="8"/>
      <color indexed="12"/>
      <name val="Geneva"/>
    </font>
    <font>
      <b/>
      <sz val="10"/>
      <color indexed="50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8"/>
      <color indexed="57"/>
      <name val="Arial"/>
      <family val="2"/>
    </font>
    <font>
      <b/>
      <sz val="8"/>
      <color indexed="50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Arial"/>
      <family val="2"/>
    </font>
    <font>
      <sz val="12"/>
      <color rgb="FF464646"/>
      <name val="Arial"/>
      <family val="2"/>
    </font>
    <font>
      <u/>
      <sz val="12"/>
      <color indexed="12"/>
      <name val="Arial"/>
      <family val="2"/>
    </font>
    <font>
      <u/>
      <sz val="10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8" borderId="20" applyNumberFormat="0" applyAlignment="0" applyProtection="0"/>
    <xf numFmtId="0" fontId="43" fillId="29" borderId="21" applyNumberFormat="0" applyAlignment="0" applyProtection="0"/>
    <xf numFmtId="44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22" applyNumberFormat="0" applyFill="0" applyAlignment="0" applyProtection="0"/>
    <xf numFmtId="0" fontId="47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9" fillId="31" borderId="20" applyNumberFormat="0" applyAlignment="0" applyProtection="0"/>
    <xf numFmtId="0" fontId="50" fillId="0" borderId="25" applyNumberFormat="0" applyFill="0" applyAlignment="0" applyProtection="0"/>
    <xf numFmtId="0" fontId="51" fillId="32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39" fillId="33" borderId="26" applyNumberFormat="0" applyFont="0" applyAlignment="0" applyProtection="0"/>
    <xf numFmtId="0" fontId="52" fillId="28" borderId="27" applyNumberForma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5" fillId="0" borderId="0" applyNumberFormat="0" applyFill="0" applyBorder="0" applyAlignment="0" applyProtection="0"/>
  </cellStyleXfs>
  <cellXfs count="342">
    <xf numFmtId="0" fontId="0" fillId="0" borderId="0" xfId="0"/>
    <xf numFmtId="0" fontId="5" fillId="0" borderId="2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>
      <alignment horizontal="center"/>
    </xf>
    <xf numFmtId="1" fontId="0" fillId="0" borderId="0" xfId="0" applyNumberFormat="1"/>
    <xf numFmtId="0" fontId="11" fillId="0" borderId="0" xfId="35" applyAlignment="1" applyProtection="1"/>
    <xf numFmtId="0" fontId="9" fillId="0" borderId="0" xfId="0" applyFont="1" applyAlignment="1">
      <alignment horizontal="center"/>
    </xf>
    <xf numFmtId="0" fontId="13" fillId="0" borderId="0" xfId="0" applyFont="1"/>
    <xf numFmtId="44" fontId="0" fillId="0" borderId="0" xfId="28" applyFont="1"/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5" fillId="0" borderId="0" xfId="0" applyFont="1"/>
    <xf numFmtId="0" fontId="5" fillId="0" borderId="0" xfId="0" applyFont="1"/>
    <xf numFmtId="1" fontId="5" fillId="0" borderId="0" xfId="0" applyNumberFormat="1" applyFont="1"/>
    <xf numFmtId="0" fontId="3" fillId="0" borderId="0" xfId="0" applyFont="1"/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wrapText="1"/>
    </xf>
    <xf numFmtId="0" fontId="16" fillId="0" borderId="0" xfId="0" applyFont="1"/>
    <xf numFmtId="0" fontId="22" fillId="0" borderId="0" xfId="0" applyFont="1" applyAlignment="1">
      <alignment vertical="top" wrapText="1"/>
    </xf>
    <xf numFmtId="0" fontId="10" fillId="0" borderId="0" xfId="0" applyFont="1"/>
    <xf numFmtId="0" fontId="12" fillId="0" borderId="0" xfId="0" applyFont="1" applyAlignment="1">
      <alignment horizontal="center" vertical="top" wrapText="1"/>
    </xf>
    <xf numFmtId="0" fontId="1" fillId="0" borderId="0" xfId="0" applyFont="1"/>
    <xf numFmtId="1" fontId="0" fillId="0" borderId="0" xfId="0" applyNumberFormat="1" applyAlignment="1">
      <alignment horizontal="center" vertical="center"/>
    </xf>
    <xf numFmtId="1" fontId="15" fillId="0" borderId="0" xfId="0" applyNumberFormat="1" applyFont="1"/>
    <xf numFmtId="0" fontId="6" fillId="0" borderId="0" xfId="0" applyFont="1" applyAlignment="1">
      <alignment horizontal="right"/>
    </xf>
    <xf numFmtId="0" fontId="16" fillId="0" borderId="0" xfId="0" applyFont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9" fontId="0" fillId="0" borderId="0" xfId="0" applyNumberForma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/>
    <xf numFmtId="0" fontId="1" fillId="0" borderId="3" xfId="0" applyFont="1" applyBorder="1"/>
    <xf numFmtId="0" fontId="3" fillId="0" borderId="0" xfId="0" applyFont="1" applyAlignment="1">
      <alignment horizontal="right"/>
    </xf>
    <xf numFmtId="0" fontId="21" fillId="0" borderId="0" xfId="35" applyFont="1" applyAlignment="1" applyProtection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0" fontId="56" fillId="0" borderId="0" xfId="202" applyNumberFormat="1" applyFont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2" fillId="0" borderId="0" xfId="0" applyFont="1"/>
    <xf numFmtId="0" fontId="9" fillId="0" borderId="0" xfId="28" applyNumberFormat="1" applyFont="1" applyAlignment="1" applyProtection="1">
      <alignment horizontal="right"/>
    </xf>
    <xf numFmtId="0" fontId="14" fillId="0" borderId="0" xfId="0" applyFont="1" applyAlignment="1" applyProtection="1">
      <alignment horizontal="center" vertical="top" wrapText="1"/>
      <protection locked="0"/>
    </xf>
    <xf numFmtId="0" fontId="9" fillId="0" borderId="0" xfId="28" applyNumberFormat="1" applyFont="1" applyFill="1" applyAlignment="1" applyProtection="1">
      <alignment horizontal="right"/>
    </xf>
    <xf numFmtId="1" fontId="14" fillId="0" borderId="0" xfId="0" applyNumberFormat="1" applyFont="1" applyAlignment="1" applyProtection="1">
      <alignment horizontal="center" vertical="top" wrapText="1"/>
      <protection locked="0"/>
    </xf>
    <xf numFmtId="1" fontId="16" fillId="0" borderId="0" xfId="0" applyNumberFormat="1" applyFont="1"/>
    <xf numFmtId="10" fontId="24" fillId="0" borderId="3" xfId="202" applyNumberFormat="1" applyFont="1" applyBorder="1" applyAlignment="1" applyProtection="1"/>
    <xf numFmtId="10" fontId="1" fillId="0" borderId="3" xfId="202" applyNumberFormat="1" applyFont="1" applyBorder="1" applyAlignment="1" applyProtection="1"/>
    <xf numFmtId="165" fontId="24" fillId="0" borderId="3" xfId="35" applyNumberFormat="1" applyFont="1" applyBorder="1" applyAlignment="1" applyProtection="1"/>
    <xf numFmtId="1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26" fillId="0" borderId="0" xfId="35" applyFont="1" applyAlignment="1" applyProtection="1">
      <alignment horizontal="center"/>
    </xf>
    <xf numFmtId="0" fontId="1" fillId="0" borderId="4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2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1" fontId="1" fillId="0" borderId="5" xfId="0" applyNumberFormat="1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10" fontId="24" fillId="0" borderId="5" xfId="202" applyNumberFormat="1" applyFont="1" applyBorder="1" applyAlignment="1" applyProtection="1"/>
    <xf numFmtId="10" fontId="1" fillId="0" borderId="6" xfId="202" applyNumberFormat="1" applyFont="1" applyBorder="1" applyAlignment="1" applyProtection="1"/>
    <xf numFmtId="1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/>
    <xf numFmtId="49" fontId="0" fillId="0" borderId="0" xfId="0" applyNumberFormat="1"/>
    <xf numFmtId="49" fontId="5" fillId="0" borderId="0" xfId="0" applyNumberFormat="1" applyFont="1"/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49" fontId="1" fillId="0" borderId="0" xfId="0" applyNumberFormat="1" applyFo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28" applyNumberFormat="1" applyFont="1" applyBorder="1" applyAlignment="1" applyProtection="1">
      <alignment vertical="top" wrapText="1"/>
      <protection locked="0"/>
    </xf>
    <xf numFmtId="0" fontId="4" fillId="0" borderId="0" xfId="0" applyFont="1"/>
    <xf numFmtId="0" fontId="10" fillId="0" borderId="0" xfId="0" applyFont="1" applyAlignment="1">
      <alignment horizontal="center"/>
    </xf>
    <xf numFmtId="0" fontId="5" fillId="0" borderId="9" xfId="0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1" fillId="0" borderId="8" xfId="0" applyFont="1" applyBorder="1" applyAlignment="1">
      <alignment horizontal="left"/>
    </xf>
    <xf numFmtId="0" fontId="27" fillId="0" borderId="0" xfId="0" applyFont="1"/>
    <xf numFmtId="0" fontId="1" fillId="0" borderId="4" xfId="0" applyFont="1" applyBorder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10" fontId="29" fillId="0" borderId="0" xfId="202" applyNumberFormat="1" applyFont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/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" fillId="2" borderId="3" xfId="0" applyNumberFormat="1" applyFont="1" applyFill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0" fontId="4" fillId="0" borderId="0" xfId="0" applyNumberFormat="1" applyFont="1"/>
    <xf numFmtId="10" fontId="4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8" xfId="0" applyFont="1" applyBorder="1"/>
    <xf numFmtId="10" fontId="1" fillId="0" borderId="3" xfId="202" applyNumberFormat="1" applyFont="1" applyBorder="1" applyProtection="1"/>
    <xf numFmtId="10" fontId="1" fillId="0" borderId="3" xfId="202" applyNumberFormat="1" applyFont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right" vertical="center" wrapText="1"/>
    </xf>
    <xf numFmtId="165" fontId="29" fillId="0" borderId="0" xfId="202" applyNumberFormat="1" applyFont="1" applyAlignment="1" applyProtection="1">
      <alignment vertical="center" wrapText="1"/>
    </xf>
    <xf numFmtId="165" fontId="1" fillId="0" borderId="0" xfId="0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4" xfId="0" applyNumberFormat="1" applyFont="1" applyBorder="1"/>
    <xf numFmtId="0" fontId="29" fillId="0" borderId="3" xfId="0" applyFont="1" applyBorder="1" applyAlignment="1">
      <alignment wrapText="1"/>
    </xf>
    <xf numFmtId="10" fontId="29" fillId="0" borderId="3" xfId="202" applyNumberFormat="1" applyFont="1" applyBorder="1" applyAlignment="1" applyProtection="1">
      <alignment wrapText="1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2" fillId="0" borderId="11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10" fontId="22" fillId="0" borderId="3" xfId="202" applyNumberFormat="1" applyFont="1" applyBorder="1" applyAlignment="1" applyProtection="1">
      <alignment wrapText="1"/>
    </xf>
    <xf numFmtId="0" fontId="10" fillId="0" borderId="0" xfId="0" applyFont="1" applyProtection="1">
      <protection locked="0"/>
    </xf>
    <xf numFmtId="16" fontId="4" fillId="0" borderId="0" xfId="0" applyNumberFormat="1" applyFont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35" applyFont="1" applyAlignment="1" applyProtection="1"/>
    <xf numFmtId="0" fontId="36" fillId="0" borderId="0" xfId="0" applyFont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>
      <alignment horizontal="right"/>
    </xf>
    <xf numFmtId="49" fontId="35" fillId="0" borderId="0" xfId="0" applyNumberFormat="1" applyFont="1"/>
    <xf numFmtId="49" fontId="35" fillId="0" borderId="0" xfId="0" applyNumberFormat="1" applyFont="1" applyProtection="1">
      <protection locked="0"/>
    </xf>
    <xf numFmtId="0" fontId="37" fillId="0" borderId="0" xfId="35" applyNumberFormat="1" applyFont="1" applyAlignment="1" applyProtection="1">
      <protection locked="0"/>
    </xf>
    <xf numFmtId="0" fontId="35" fillId="0" borderId="0" xfId="0" applyFont="1" applyAlignment="1" applyProtection="1">
      <alignment horizontal="right"/>
      <protection locked="0"/>
    </xf>
    <xf numFmtId="0" fontId="38" fillId="0" borderId="0" xfId="202" applyNumberFormat="1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/>
    <xf numFmtId="0" fontId="35" fillId="0" borderId="3" xfId="0" applyFont="1" applyBorder="1" applyAlignment="1">
      <alignment horizontal="left" wrapText="1"/>
    </xf>
    <xf numFmtId="0" fontId="35" fillId="0" borderId="12" xfId="0" applyFont="1" applyBorder="1" applyAlignment="1">
      <alignment horizontal="center" wrapText="1"/>
    </xf>
    <xf numFmtId="0" fontId="35" fillId="0" borderId="12" xfId="28" applyNumberFormat="1" applyFont="1" applyBorder="1" applyAlignment="1" applyProtection="1">
      <alignment horizontal="center" wrapText="1"/>
    </xf>
    <xf numFmtId="0" fontId="35" fillId="0" borderId="3" xfId="28" applyNumberFormat="1" applyFont="1" applyBorder="1" applyAlignment="1" applyProtection="1">
      <alignment horizontal="center" wrapText="1"/>
    </xf>
    <xf numFmtId="0" fontId="35" fillId="0" borderId="3" xfId="28" applyNumberFormat="1" applyFont="1" applyFill="1" applyBorder="1" applyAlignment="1" applyProtection="1">
      <alignment horizontal="center" wrapText="1"/>
    </xf>
    <xf numFmtId="0" fontId="35" fillId="0" borderId="4" xfId="0" applyFont="1" applyBorder="1" applyAlignment="1">
      <alignment vertical="top" wrapText="1"/>
    </xf>
    <xf numFmtId="0" fontId="38" fillId="0" borderId="3" xfId="202" applyNumberFormat="1" applyFont="1" applyFill="1" applyBorder="1" applyAlignment="1" applyProtection="1">
      <alignment horizontal="right"/>
    </xf>
    <xf numFmtId="10" fontId="38" fillId="0" borderId="3" xfId="202" applyNumberFormat="1" applyFont="1" applyFill="1" applyBorder="1" applyAlignment="1" applyProtection="1">
      <alignment horizontal="right"/>
    </xf>
    <xf numFmtId="0" fontId="35" fillId="0" borderId="3" xfId="202" applyNumberFormat="1" applyFont="1" applyFill="1" applyBorder="1" applyAlignment="1" applyProtection="1">
      <alignment horizontal="right"/>
    </xf>
    <xf numFmtId="0" fontId="35" fillId="0" borderId="4" xfId="0" applyFont="1" applyBorder="1" applyAlignment="1">
      <alignment wrapText="1"/>
    </xf>
    <xf numFmtId="0" fontId="35" fillId="0" borderId="4" xfId="0" applyFont="1" applyBorder="1" applyAlignment="1">
      <alignment horizontal="right" wrapText="1"/>
    </xf>
    <xf numFmtId="0" fontId="35" fillId="0" borderId="16" xfId="0" applyFont="1" applyBorder="1" applyAlignment="1">
      <alignment horizontal="center" wrapText="1"/>
    </xf>
    <xf numFmtId="0" fontId="35" fillId="0" borderId="16" xfId="28" applyNumberFormat="1" applyFont="1" applyBorder="1" applyAlignment="1" applyProtection="1">
      <alignment wrapText="1"/>
    </xf>
    <xf numFmtId="0" fontId="35" fillId="0" borderId="3" xfId="28" applyNumberFormat="1" applyFont="1" applyBorder="1" applyAlignment="1" applyProtection="1">
      <alignment wrapText="1"/>
    </xf>
    <xf numFmtId="0" fontId="31" fillId="0" borderId="0" xfId="0" applyFont="1" applyAlignment="1">
      <alignment horizontal="center"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 applyProtection="1">
      <alignment horizontal="right"/>
      <protection locked="0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/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5" fontId="35" fillId="0" borderId="3" xfId="202" applyNumberFormat="1" applyFont="1" applyBorder="1" applyAlignment="1" applyProtection="1"/>
    <xf numFmtId="165" fontId="38" fillId="0" borderId="3" xfId="202" applyNumberFormat="1" applyFont="1" applyFill="1" applyBorder="1" applyAlignment="1" applyProtection="1">
      <alignment horizontal="right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10" fontId="1" fillId="0" borderId="13" xfId="0" applyNumberFormat="1" applyFont="1" applyBorder="1"/>
    <xf numFmtId="10" fontId="10" fillId="0" borderId="3" xfId="202" applyNumberFormat="1" applyFont="1" applyBorder="1" applyAlignment="1" applyProtection="1">
      <alignment horizontal="center" vertical="center"/>
      <protection locked="0"/>
    </xf>
    <xf numFmtId="0" fontId="60" fillId="0" borderId="0" xfId="0" applyFont="1"/>
    <xf numFmtId="1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35" fillId="0" borderId="17" xfId="0" applyFont="1" applyBorder="1" applyAlignment="1" applyProtection="1">
      <alignment horizontal="center"/>
      <protection locked="0"/>
    </xf>
    <xf numFmtId="0" fontId="35" fillId="0" borderId="2" xfId="0" applyFont="1" applyBorder="1" applyAlignment="1" applyProtection="1">
      <alignment horizontal="center"/>
      <protection locked="0"/>
    </xf>
    <xf numFmtId="0" fontId="35" fillId="0" borderId="18" xfId="0" applyFont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35" fillId="0" borderId="19" xfId="0" applyFont="1" applyBorder="1" applyAlignment="1" applyProtection="1">
      <alignment horizontal="center"/>
      <protection locked="0"/>
    </xf>
    <xf numFmtId="0" fontId="35" fillId="0" borderId="8" xfId="0" applyFont="1" applyBorder="1"/>
    <xf numFmtId="0" fontId="36" fillId="0" borderId="7" xfId="0" applyFont="1" applyBorder="1" applyAlignment="1" applyProtection="1">
      <alignment horizontal="center"/>
      <protection locked="0"/>
    </xf>
    <xf numFmtId="0" fontId="36" fillId="0" borderId="8" xfId="0" applyFont="1" applyBorder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11" xfId="0" quotePrefix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0" fillId="0" borderId="0" xfId="0" applyFont="1"/>
    <xf numFmtId="0" fontId="1" fillId="0" borderId="0" xfId="0" applyFont="1"/>
    <xf numFmtId="0" fontId="10" fillId="0" borderId="3" xfId="0" applyFont="1" applyBorder="1"/>
    <xf numFmtId="0" fontId="1" fillId="0" borderId="3" xfId="0" applyFont="1" applyBorder="1"/>
    <xf numFmtId="0" fontId="10" fillId="0" borderId="3" xfId="0" applyFont="1" applyBorder="1" applyAlignment="1">
      <alignment horizontal="left"/>
    </xf>
    <xf numFmtId="10" fontId="4" fillId="0" borderId="11" xfId="0" applyNumberFormat="1" applyFont="1" applyBorder="1" applyAlignment="1">
      <alignment horizontal="center"/>
    </xf>
    <xf numFmtId="0" fontId="4" fillId="0" borderId="0" xfId="0" applyFont="1"/>
    <xf numFmtId="0" fontId="10" fillId="0" borderId="5" xfId="0" applyFont="1" applyBorder="1"/>
    <xf numFmtId="0" fontId="1" fillId="0" borderId="11" xfId="0" applyFont="1" applyBorder="1"/>
    <xf numFmtId="0" fontId="1" fillId="0" borderId="12" xfId="0" applyFont="1" applyBorder="1"/>
    <xf numFmtId="0" fontId="30" fillId="0" borderId="2" xfId="0" applyFont="1" applyBorder="1"/>
    <xf numFmtId="0" fontId="30" fillId="0" borderId="18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16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8" xfId="0" applyFont="1" applyBorder="1"/>
    <xf numFmtId="0" fontId="4" fillId="0" borderId="6" xfId="0" applyFont="1" applyBorder="1"/>
    <xf numFmtId="0" fontId="4" fillId="0" borderId="17" xfId="0" applyFont="1" applyBorder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1" fillId="0" borderId="0" xfId="35" applyFont="1" applyAlignment="1" applyProtection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1" fillId="0" borderId="0" xfId="35" applyFont="1" applyAlignment="1" applyProtection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top" wrapText="1"/>
    </xf>
    <xf numFmtId="0" fontId="58" fillId="0" borderId="0" xfId="35" applyFont="1" applyAlignment="1" applyProtection="1">
      <alignment horizontal="left" vertical="top" wrapText="1"/>
    </xf>
  </cellXfs>
  <cellStyles count="20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1" xfId="39" xr:uid="{00000000-0005-0000-0000-000027000000}"/>
    <cellStyle name="Normal 12" xfId="40" xr:uid="{00000000-0005-0000-0000-000028000000}"/>
    <cellStyle name="Normal 13" xfId="41" xr:uid="{00000000-0005-0000-0000-000029000000}"/>
    <cellStyle name="Normal 14" xfId="42" xr:uid="{00000000-0005-0000-0000-00002A000000}"/>
    <cellStyle name="Normal 15" xfId="43" xr:uid="{00000000-0005-0000-0000-00002B000000}"/>
    <cellStyle name="Normal 16" xfId="44" xr:uid="{00000000-0005-0000-0000-00002C000000}"/>
    <cellStyle name="Normal 17" xfId="45" xr:uid="{00000000-0005-0000-0000-00002D000000}"/>
    <cellStyle name="Normal 18" xfId="46" xr:uid="{00000000-0005-0000-0000-00002E000000}"/>
    <cellStyle name="Normal 19" xfId="47" xr:uid="{00000000-0005-0000-0000-00002F000000}"/>
    <cellStyle name="Normal 2" xfId="48" xr:uid="{00000000-0005-0000-0000-000030000000}"/>
    <cellStyle name="Normal 20" xfId="49" xr:uid="{00000000-0005-0000-0000-000031000000}"/>
    <cellStyle name="Normal 22" xfId="50" xr:uid="{00000000-0005-0000-0000-000032000000}"/>
    <cellStyle name="Normal 23" xfId="51" xr:uid="{00000000-0005-0000-0000-000033000000}"/>
    <cellStyle name="Normal 24" xfId="52" xr:uid="{00000000-0005-0000-0000-000034000000}"/>
    <cellStyle name="Normal 25" xfId="53" xr:uid="{00000000-0005-0000-0000-000035000000}"/>
    <cellStyle name="Normal 26" xfId="54" xr:uid="{00000000-0005-0000-0000-000036000000}"/>
    <cellStyle name="Normal 27" xfId="55" xr:uid="{00000000-0005-0000-0000-000037000000}"/>
    <cellStyle name="Normal 28" xfId="56" xr:uid="{00000000-0005-0000-0000-000038000000}"/>
    <cellStyle name="Normal 29" xfId="57" xr:uid="{00000000-0005-0000-0000-000039000000}"/>
    <cellStyle name="Normal 3" xfId="58" xr:uid="{00000000-0005-0000-0000-00003A000000}"/>
    <cellStyle name="Normal 30" xfId="59" xr:uid="{00000000-0005-0000-0000-00003B000000}"/>
    <cellStyle name="Normal 31" xfId="60" xr:uid="{00000000-0005-0000-0000-00003C000000}"/>
    <cellStyle name="Normal 33" xfId="61" xr:uid="{00000000-0005-0000-0000-00003D000000}"/>
    <cellStyle name="Normal 34" xfId="62" xr:uid="{00000000-0005-0000-0000-00003E000000}"/>
    <cellStyle name="Normal 35" xfId="63" xr:uid="{00000000-0005-0000-0000-00003F000000}"/>
    <cellStyle name="Normal 36" xfId="64" xr:uid="{00000000-0005-0000-0000-000040000000}"/>
    <cellStyle name="Normal 37" xfId="65" xr:uid="{00000000-0005-0000-0000-000041000000}"/>
    <cellStyle name="Normal 38" xfId="66" xr:uid="{00000000-0005-0000-0000-000042000000}"/>
    <cellStyle name="Normal 39" xfId="67" xr:uid="{00000000-0005-0000-0000-000043000000}"/>
    <cellStyle name="Normal 4" xfId="68" xr:uid="{00000000-0005-0000-0000-000044000000}"/>
    <cellStyle name="Normal 40" xfId="69" xr:uid="{00000000-0005-0000-0000-000045000000}"/>
    <cellStyle name="Normal 41" xfId="70" xr:uid="{00000000-0005-0000-0000-000046000000}"/>
    <cellStyle name="Normal 42" xfId="71" xr:uid="{00000000-0005-0000-0000-000047000000}"/>
    <cellStyle name="Normal 44" xfId="72" xr:uid="{00000000-0005-0000-0000-000048000000}"/>
    <cellStyle name="Normal 45" xfId="73" xr:uid="{00000000-0005-0000-0000-000049000000}"/>
    <cellStyle name="Normal 46" xfId="74" xr:uid="{00000000-0005-0000-0000-00004A000000}"/>
    <cellStyle name="Normal 47" xfId="75" xr:uid="{00000000-0005-0000-0000-00004B000000}"/>
    <cellStyle name="Normal 48" xfId="76" xr:uid="{00000000-0005-0000-0000-00004C000000}"/>
    <cellStyle name="Normal 49" xfId="77" xr:uid="{00000000-0005-0000-0000-00004D000000}"/>
    <cellStyle name="Normal 5" xfId="78" xr:uid="{00000000-0005-0000-0000-00004E000000}"/>
    <cellStyle name="Normal 50" xfId="79" xr:uid="{00000000-0005-0000-0000-00004F000000}"/>
    <cellStyle name="Normal 51" xfId="80" xr:uid="{00000000-0005-0000-0000-000050000000}"/>
    <cellStyle name="Normal 52" xfId="81" xr:uid="{00000000-0005-0000-0000-000051000000}"/>
    <cellStyle name="Normal 53" xfId="82" xr:uid="{00000000-0005-0000-0000-000052000000}"/>
    <cellStyle name="Normal 55" xfId="83" xr:uid="{00000000-0005-0000-0000-000053000000}"/>
    <cellStyle name="Normal 56" xfId="84" xr:uid="{00000000-0005-0000-0000-000054000000}"/>
    <cellStyle name="Normal 57" xfId="85" xr:uid="{00000000-0005-0000-0000-000055000000}"/>
    <cellStyle name="Normal 58" xfId="86" xr:uid="{00000000-0005-0000-0000-000056000000}"/>
    <cellStyle name="Normal 59" xfId="87" xr:uid="{00000000-0005-0000-0000-000057000000}"/>
    <cellStyle name="Normal 6" xfId="88" xr:uid="{00000000-0005-0000-0000-000058000000}"/>
    <cellStyle name="Normal 60" xfId="89" xr:uid="{00000000-0005-0000-0000-000059000000}"/>
    <cellStyle name="Normal 61" xfId="90" xr:uid="{00000000-0005-0000-0000-00005A000000}"/>
    <cellStyle name="Normal 62" xfId="91" xr:uid="{00000000-0005-0000-0000-00005B000000}"/>
    <cellStyle name="Normal 63" xfId="92" xr:uid="{00000000-0005-0000-0000-00005C000000}"/>
    <cellStyle name="Normal 64" xfId="93" xr:uid="{00000000-0005-0000-0000-00005D000000}"/>
    <cellStyle name="Normal 66" xfId="94" xr:uid="{00000000-0005-0000-0000-00005E000000}"/>
    <cellStyle name="Normal 67" xfId="95" xr:uid="{00000000-0005-0000-0000-00005F000000}"/>
    <cellStyle name="Normal 68" xfId="96" xr:uid="{00000000-0005-0000-0000-000060000000}"/>
    <cellStyle name="Normal 69" xfId="97" xr:uid="{00000000-0005-0000-0000-000061000000}"/>
    <cellStyle name="Normal 7" xfId="98" xr:uid="{00000000-0005-0000-0000-000062000000}"/>
    <cellStyle name="Normal 70" xfId="99" xr:uid="{00000000-0005-0000-0000-000063000000}"/>
    <cellStyle name="Normal 71" xfId="100" xr:uid="{00000000-0005-0000-0000-000064000000}"/>
    <cellStyle name="Normal 72" xfId="101" xr:uid="{00000000-0005-0000-0000-000065000000}"/>
    <cellStyle name="Normal 73" xfId="102" xr:uid="{00000000-0005-0000-0000-000066000000}"/>
    <cellStyle name="Normal 74" xfId="103" xr:uid="{00000000-0005-0000-0000-000067000000}"/>
    <cellStyle name="Normal 75" xfId="104" xr:uid="{00000000-0005-0000-0000-000068000000}"/>
    <cellStyle name="Normal 77" xfId="105" xr:uid="{00000000-0005-0000-0000-000069000000}"/>
    <cellStyle name="Normal 78" xfId="106" xr:uid="{00000000-0005-0000-0000-00006A000000}"/>
    <cellStyle name="Normal 79" xfId="107" xr:uid="{00000000-0005-0000-0000-00006B000000}"/>
    <cellStyle name="Normal 8" xfId="108" xr:uid="{00000000-0005-0000-0000-00006C000000}"/>
    <cellStyle name="Normal 80" xfId="109" xr:uid="{00000000-0005-0000-0000-00006D000000}"/>
    <cellStyle name="Normal 81" xfId="110" xr:uid="{00000000-0005-0000-0000-00006E000000}"/>
    <cellStyle name="Normal 82" xfId="111" xr:uid="{00000000-0005-0000-0000-00006F000000}"/>
    <cellStyle name="Normal 83" xfId="112" xr:uid="{00000000-0005-0000-0000-000070000000}"/>
    <cellStyle name="Normal 85" xfId="113" xr:uid="{00000000-0005-0000-0000-000071000000}"/>
    <cellStyle name="Normal 86" xfId="114" xr:uid="{00000000-0005-0000-0000-000072000000}"/>
    <cellStyle name="Normal 87" xfId="115" xr:uid="{00000000-0005-0000-0000-000073000000}"/>
    <cellStyle name="Note 10" xfId="116" xr:uid="{00000000-0005-0000-0000-000074000000}"/>
    <cellStyle name="Note 11" xfId="117" xr:uid="{00000000-0005-0000-0000-000075000000}"/>
    <cellStyle name="Note 12" xfId="118" xr:uid="{00000000-0005-0000-0000-000076000000}"/>
    <cellStyle name="Note 13" xfId="119" xr:uid="{00000000-0005-0000-0000-000077000000}"/>
    <cellStyle name="Note 14" xfId="120" xr:uid="{00000000-0005-0000-0000-000078000000}"/>
    <cellStyle name="Note 15" xfId="121" xr:uid="{00000000-0005-0000-0000-000079000000}"/>
    <cellStyle name="Note 16" xfId="122" xr:uid="{00000000-0005-0000-0000-00007A000000}"/>
    <cellStyle name="Note 17" xfId="123" xr:uid="{00000000-0005-0000-0000-00007B000000}"/>
    <cellStyle name="Note 18" xfId="124" xr:uid="{00000000-0005-0000-0000-00007C000000}"/>
    <cellStyle name="Note 19" xfId="125" xr:uid="{00000000-0005-0000-0000-00007D000000}"/>
    <cellStyle name="Note 2" xfId="126" xr:uid="{00000000-0005-0000-0000-00007E000000}"/>
    <cellStyle name="Note 20" xfId="127" xr:uid="{00000000-0005-0000-0000-00007F000000}"/>
    <cellStyle name="Note 21" xfId="128" xr:uid="{00000000-0005-0000-0000-000080000000}"/>
    <cellStyle name="Note 22" xfId="129" xr:uid="{00000000-0005-0000-0000-000081000000}"/>
    <cellStyle name="Note 23" xfId="130" xr:uid="{00000000-0005-0000-0000-000082000000}"/>
    <cellStyle name="Note 24" xfId="131" xr:uid="{00000000-0005-0000-0000-000083000000}"/>
    <cellStyle name="Note 25" xfId="132" xr:uid="{00000000-0005-0000-0000-000084000000}"/>
    <cellStyle name="Note 26" xfId="133" xr:uid="{00000000-0005-0000-0000-000085000000}"/>
    <cellStyle name="Note 27" xfId="134" xr:uid="{00000000-0005-0000-0000-000086000000}"/>
    <cellStyle name="Note 28" xfId="135" xr:uid="{00000000-0005-0000-0000-000087000000}"/>
    <cellStyle name="Note 29" xfId="136" xr:uid="{00000000-0005-0000-0000-000088000000}"/>
    <cellStyle name="Note 3" xfId="137" xr:uid="{00000000-0005-0000-0000-000089000000}"/>
    <cellStyle name="Note 30" xfId="138" xr:uid="{00000000-0005-0000-0000-00008A000000}"/>
    <cellStyle name="Note 31" xfId="139" xr:uid="{00000000-0005-0000-0000-00008B000000}"/>
    <cellStyle name="Note 32" xfId="140" xr:uid="{00000000-0005-0000-0000-00008C000000}"/>
    <cellStyle name="Note 33" xfId="141" xr:uid="{00000000-0005-0000-0000-00008D000000}"/>
    <cellStyle name="Note 34" xfId="142" xr:uid="{00000000-0005-0000-0000-00008E000000}"/>
    <cellStyle name="Note 35" xfId="143" xr:uid="{00000000-0005-0000-0000-00008F000000}"/>
    <cellStyle name="Note 36" xfId="144" xr:uid="{00000000-0005-0000-0000-000090000000}"/>
    <cellStyle name="Note 37" xfId="145" xr:uid="{00000000-0005-0000-0000-000091000000}"/>
    <cellStyle name="Note 38" xfId="146" xr:uid="{00000000-0005-0000-0000-000092000000}"/>
    <cellStyle name="Note 39" xfId="147" xr:uid="{00000000-0005-0000-0000-000093000000}"/>
    <cellStyle name="Note 4" xfId="148" xr:uid="{00000000-0005-0000-0000-000094000000}"/>
    <cellStyle name="Note 40" xfId="149" xr:uid="{00000000-0005-0000-0000-000095000000}"/>
    <cellStyle name="Note 41" xfId="150" xr:uid="{00000000-0005-0000-0000-000096000000}"/>
    <cellStyle name="Note 42" xfId="151" xr:uid="{00000000-0005-0000-0000-000097000000}"/>
    <cellStyle name="Note 43" xfId="152" xr:uid="{00000000-0005-0000-0000-000098000000}"/>
    <cellStyle name="Note 44" xfId="153" xr:uid="{00000000-0005-0000-0000-000099000000}"/>
    <cellStyle name="Note 45" xfId="154" xr:uid="{00000000-0005-0000-0000-00009A000000}"/>
    <cellStyle name="Note 46" xfId="155" xr:uid="{00000000-0005-0000-0000-00009B000000}"/>
    <cellStyle name="Note 47" xfId="156" xr:uid="{00000000-0005-0000-0000-00009C000000}"/>
    <cellStyle name="Note 48" xfId="157" xr:uid="{00000000-0005-0000-0000-00009D000000}"/>
    <cellStyle name="Note 49" xfId="158" xr:uid="{00000000-0005-0000-0000-00009E000000}"/>
    <cellStyle name="Note 5" xfId="159" xr:uid="{00000000-0005-0000-0000-00009F000000}"/>
    <cellStyle name="Note 50" xfId="160" xr:uid="{00000000-0005-0000-0000-0000A0000000}"/>
    <cellStyle name="Note 51" xfId="161" xr:uid="{00000000-0005-0000-0000-0000A1000000}"/>
    <cellStyle name="Note 52" xfId="162" xr:uid="{00000000-0005-0000-0000-0000A2000000}"/>
    <cellStyle name="Note 53" xfId="163" xr:uid="{00000000-0005-0000-0000-0000A3000000}"/>
    <cellStyle name="Note 54" xfId="164" xr:uid="{00000000-0005-0000-0000-0000A4000000}"/>
    <cellStyle name="Note 55" xfId="165" xr:uid="{00000000-0005-0000-0000-0000A5000000}"/>
    <cellStyle name="Note 56" xfId="166" xr:uid="{00000000-0005-0000-0000-0000A6000000}"/>
    <cellStyle name="Note 57" xfId="167" xr:uid="{00000000-0005-0000-0000-0000A7000000}"/>
    <cellStyle name="Note 58" xfId="168" xr:uid="{00000000-0005-0000-0000-0000A8000000}"/>
    <cellStyle name="Note 59" xfId="169" xr:uid="{00000000-0005-0000-0000-0000A9000000}"/>
    <cellStyle name="Note 6" xfId="170" xr:uid="{00000000-0005-0000-0000-0000AA000000}"/>
    <cellStyle name="Note 60" xfId="171" xr:uid="{00000000-0005-0000-0000-0000AB000000}"/>
    <cellStyle name="Note 61" xfId="172" xr:uid="{00000000-0005-0000-0000-0000AC000000}"/>
    <cellStyle name="Note 62" xfId="173" xr:uid="{00000000-0005-0000-0000-0000AD000000}"/>
    <cellStyle name="Note 63" xfId="174" xr:uid="{00000000-0005-0000-0000-0000AE000000}"/>
    <cellStyle name="Note 64" xfId="175" xr:uid="{00000000-0005-0000-0000-0000AF000000}"/>
    <cellStyle name="Note 65" xfId="176" xr:uid="{00000000-0005-0000-0000-0000B0000000}"/>
    <cellStyle name="Note 66" xfId="177" xr:uid="{00000000-0005-0000-0000-0000B1000000}"/>
    <cellStyle name="Note 67" xfId="178" xr:uid="{00000000-0005-0000-0000-0000B2000000}"/>
    <cellStyle name="Note 68" xfId="179" xr:uid="{00000000-0005-0000-0000-0000B3000000}"/>
    <cellStyle name="Note 69" xfId="180" xr:uid="{00000000-0005-0000-0000-0000B4000000}"/>
    <cellStyle name="Note 7" xfId="181" xr:uid="{00000000-0005-0000-0000-0000B5000000}"/>
    <cellStyle name="Note 70" xfId="182" xr:uid="{00000000-0005-0000-0000-0000B6000000}"/>
    <cellStyle name="Note 71" xfId="183" xr:uid="{00000000-0005-0000-0000-0000B7000000}"/>
    <cellStyle name="Note 72" xfId="184" xr:uid="{00000000-0005-0000-0000-0000B8000000}"/>
    <cellStyle name="Note 73" xfId="185" xr:uid="{00000000-0005-0000-0000-0000B9000000}"/>
    <cellStyle name="Note 74" xfId="186" xr:uid="{00000000-0005-0000-0000-0000BA000000}"/>
    <cellStyle name="Note 75" xfId="187" xr:uid="{00000000-0005-0000-0000-0000BB000000}"/>
    <cellStyle name="Note 76" xfId="188" xr:uid="{00000000-0005-0000-0000-0000BC000000}"/>
    <cellStyle name="Note 77" xfId="189" xr:uid="{00000000-0005-0000-0000-0000BD000000}"/>
    <cellStyle name="Note 78" xfId="190" xr:uid="{00000000-0005-0000-0000-0000BE000000}"/>
    <cellStyle name="Note 79" xfId="191" xr:uid="{00000000-0005-0000-0000-0000BF000000}"/>
    <cellStyle name="Note 8" xfId="192" xr:uid="{00000000-0005-0000-0000-0000C0000000}"/>
    <cellStyle name="Note 80" xfId="193" xr:uid="{00000000-0005-0000-0000-0000C1000000}"/>
    <cellStyle name="Note 81" xfId="194" xr:uid="{00000000-0005-0000-0000-0000C2000000}"/>
    <cellStyle name="Note 82" xfId="195" xr:uid="{00000000-0005-0000-0000-0000C3000000}"/>
    <cellStyle name="Note 83" xfId="196" xr:uid="{00000000-0005-0000-0000-0000C4000000}"/>
    <cellStyle name="Note 84" xfId="197" xr:uid="{00000000-0005-0000-0000-0000C5000000}"/>
    <cellStyle name="Note 85" xfId="198" xr:uid="{00000000-0005-0000-0000-0000C6000000}"/>
    <cellStyle name="Note 86" xfId="199" xr:uid="{00000000-0005-0000-0000-0000C7000000}"/>
    <cellStyle name="Note 9" xfId="200" xr:uid="{00000000-0005-0000-0000-0000C8000000}"/>
    <cellStyle name="Output" xfId="201" builtinId="21" customBuiltin="1"/>
    <cellStyle name="Percent" xfId="202" builtinId="5"/>
    <cellStyle name="Title" xfId="203" builtinId="15" customBuiltin="1"/>
    <cellStyle name="Total" xfId="204" builtinId="25" customBuiltin="1"/>
    <cellStyle name="Warning Text" xfId="205" builtinId="11" customBuiltin="1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38100</xdr:rowOff>
    </xdr:from>
    <xdr:to>
      <xdr:col>4</xdr:col>
      <xdr:colOff>342900</xdr:colOff>
      <xdr:row>8</xdr:row>
      <xdr:rowOff>19050</xdr:rowOff>
    </xdr:to>
    <xdr:sp macro="" textlink="">
      <xdr:nvSpPr>
        <xdr:cNvPr id="2049" name="Text 108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SpPr txBox="1">
          <a:spLocks noChangeArrowheads="1"/>
        </xdr:cNvSpPr>
      </xdr:nvSpPr>
      <xdr:spPr bwMode="auto">
        <a:xfrm>
          <a:off x="85725" y="1047750"/>
          <a:ext cx="1152525" cy="171450"/>
        </a:xfrm>
        <a:prstGeom prst="rect">
          <a:avLst/>
        </a:prstGeom>
        <a:solidFill>
          <a:srgbClr val="FFFFFF"/>
        </a:solidFill>
        <a:ln w="12700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Geneva"/>
            </a:rPr>
            <a:t>SERVING DISTRICT: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607142</xdr:colOff>
      <xdr:row>1</xdr:row>
      <xdr:rowOff>266700</xdr:rowOff>
    </xdr:to>
    <xdr:pic>
      <xdr:nvPicPr>
        <xdr:cNvPr id="2" name="Picture 1" descr="Creative Commons Licen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6742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k12.wa.us/default.aspx" TargetMode="External"/><Relationship Id="rId1" Type="http://schemas.openxmlformats.org/officeDocument/2006/relationships/hyperlink" Target="https://creativecommons.org/licenses/by/4.0/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FFC000"/>
  </sheetPr>
  <dimension ref="A1:AE46"/>
  <sheetViews>
    <sheetView tabSelected="1" zoomScale="80" zoomScaleNormal="80" workbookViewId="0">
      <selection activeCell="B8" sqref="B8:E8"/>
    </sheetView>
  </sheetViews>
  <sheetFormatPr defaultColWidth="11.42578125" defaultRowHeight="15"/>
  <cols>
    <col min="1" max="1" width="37.42578125" style="7" bestFit="1" customWidth="1"/>
    <col min="2" max="5" width="7.140625" customWidth="1"/>
    <col min="6" max="6" width="7.7109375" customWidth="1"/>
    <col min="7" max="7" width="7.5703125" customWidth="1"/>
    <col min="8" max="10" width="7.85546875" customWidth="1"/>
    <col min="11" max="11" width="7.28515625" customWidth="1"/>
    <col min="12" max="13" width="8.140625" customWidth="1"/>
    <col min="14" max="18" width="7.42578125" customWidth="1"/>
    <col min="19" max="19" width="6.140625" customWidth="1"/>
    <col min="20" max="20" width="6.85546875" customWidth="1"/>
    <col min="21" max="21" width="9" style="8" bestFit="1" customWidth="1"/>
    <col min="22" max="22" width="8.7109375" style="8" customWidth="1"/>
    <col min="23" max="23" width="7.85546875" style="8" bestFit="1" customWidth="1"/>
    <col min="24" max="24" width="9.140625" bestFit="1" customWidth="1"/>
    <col min="25" max="25" width="10.28515625" customWidth="1"/>
    <col min="26" max="26" width="10" customWidth="1"/>
    <col min="27" max="27" width="9.140625" style="22" customWidth="1"/>
    <col min="28" max="28" width="5.28515625" style="24" bestFit="1" customWidth="1"/>
    <col min="29" max="29" width="6.140625" style="24" bestFit="1" customWidth="1"/>
  </cols>
  <sheetData>
    <row r="1" spans="1:30" s="2" customFormat="1" ht="14.25">
      <c r="A1" s="208" t="s">
        <v>84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10"/>
      <c r="AA1" s="161"/>
      <c r="AB1" s="80"/>
      <c r="AC1" s="80"/>
    </row>
    <row r="2" spans="1:30" s="2" customFormat="1" ht="14.25">
      <c r="A2" s="211" t="s">
        <v>85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3"/>
      <c r="AA2" s="161"/>
      <c r="AB2" s="80"/>
      <c r="AC2" s="80"/>
    </row>
    <row r="3" spans="1:30" s="2" customFormat="1" ht="14.25">
      <c r="A3" s="211" t="s">
        <v>47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3"/>
      <c r="AA3" s="161"/>
      <c r="AB3" s="80"/>
      <c r="AC3" s="80"/>
    </row>
    <row r="4" spans="1:30" s="2" customFormat="1" ht="14.25">
      <c r="A4" s="211" t="s">
        <v>48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06"/>
      <c r="AB4" s="207"/>
      <c r="AC4" s="80"/>
    </row>
    <row r="5" spans="1:30" s="2" customFormat="1" ht="14.25">
      <c r="A5" s="211" t="s">
        <v>49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3"/>
      <c r="AA5" s="206"/>
      <c r="AB5" s="207"/>
      <c r="AC5" s="80"/>
    </row>
    <row r="6" spans="1:30" s="2" customFormat="1">
      <c r="A6" s="215" t="s">
        <v>146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7"/>
      <c r="AA6" s="206"/>
      <c r="AB6" s="207"/>
      <c r="AC6" s="80"/>
    </row>
    <row r="7" spans="1:30" s="2" customFormat="1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7"/>
      <c r="V7" s="167"/>
      <c r="W7" s="167"/>
      <c r="X7" s="167"/>
      <c r="Y7" s="167"/>
      <c r="Z7" s="167"/>
      <c r="AA7" s="206"/>
      <c r="AB7" s="207"/>
      <c r="AC7" s="80"/>
    </row>
    <row r="8" spans="1:30" s="2" customFormat="1" ht="14.25">
      <c r="A8" s="168" t="s">
        <v>50</v>
      </c>
      <c r="B8" s="214" t="s">
        <v>86</v>
      </c>
      <c r="C8" s="214"/>
      <c r="D8" s="214"/>
      <c r="E8" s="214"/>
      <c r="F8" s="167"/>
      <c r="G8" s="169"/>
      <c r="H8" s="170"/>
      <c r="I8" s="171"/>
      <c r="J8" s="171"/>
      <c r="K8" s="171"/>
      <c r="L8" s="171"/>
      <c r="M8" s="171"/>
      <c r="N8" s="171"/>
      <c r="O8" s="171"/>
      <c r="P8" s="171"/>
      <c r="Q8" s="167"/>
      <c r="R8" s="171"/>
      <c r="S8" s="171"/>
      <c r="T8" s="171"/>
      <c r="U8" s="171"/>
      <c r="V8" s="171"/>
      <c r="W8" s="171"/>
      <c r="X8" s="171"/>
      <c r="Y8" s="171"/>
      <c r="Z8" s="167"/>
      <c r="AA8" s="206"/>
      <c r="AB8" s="207"/>
      <c r="AC8" s="80"/>
    </row>
    <row r="9" spans="1:30" s="2" customFormat="1" ht="14.25">
      <c r="A9" s="172"/>
      <c r="B9" s="167"/>
      <c r="C9" s="167"/>
      <c r="D9" s="167"/>
      <c r="E9" s="167"/>
      <c r="F9" s="167"/>
      <c r="G9" s="167"/>
      <c r="H9" s="167"/>
      <c r="I9" s="167"/>
      <c r="J9" s="167"/>
      <c r="K9" s="173"/>
      <c r="L9" s="172"/>
      <c r="M9" s="172"/>
      <c r="N9" s="172"/>
      <c r="O9" s="172"/>
      <c r="P9" s="167"/>
      <c r="Q9" s="167"/>
      <c r="R9" s="167"/>
      <c r="S9" s="167"/>
      <c r="T9" s="174"/>
      <c r="U9" s="174"/>
      <c r="V9" s="167"/>
      <c r="W9" s="167"/>
      <c r="X9" s="167"/>
      <c r="Y9" s="167"/>
      <c r="Z9" s="167"/>
      <c r="AA9" s="206"/>
      <c r="AB9" s="207"/>
      <c r="AC9" s="80"/>
    </row>
    <row r="10" spans="1:30" ht="14.25">
      <c r="A10" s="175" t="s">
        <v>111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62"/>
      <c r="AB10" s="60"/>
      <c r="AC10" s="86"/>
    </row>
    <row r="11" spans="1:30" ht="28.5">
      <c r="A11" s="176" t="s">
        <v>77</v>
      </c>
      <c r="B11" s="177">
        <v>3</v>
      </c>
      <c r="C11" s="177">
        <v>4</v>
      </c>
      <c r="D11" s="177" t="s">
        <v>125</v>
      </c>
      <c r="E11" s="177" t="s">
        <v>126</v>
      </c>
      <c r="F11" s="177">
        <v>6</v>
      </c>
      <c r="G11" s="177">
        <v>7</v>
      </c>
      <c r="H11" s="177">
        <v>8</v>
      </c>
      <c r="I11" s="177">
        <v>9</v>
      </c>
      <c r="J11" s="177">
        <v>10</v>
      </c>
      <c r="K11" s="177">
        <v>11</v>
      </c>
      <c r="L11" s="177">
        <v>12</v>
      </c>
      <c r="M11" s="177">
        <v>13</v>
      </c>
      <c r="N11" s="177">
        <v>14</v>
      </c>
      <c r="O11" s="177">
        <v>15</v>
      </c>
      <c r="P11" s="177">
        <v>16</v>
      </c>
      <c r="Q11" s="177">
        <v>17</v>
      </c>
      <c r="R11" s="177">
        <v>18</v>
      </c>
      <c r="S11" s="177">
        <v>19</v>
      </c>
      <c r="T11" s="177">
        <v>20</v>
      </c>
      <c r="U11" s="177">
        <v>21</v>
      </c>
      <c r="V11" s="178" t="s">
        <v>68</v>
      </c>
      <c r="W11" s="179" t="s">
        <v>123</v>
      </c>
      <c r="X11" s="179" t="s">
        <v>124</v>
      </c>
      <c r="Y11" s="180" t="s">
        <v>70</v>
      </c>
      <c r="Z11" s="180" t="s">
        <v>129</v>
      </c>
      <c r="AA11" s="180" t="s">
        <v>128</v>
      </c>
      <c r="AB11" s="163"/>
      <c r="AC11" s="164"/>
      <c r="AD11" s="86"/>
    </row>
    <row r="12" spans="1:30">
      <c r="A12" s="181" t="s">
        <v>51</v>
      </c>
      <c r="B12" s="182">
        <v>2295</v>
      </c>
      <c r="C12" s="182">
        <v>3543</v>
      </c>
      <c r="D12" s="182">
        <v>670</v>
      </c>
      <c r="E12" s="182">
        <v>3226</v>
      </c>
      <c r="F12" s="182">
        <v>3824</v>
      </c>
      <c r="G12" s="182">
        <v>3708</v>
      </c>
      <c r="H12" s="182">
        <v>2768</v>
      </c>
      <c r="I12" s="187">
        <v>1480</v>
      </c>
      <c r="J12" s="187" t="s">
        <v>127</v>
      </c>
      <c r="K12" s="187" t="s">
        <v>127</v>
      </c>
      <c r="L12" s="187" t="s">
        <v>127</v>
      </c>
      <c r="M12" s="187" t="s">
        <v>127</v>
      </c>
      <c r="N12" s="187" t="s">
        <v>127</v>
      </c>
      <c r="O12" s="187" t="s">
        <v>127</v>
      </c>
      <c r="P12" s="187" t="s">
        <v>127</v>
      </c>
      <c r="Q12" s="187" t="s">
        <v>127</v>
      </c>
      <c r="R12" s="187" t="s">
        <v>127</v>
      </c>
      <c r="S12" s="187" t="s">
        <v>127</v>
      </c>
      <c r="T12" s="187" t="s">
        <v>127</v>
      </c>
      <c r="U12" s="187" t="s">
        <v>127</v>
      </c>
      <c r="V12" s="182">
        <f>SUM(B12:I12)</f>
        <v>21514</v>
      </c>
      <c r="W12" s="182">
        <f>SUM(B12+C12+D12)</f>
        <v>6508</v>
      </c>
      <c r="X12" s="182">
        <f>SUM(E12:I12)</f>
        <v>15006</v>
      </c>
      <c r="Y12" s="183">
        <f t="shared" ref="Y12:Y18" si="0">V12/$V$26</f>
        <v>0.13439026523243758</v>
      </c>
      <c r="Z12" s="183">
        <f t="shared" ref="Z12:Z18" si="1">W12/$W$26</f>
        <v>0.52374054402060199</v>
      </c>
      <c r="AA12" s="183">
        <f t="shared" ref="AA12:AA18" si="2">X12/$X$26</f>
        <v>0.1016253555465258</v>
      </c>
      <c r="AB12" s="115"/>
      <c r="AC12" s="165"/>
      <c r="AD12" s="204"/>
    </row>
    <row r="13" spans="1:30">
      <c r="A13" s="181" t="s">
        <v>52</v>
      </c>
      <c r="B13" s="182">
        <v>1</v>
      </c>
      <c r="C13" s="182">
        <v>5</v>
      </c>
      <c r="D13" s="182">
        <v>0</v>
      </c>
      <c r="E13" s="182">
        <v>6</v>
      </c>
      <c r="F13" s="182">
        <v>37</v>
      </c>
      <c r="G13" s="182">
        <v>96</v>
      </c>
      <c r="H13" s="182">
        <v>155</v>
      </c>
      <c r="I13" s="182">
        <v>257</v>
      </c>
      <c r="J13" s="182">
        <v>457</v>
      </c>
      <c r="K13" s="182">
        <v>480</v>
      </c>
      <c r="L13" s="182">
        <v>528</v>
      </c>
      <c r="M13" s="182">
        <v>583</v>
      </c>
      <c r="N13" s="182">
        <v>574</v>
      </c>
      <c r="O13" s="182">
        <v>588</v>
      </c>
      <c r="P13" s="182">
        <v>496</v>
      </c>
      <c r="Q13" s="182">
        <v>470</v>
      </c>
      <c r="R13" s="182">
        <v>159</v>
      </c>
      <c r="S13" s="182">
        <v>47</v>
      </c>
      <c r="T13" s="182">
        <v>27</v>
      </c>
      <c r="U13" s="182"/>
      <c r="V13" s="182">
        <f t="shared" ref="V13:V26" si="3">SUM(B13:U13)</f>
        <v>4966</v>
      </c>
      <c r="W13" s="182">
        <f t="shared" ref="W13:W25" si="4">SUM(B13+C13+D13)</f>
        <v>6</v>
      </c>
      <c r="X13" s="182">
        <f>SUM(E13:U13)</f>
        <v>4960</v>
      </c>
      <c r="Y13" s="183">
        <f t="shared" si="0"/>
        <v>3.1020826305860599E-2</v>
      </c>
      <c r="Z13" s="183">
        <f t="shared" si="1"/>
        <v>4.8285852245292128E-4</v>
      </c>
      <c r="AA13" s="183">
        <f t="shared" si="2"/>
        <v>3.3590681294866587E-2</v>
      </c>
      <c r="AB13" s="115"/>
      <c r="AC13" s="165"/>
      <c r="AD13" s="204"/>
    </row>
    <row r="14" spans="1:30">
      <c r="A14" s="181" t="s">
        <v>54</v>
      </c>
      <c r="B14" s="182">
        <v>24</v>
      </c>
      <c r="C14" s="182">
        <v>24</v>
      </c>
      <c r="D14" s="182">
        <v>6</v>
      </c>
      <c r="E14" s="182">
        <v>27</v>
      </c>
      <c r="F14" s="182">
        <v>18</v>
      </c>
      <c r="G14" s="182">
        <v>28</v>
      </c>
      <c r="H14" s="182">
        <v>23</v>
      </c>
      <c r="I14" s="182">
        <v>32</v>
      </c>
      <c r="J14" s="182">
        <v>35</v>
      </c>
      <c r="K14" s="182">
        <v>34</v>
      </c>
      <c r="L14" s="182">
        <v>22</v>
      </c>
      <c r="M14" s="182">
        <v>25</v>
      </c>
      <c r="N14" s="182">
        <v>24</v>
      </c>
      <c r="O14" s="182">
        <v>28</v>
      </c>
      <c r="P14" s="182">
        <v>21</v>
      </c>
      <c r="Q14" s="182">
        <v>17</v>
      </c>
      <c r="R14" s="182">
        <v>6</v>
      </c>
      <c r="S14" s="182">
        <v>3</v>
      </c>
      <c r="T14" s="182">
        <v>3</v>
      </c>
      <c r="U14" s="182">
        <v>1</v>
      </c>
      <c r="V14" s="182">
        <f t="shared" si="3"/>
        <v>401</v>
      </c>
      <c r="W14" s="182">
        <f t="shared" si="4"/>
        <v>54</v>
      </c>
      <c r="X14" s="182">
        <f t="shared" ref="X14:X25" si="5">SUM(E14:U14)</f>
        <v>347</v>
      </c>
      <c r="Y14" s="183">
        <f t="shared" si="0"/>
        <v>2.5049036143073096E-3</v>
      </c>
      <c r="Z14" s="183">
        <f t="shared" si="1"/>
        <v>4.3457267020762915E-3</v>
      </c>
      <c r="AA14" s="183">
        <f t="shared" si="2"/>
        <v>2.349993227685223E-3</v>
      </c>
      <c r="AB14" s="115"/>
      <c r="AC14" s="165"/>
      <c r="AD14" s="204"/>
    </row>
    <row r="15" spans="1:30">
      <c r="A15" s="181" t="s">
        <v>55</v>
      </c>
      <c r="B15" s="182">
        <v>171</v>
      </c>
      <c r="C15" s="182">
        <v>220</v>
      </c>
      <c r="D15" s="182">
        <v>43</v>
      </c>
      <c r="E15" s="182">
        <v>252</v>
      </c>
      <c r="F15" s="182">
        <v>553</v>
      </c>
      <c r="G15" s="182">
        <v>945</v>
      </c>
      <c r="H15" s="182">
        <v>1446</v>
      </c>
      <c r="I15" s="182">
        <v>2056</v>
      </c>
      <c r="J15" s="182">
        <v>2584</v>
      </c>
      <c r="K15" s="182">
        <v>2669</v>
      </c>
      <c r="L15" s="182">
        <v>2723</v>
      </c>
      <c r="M15" s="182">
        <v>2740</v>
      </c>
      <c r="N15" s="182">
        <v>2975</v>
      </c>
      <c r="O15" s="182">
        <v>3061</v>
      </c>
      <c r="P15" s="182">
        <v>3054</v>
      </c>
      <c r="Q15" s="182">
        <v>2699</v>
      </c>
      <c r="R15" s="182">
        <v>1046</v>
      </c>
      <c r="S15" s="182">
        <v>269</v>
      </c>
      <c r="T15" s="182">
        <v>154</v>
      </c>
      <c r="U15" s="182">
        <v>19</v>
      </c>
      <c r="V15" s="182">
        <f t="shared" si="3"/>
        <v>29679</v>
      </c>
      <c r="W15" s="182">
        <f t="shared" si="4"/>
        <v>434</v>
      </c>
      <c r="X15" s="182">
        <f t="shared" si="5"/>
        <v>29245</v>
      </c>
      <c r="Y15" s="183">
        <f t="shared" si="0"/>
        <v>0.18539410067088941</v>
      </c>
      <c r="Z15" s="183">
        <f t="shared" si="1"/>
        <v>3.4926766457427975E-2</v>
      </c>
      <c r="AA15" s="183">
        <f t="shared" si="2"/>
        <v>0.19805634565894623</v>
      </c>
      <c r="AB15" s="115"/>
      <c r="AC15" s="165"/>
      <c r="AD15" s="204"/>
    </row>
    <row r="16" spans="1:30">
      <c r="A16" s="181" t="s">
        <v>56</v>
      </c>
      <c r="B16" s="182">
        <v>1</v>
      </c>
      <c r="C16" s="182">
        <v>8</v>
      </c>
      <c r="D16" s="182">
        <v>0</v>
      </c>
      <c r="E16" s="182">
        <v>4</v>
      </c>
      <c r="F16" s="182">
        <v>49</v>
      </c>
      <c r="G16" s="182">
        <v>632</v>
      </c>
      <c r="H16" s="182">
        <v>1997</v>
      </c>
      <c r="I16" s="182">
        <v>3736</v>
      </c>
      <c r="J16" s="182">
        <v>4686</v>
      </c>
      <c r="K16" s="182">
        <v>4828</v>
      </c>
      <c r="L16" s="182">
        <v>4876</v>
      </c>
      <c r="M16" s="182">
        <v>4621</v>
      </c>
      <c r="N16" s="182">
        <v>4742</v>
      </c>
      <c r="O16" s="182">
        <v>4789</v>
      </c>
      <c r="P16" s="182">
        <v>4518</v>
      </c>
      <c r="Q16" s="182">
        <v>4166</v>
      </c>
      <c r="R16" s="182">
        <v>1428</v>
      </c>
      <c r="S16" s="182">
        <v>198</v>
      </c>
      <c r="T16" s="182">
        <v>66</v>
      </c>
      <c r="U16" s="182">
        <v>6</v>
      </c>
      <c r="V16" s="182">
        <f t="shared" si="3"/>
        <v>45351</v>
      </c>
      <c r="W16" s="182">
        <f t="shared" si="4"/>
        <v>9</v>
      </c>
      <c r="X16" s="182">
        <f t="shared" si="5"/>
        <v>45342</v>
      </c>
      <c r="Y16" s="183">
        <f t="shared" si="0"/>
        <v>0.28329148082905437</v>
      </c>
      <c r="Z16" s="183">
        <f t="shared" si="1"/>
        <v>7.2428778367938191E-4</v>
      </c>
      <c r="AA16" s="183">
        <f t="shared" si="2"/>
        <v>0.30707029662738722</v>
      </c>
      <c r="AB16" s="115"/>
      <c r="AC16" s="165"/>
      <c r="AD16" s="204"/>
    </row>
    <row r="17" spans="1:31">
      <c r="A17" s="181" t="s">
        <v>87</v>
      </c>
      <c r="B17" s="182">
        <v>1</v>
      </c>
      <c r="C17" s="182">
        <v>5</v>
      </c>
      <c r="D17" s="182">
        <v>0</v>
      </c>
      <c r="E17" s="182">
        <v>9</v>
      </c>
      <c r="F17" s="182">
        <v>15</v>
      </c>
      <c r="G17" s="182">
        <v>32</v>
      </c>
      <c r="H17" s="182">
        <v>73</v>
      </c>
      <c r="I17" s="182">
        <v>232</v>
      </c>
      <c r="J17" s="182">
        <v>320</v>
      </c>
      <c r="K17" s="182">
        <v>346</v>
      </c>
      <c r="L17" s="182">
        <v>383</v>
      </c>
      <c r="M17" s="182">
        <v>327</v>
      </c>
      <c r="N17" s="182">
        <v>409</v>
      </c>
      <c r="O17" s="182">
        <v>389</v>
      </c>
      <c r="P17" s="182">
        <v>460</v>
      </c>
      <c r="Q17" s="182">
        <v>444</v>
      </c>
      <c r="R17" s="182">
        <v>348</v>
      </c>
      <c r="S17" s="182">
        <v>234</v>
      </c>
      <c r="T17" s="182">
        <v>224</v>
      </c>
      <c r="U17" s="182">
        <v>41</v>
      </c>
      <c r="V17" s="182">
        <f t="shared" si="3"/>
        <v>4292</v>
      </c>
      <c r="W17" s="182">
        <f t="shared" si="4"/>
        <v>6</v>
      </c>
      <c r="X17" s="182">
        <f t="shared" si="5"/>
        <v>4286</v>
      </c>
      <c r="Y17" s="183">
        <f t="shared" si="0"/>
        <v>2.6810589308246816E-2</v>
      </c>
      <c r="Z17" s="183">
        <f t="shared" si="1"/>
        <v>4.8285852245292128E-4</v>
      </c>
      <c r="AA17" s="183">
        <f t="shared" si="2"/>
        <v>2.9026141135039957E-2</v>
      </c>
      <c r="AB17" s="115"/>
      <c r="AC17" s="165"/>
      <c r="AD17" s="204"/>
    </row>
    <row r="18" spans="1:31">
      <c r="A18" s="181" t="s">
        <v>57</v>
      </c>
      <c r="B18" s="182">
        <v>42</v>
      </c>
      <c r="C18" s="182">
        <v>51</v>
      </c>
      <c r="D18" s="182">
        <v>15</v>
      </c>
      <c r="E18" s="182">
        <v>49</v>
      </c>
      <c r="F18" s="182">
        <v>86</v>
      </c>
      <c r="G18" s="182">
        <v>113</v>
      </c>
      <c r="H18" s="182">
        <v>115</v>
      </c>
      <c r="I18" s="182">
        <v>195</v>
      </c>
      <c r="J18" s="182">
        <v>194</v>
      </c>
      <c r="K18" s="182">
        <v>215</v>
      </c>
      <c r="L18" s="182">
        <v>217</v>
      </c>
      <c r="M18" s="182">
        <v>237</v>
      </c>
      <c r="N18" s="182">
        <v>265</v>
      </c>
      <c r="O18" s="182">
        <v>268</v>
      </c>
      <c r="P18" s="182">
        <v>248</v>
      </c>
      <c r="Q18" s="182">
        <v>251</v>
      </c>
      <c r="R18" s="182">
        <v>231</v>
      </c>
      <c r="S18" s="182">
        <v>189</v>
      </c>
      <c r="T18" s="182">
        <v>133</v>
      </c>
      <c r="U18" s="182">
        <v>30</v>
      </c>
      <c r="V18" s="182">
        <f t="shared" si="3"/>
        <v>3144</v>
      </c>
      <c r="W18" s="182">
        <f t="shared" si="4"/>
        <v>108</v>
      </c>
      <c r="X18" s="182">
        <f t="shared" si="5"/>
        <v>3036</v>
      </c>
      <c r="Y18" s="183">
        <f t="shared" si="0"/>
        <v>1.9639443798958059E-2</v>
      </c>
      <c r="Z18" s="183">
        <f t="shared" si="1"/>
        <v>8.691453404152583E-3</v>
      </c>
      <c r="AA18" s="183">
        <f t="shared" si="2"/>
        <v>2.0560747663551402E-2</v>
      </c>
      <c r="AB18" s="115"/>
      <c r="AC18" s="165"/>
      <c r="AD18" s="204"/>
    </row>
    <row r="19" spans="1:31">
      <c r="A19" s="181" t="s">
        <v>80</v>
      </c>
      <c r="B19" s="182">
        <v>0</v>
      </c>
      <c r="C19" s="182">
        <v>0</v>
      </c>
      <c r="D19" s="182">
        <v>0</v>
      </c>
      <c r="E19" s="182">
        <v>13</v>
      </c>
      <c r="F19" s="182">
        <v>20</v>
      </c>
      <c r="G19" s="182">
        <v>25</v>
      </c>
      <c r="H19" s="184">
        <v>21</v>
      </c>
      <c r="I19" s="182">
        <v>19</v>
      </c>
      <c r="J19" s="182">
        <v>23</v>
      </c>
      <c r="K19" s="182">
        <v>25</v>
      </c>
      <c r="L19" s="182">
        <v>25</v>
      </c>
      <c r="M19" s="182">
        <v>18</v>
      </c>
      <c r="N19" s="182">
        <v>22</v>
      </c>
      <c r="O19" s="182">
        <v>14</v>
      </c>
      <c r="P19" s="182">
        <v>17</v>
      </c>
      <c r="Q19" s="182">
        <v>22</v>
      </c>
      <c r="R19" s="182">
        <v>16</v>
      </c>
      <c r="S19" s="182">
        <v>5</v>
      </c>
      <c r="T19" s="182"/>
      <c r="U19" s="182"/>
      <c r="V19" s="182">
        <f t="shared" si="3"/>
        <v>285</v>
      </c>
      <c r="W19" s="182">
        <f t="shared" si="4"/>
        <v>0</v>
      </c>
      <c r="X19" s="182">
        <f t="shared" si="5"/>
        <v>285</v>
      </c>
      <c r="Y19" s="183">
        <f t="shared" ref="Y19" si="6">V19/$V$26</f>
        <v>1.7802930924628012E-3</v>
      </c>
      <c r="Z19" s="183">
        <f t="shared" ref="Z19" si="7">W19/$W$26</f>
        <v>0</v>
      </c>
      <c r="AA19" s="183">
        <f t="shared" ref="AA19" si="8">X19/$X$26</f>
        <v>1.9301097114993904E-3</v>
      </c>
      <c r="AB19" s="115"/>
      <c r="AC19" s="165"/>
      <c r="AD19" s="204"/>
    </row>
    <row r="20" spans="1:31">
      <c r="A20" s="181" t="s">
        <v>147</v>
      </c>
      <c r="B20" s="182">
        <v>43</v>
      </c>
      <c r="C20" s="182">
        <v>59</v>
      </c>
      <c r="D20" s="182">
        <v>14</v>
      </c>
      <c r="E20" s="182">
        <v>37</v>
      </c>
      <c r="F20" s="182">
        <v>50</v>
      </c>
      <c r="G20" s="182">
        <v>64</v>
      </c>
      <c r="H20" s="184">
        <v>62</v>
      </c>
      <c r="I20" s="182">
        <v>59</v>
      </c>
      <c r="J20" s="182">
        <v>69</v>
      </c>
      <c r="K20" s="182">
        <v>70</v>
      </c>
      <c r="L20" s="182">
        <v>64</v>
      </c>
      <c r="M20" s="182">
        <v>52</v>
      </c>
      <c r="N20" s="182">
        <v>51</v>
      </c>
      <c r="O20" s="182">
        <v>50</v>
      </c>
      <c r="P20" s="182">
        <v>57</v>
      </c>
      <c r="Q20" s="182">
        <v>48</v>
      </c>
      <c r="R20" s="182">
        <v>26</v>
      </c>
      <c r="S20" s="182">
        <v>4</v>
      </c>
      <c r="T20" s="182">
        <v>1</v>
      </c>
      <c r="U20" s="182"/>
      <c r="V20" s="182">
        <f t="shared" si="3"/>
        <v>880</v>
      </c>
      <c r="W20" s="182">
        <f t="shared" si="4"/>
        <v>116</v>
      </c>
      <c r="X20" s="182">
        <f t="shared" si="5"/>
        <v>764</v>
      </c>
      <c r="Y20" s="183">
        <f t="shared" ref="Y20:Y25" si="9">V20/$V$26</f>
        <v>5.497045338130755E-3</v>
      </c>
      <c r="Z20" s="183">
        <f t="shared" ref="Z20:Z26" si="10">W20/$W$26</f>
        <v>9.3352647674231452E-3</v>
      </c>
      <c r="AA20" s="183">
        <f t="shared" ref="AA20:AA26" si="11">X20/$X$26</f>
        <v>5.1740484897738045E-3</v>
      </c>
      <c r="AB20" s="115"/>
      <c r="AC20" s="165"/>
      <c r="AD20" s="204"/>
    </row>
    <row r="21" spans="1:31">
      <c r="A21" s="181" t="s">
        <v>58</v>
      </c>
      <c r="B21" s="182">
        <v>9</v>
      </c>
      <c r="C21" s="182">
        <v>16</v>
      </c>
      <c r="D21" s="182">
        <v>1</v>
      </c>
      <c r="E21" s="182">
        <v>12</v>
      </c>
      <c r="F21" s="182">
        <v>19</v>
      </c>
      <c r="G21" s="182">
        <v>26</v>
      </c>
      <c r="H21" s="182">
        <v>27</v>
      </c>
      <c r="I21" s="182">
        <v>30</v>
      </c>
      <c r="J21" s="182">
        <v>39</v>
      </c>
      <c r="K21" s="182">
        <v>33</v>
      </c>
      <c r="L21" s="182">
        <v>38</v>
      </c>
      <c r="M21" s="182">
        <v>29</v>
      </c>
      <c r="N21" s="182">
        <v>38</v>
      </c>
      <c r="O21" s="182">
        <v>34</v>
      </c>
      <c r="P21" s="182">
        <v>40</v>
      </c>
      <c r="Q21" s="182">
        <v>35</v>
      </c>
      <c r="R21" s="182">
        <v>11</v>
      </c>
      <c r="S21" s="182">
        <v>5</v>
      </c>
      <c r="T21" s="182">
        <v>1</v>
      </c>
      <c r="U21" s="182"/>
      <c r="V21" s="182">
        <f t="shared" si="3"/>
        <v>443</v>
      </c>
      <c r="W21" s="182">
        <f t="shared" si="4"/>
        <v>26</v>
      </c>
      <c r="X21" s="182">
        <f t="shared" si="5"/>
        <v>417</v>
      </c>
      <c r="Y21" s="183">
        <f t="shared" si="9"/>
        <v>2.7672625963544597E-3</v>
      </c>
      <c r="Z21" s="183">
        <f t="shared" si="10"/>
        <v>2.0923869306293257E-3</v>
      </c>
      <c r="AA21" s="183">
        <f t="shared" si="11"/>
        <v>2.824055262088582E-3</v>
      </c>
      <c r="AB21" s="115"/>
      <c r="AC21" s="165"/>
      <c r="AD21" s="204"/>
    </row>
    <row r="22" spans="1:31">
      <c r="A22" s="181" t="s">
        <v>59</v>
      </c>
      <c r="B22" s="182">
        <v>0</v>
      </c>
      <c r="C22" s="182">
        <v>0</v>
      </c>
      <c r="D22" s="182">
        <v>0</v>
      </c>
      <c r="E22" s="182">
        <v>1</v>
      </c>
      <c r="F22" s="182"/>
      <c r="G22" s="182"/>
      <c r="H22" s="182"/>
      <c r="I22" s="182"/>
      <c r="J22" s="182"/>
      <c r="K22" s="182">
        <v>1</v>
      </c>
      <c r="L22" s="182"/>
      <c r="M22" s="182"/>
      <c r="N22" s="182">
        <v>4</v>
      </c>
      <c r="O22" s="182">
        <v>4</v>
      </c>
      <c r="P22" s="182">
        <v>1</v>
      </c>
      <c r="Q22" s="182">
        <v>4</v>
      </c>
      <c r="R22" s="182"/>
      <c r="S22" s="182"/>
      <c r="T22" s="182">
        <v>1</v>
      </c>
      <c r="U22" s="182"/>
      <c r="V22" s="182">
        <f t="shared" si="3"/>
        <v>16</v>
      </c>
      <c r="W22" s="182">
        <f t="shared" si="4"/>
        <v>0</v>
      </c>
      <c r="X22" s="182">
        <f t="shared" si="5"/>
        <v>16</v>
      </c>
      <c r="Y22" s="183">
        <f t="shared" si="9"/>
        <v>9.9946278875104631E-5</v>
      </c>
      <c r="Z22" s="183">
        <f t="shared" si="10"/>
        <v>0</v>
      </c>
      <c r="AA22" s="183">
        <f t="shared" si="11"/>
        <v>1.0835703643505351E-4</v>
      </c>
      <c r="AB22" s="115"/>
      <c r="AC22" s="165"/>
      <c r="AD22" s="204"/>
    </row>
    <row r="23" spans="1:31">
      <c r="A23" s="181" t="s">
        <v>60</v>
      </c>
      <c r="B23" s="182">
        <v>1088</v>
      </c>
      <c r="C23" s="182">
        <v>1806</v>
      </c>
      <c r="D23" s="182">
        <v>354</v>
      </c>
      <c r="E23" s="182">
        <v>2143</v>
      </c>
      <c r="F23" s="182">
        <v>4049</v>
      </c>
      <c r="G23" s="182">
        <v>4420</v>
      </c>
      <c r="H23" s="182">
        <v>3924</v>
      </c>
      <c r="I23" s="182">
        <v>3180</v>
      </c>
      <c r="J23" s="182">
        <v>2250</v>
      </c>
      <c r="K23" s="182">
        <v>1407</v>
      </c>
      <c r="L23" s="182">
        <v>832</v>
      </c>
      <c r="M23" s="182">
        <v>509</v>
      </c>
      <c r="N23" s="182">
        <v>312</v>
      </c>
      <c r="O23" s="182">
        <v>158</v>
      </c>
      <c r="P23" s="182">
        <v>132</v>
      </c>
      <c r="Q23" s="182">
        <v>96</v>
      </c>
      <c r="R23" s="182">
        <v>25</v>
      </c>
      <c r="S23" s="182">
        <v>2</v>
      </c>
      <c r="T23" s="182">
        <v>1</v>
      </c>
      <c r="U23" s="182"/>
      <c r="V23" s="182">
        <f t="shared" si="3"/>
        <v>26688</v>
      </c>
      <c r="W23" s="182">
        <f t="shared" si="4"/>
        <v>3248</v>
      </c>
      <c r="X23" s="182">
        <f t="shared" si="5"/>
        <v>23440</v>
      </c>
      <c r="Y23" s="183">
        <f t="shared" si="9"/>
        <v>0.16671039316367453</v>
      </c>
      <c r="Z23" s="183">
        <f t="shared" si="10"/>
        <v>0.26138741348784805</v>
      </c>
      <c r="AA23" s="183">
        <f t="shared" si="11"/>
        <v>0.15874305837735339</v>
      </c>
      <c r="AB23" s="86"/>
      <c r="AC23" s="165"/>
      <c r="AD23" s="204"/>
    </row>
    <row r="24" spans="1:31" s="20" customFormat="1">
      <c r="A24" s="181" t="s">
        <v>61</v>
      </c>
      <c r="B24" s="182">
        <v>750</v>
      </c>
      <c r="C24" s="182">
        <v>992</v>
      </c>
      <c r="D24" s="182">
        <v>159</v>
      </c>
      <c r="E24" s="182">
        <v>897</v>
      </c>
      <c r="F24" s="182">
        <v>1454</v>
      </c>
      <c r="G24" s="182">
        <v>1557</v>
      </c>
      <c r="H24" s="182">
        <v>1534</v>
      </c>
      <c r="I24" s="182">
        <v>1683</v>
      </c>
      <c r="J24" s="182">
        <v>1678</v>
      </c>
      <c r="K24" s="182">
        <v>1656</v>
      </c>
      <c r="L24" s="182">
        <v>1556</v>
      </c>
      <c r="M24" s="182">
        <v>1452</v>
      </c>
      <c r="N24" s="182">
        <v>1508</v>
      </c>
      <c r="O24" s="182">
        <v>1392</v>
      </c>
      <c r="P24" s="182">
        <v>1271</v>
      </c>
      <c r="Q24" s="182">
        <v>1174</v>
      </c>
      <c r="R24" s="182">
        <v>630</v>
      </c>
      <c r="S24" s="182">
        <v>391</v>
      </c>
      <c r="T24" s="182">
        <v>353</v>
      </c>
      <c r="U24" s="182">
        <v>60</v>
      </c>
      <c r="V24" s="182">
        <f t="shared" si="3"/>
        <v>22147</v>
      </c>
      <c r="W24" s="182">
        <f t="shared" si="4"/>
        <v>1901</v>
      </c>
      <c r="X24" s="182">
        <f t="shared" si="5"/>
        <v>20246</v>
      </c>
      <c r="Y24" s="183">
        <f t="shared" si="9"/>
        <v>0.13834438989043391</v>
      </c>
      <c r="Z24" s="183">
        <f t="shared" si="10"/>
        <v>0.15298567519716724</v>
      </c>
      <c r="AA24" s="183">
        <f t="shared" si="11"/>
        <v>0.13711228497900582</v>
      </c>
      <c r="AB24" s="115"/>
      <c r="AC24" s="165"/>
      <c r="AD24" s="204"/>
      <c r="AE24"/>
    </row>
    <row r="25" spans="1:31" s="16" customFormat="1">
      <c r="A25" s="185" t="s">
        <v>62</v>
      </c>
      <c r="B25" s="182">
        <v>3</v>
      </c>
      <c r="C25" s="182">
        <v>7</v>
      </c>
      <c r="D25" s="182">
        <v>0</v>
      </c>
      <c r="E25" s="182">
        <v>5</v>
      </c>
      <c r="F25" s="182">
        <v>5</v>
      </c>
      <c r="G25" s="182">
        <v>9</v>
      </c>
      <c r="H25" s="182">
        <v>7</v>
      </c>
      <c r="I25" s="182">
        <v>11</v>
      </c>
      <c r="J25" s="182">
        <v>18</v>
      </c>
      <c r="K25" s="182">
        <v>26</v>
      </c>
      <c r="L25" s="182">
        <v>18</v>
      </c>
      <c r="M25" s="182">
        <v>17</v>
      </c>
      <c r="N25" s="182">
        <v>29</v>
      </c>
      <c r="O25" s="182">
        <v>28</v>
      </c>
      <c r="P25" s="182">
        <v>36</v>
      </c>
      <c r="Q25" s="182">
        <v>33</v>
      </c>
      <c r="R25" s="182">
        <v>12</v>
      </c>
      <c r="S25" s="182">
        <v>10</v>
      </c>
      <c r="T25" s="182">
        <v>5</v>
      </c>
      <c r="U25" s="182">
        <v>1</v>
      </c>
      <c r="V25" s="182">
        <f t="shared" si="3"/>
        <v>280</v>
      </c>
      <c r="W25" s="182">
        <f t="shared" si="4"/>
        <v>10</v>
      </c>
      <c r="X25" s="182">
        <f t="shared" si="5"/>
        <v>270</v>
      </c>
      <c r="Y25" s="183">
        <f t="shared" si="9"/>
        <v>1.7490598803143311E-3</v>
      </c>
      <c r="Z25" s="183">
        <f t="shared" si="10"/>
        <v>8.047642040882022E-4</v>
      </c>
      <c r="AA25" s="183">
        <f t="shared" si="11"/>
        <v>1.8285249898415277E-3</v>
      </c>
      <c r="AB25" s="115"/>
      <c r="AC25" s="165"/>
      <c r="AD25" s="204"/>
      <c r="AE25"/>
    </row>
    <row r="26" spans="1:31">
      <c r="A26" s="186" t="s">
        <v>63</v>
      </c>
      <c r="B26" s="187">
        <f t="shared" ref="B26:I26" si="12">SUM(B12:B25)</f>
        <v>4428</v>
      </c>
      <c r="C26" s="187">
        <f t="shared" si="12"/>
        <v>6736</v>
      </c>
      <c r="D26" s="187">
        <f t="shared" si="12"/>
        <v>1262</v>
      </c>
      <c r="E26" s="187">
        <f t="shared" si="12"/>
        <v>6681</v>
      </c>
      <c r="F26" s="187">
        <f t="shared" si="12"/>
        <v>10179</v>
      </c>
      <c r="G26" s="187">
        <f t="shared" si="12"/>
        <v>11655</v>
      </c>
      <c r="H26" s="187">
        <f t="shared" si="12"/>
        <v>12152</v>
      </c>
      <c r="I26" s="187">
        <f t="shared" si="12"/>
        <v>12970</v>
      </c>
      <c r="J26" s="187">
        <f t="shared" ref="J26:U26" si="13">SUM(J13:J25)</f>
        <v>12353</v>
      </c>
      <c r="K26" s="187">
        <f t="shared" si="13"/>
        <v>11790</v>
      </c>
      <c r="L26" s="187">
        <f t="shared" si="13"/>
        <v>11282</v>
      </c>
      <c r="M26" s="187">
        <f t="shared" si="13"/>
        <v>10610</v>
      </c>
      <c r="N26" s="187">
        <f t="shared" si="13"/>
        <v>10953</v>
      </c>
      <c r="O26" s="187">
        <f t="shared" si="13"/>
        <v>10803</v>
      </c>
      <c r="P26" s="187">
        <f t="shared" si="13"/>
        <v>10351</v>
      </c>
      <c r="Q26" s="187">
        <f t="shared" si="13"/>
        <v>9459</v>
      </c>
      <c r="R26" s="187">
        <f t="shared" si="13"/>
        <v>3938</v>
      </c>
      <c r="S26" s="187">
        <f t="shared" si="13"/>
        <v>1357</v>
      </c>
      <c r="T26" s="187">
        <f t="shared" si="13"/>
        <v>969</v>
      </c>
      <c r="U26" s="187">
        <f t="shared" si="13"/>
        <v>158</v>
      </c>
      <c r="V26" s="188">
        <f t="shared" si="3"/>
        <v>160086</v>
      </c>
      <c r="W26" s="189">
        <f>B26+C26+D26</f>
        <v>12426</v>
      </c>
      <c r="X26" s="188">
        <f>SUM(E26:U26)</f>
        <v>147660</v>
      </c>
      <c r="Y26" s="198">
        <f>SUM(Y12:Y25)</f>
        <v>1</v>
      </c>
      <c r="Z26" s="199">
        <f t="shared" si="10"/>
        <v>1</v>
      </c>
      <c r="AA26" s="199">
        <f t="shared" si="11"/>
        <v>1</v>
      </c>
      <c r="AB26" s="115"/>
      <c r="AC26" s="165"/>
      <c r="AD26" s="204"/>
    </row>
    <row r="27" spans="1:31" ht="12.7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5"/>
      <c r="V27" s="85"/>
      <c r="W27" s="85"/>
      <c r="X27" s="80"/>
      <c r="Y27" s="80"/>
      <c r="Z27" s="80"/>
    </row>
    <row r="28" spans="1:31">
      <c r="A28" s="22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87"/>
      <c r="X28" s="87"/>
      <c r="Y28" s="24"/>
      <c r="Z28" s="24"/>
      <c r="AA28" s="24"/>
      <c r="AB28" s="22"/>
      <c r="AD28" s="24"/>
    </row>
    <row r="29" spans="1:31">
      <c r="U29" s="44"/>
      <c r="V29" s="6"/>
      <c r="W29" s="6"/>
    </row>
    <row r="30" spans="1:31">
      <c r="U30" s="44"/>
      <c r="V30" s="6"/>
      <c r="W30" s="6"/>
    </row>
    <row r="31" spans="1:31">
      <c r="U31" s="44"/>
      <c r="V31" s="6"/>
      <c r="W31" s="6"/>
    </row>
    <row r="32" spans="1:31">
      <c r="U32" s="44"/>
      <c r="V32" s="6"/>
      <c r="W32" s="6"/>
    </row>
    <row r="33" spans="21:23">
      <c r="U33" s="44"/>
      <c r="V33" s="6"/>
      <c r="W33" s="6"/>
    </row>
    <row r="34" spans="21:23">
      <c r="U34" s="46"/>
      <c r="V34" s="6"/>
      <c r="W34" s="6"/>
    </row>
    <row r="35" spans="21:23">
      <c r="U35" s="44"/>
      <c r="V35" s="6"/>
      <c r="W35" s="6"/>
    </row>
    <row r="36" spans="21:23">
      <c r="U36" s="44"/>
      <c r="V36" s="6"/>
      <c r="W36" s="6"/>
    </row>
    <row r="37" spans="21:23">
      <c r="U37" s="44"/>
      <c r="V37" s="6"/>
      <c r="W37" s="6"/>
    </row>
    <row r="38" spans="21:23">
      <c r="U38" s="44"/>
    </row>
    <row r="39" spans="21:23">
      <c r="U39" s="44"/>
    </row>
    <row r="40" spans="21:23">
      <c r="U40" s="44"/>
    </row>
    <row r="41" spans="21:23">
      <c r="U41" s="44"/>
    </row>
    <row r="42" spans="21:23">
      <c r="U42" s="44"/>
    </row>
    <row r="43" spans="21:23">
      <c r="U43" s="44"/>
    </row>
    <row r="44" spans="21:23">
      <c r="U44" s="44"/>
    </row>
    <row r="45" spans="21:23">
      <c r="U45" s="44"/>
    </row>
    <row r="46" spans="21:23">
      <c r="U46" s="44"/>
    </row>
  </sheetData>
  <sheetProtection algorithmName="SHA-512" hashValue="9UaDjL50Qz+uZ1ttrAv6vZRb03RtOfIYiES61gFlLmbrLSIOG1DxvDs7YULQml25+epgRcgJXq2wXpxYaavJ9g==" saltValue="XGZE9KTL1dbMY3MGwidGjw==" spinCount="100000" sheet="1" objects="1" scenarios="1"/>
  <mergeCells count="9">
    <mergeCell ref="AA4:AA9"/>
    <mergeCell ref="AB4:AB9"/>
    <mergeCell ref="A1:Z1"/>
    <mergeCell ref="A2:Z2"/>
    <mergeCell ref="B8:E8"/>
    <mergeCell ref="A3:Z3"/>
    <mergeCell ref="A4:Z4"/>
    <mergeCell ref="A5:Z5"/>
    <mergeCell ref="A6:Z6"/>
  </mergeCells>
  <conditionalFormatting sqref="AB12:AB22 AB24:AB26">
    <cfRule type="cellIs" dxfId="1" priority="2" stopIfTrue="1" operator="notEqual">
      <formula>0</formula>
    </cfRule>
  </conditionalFormatting>
  <printOptions horizontalCentered="1"/>
  <pageMargins left="0.5" right="0.5" top="0.5" bottom="0.5" header="0.3" footer="0.3"/>
  <pageSetup paperSize="5" scale="9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FFC000"/>
    <pageSetUpPr fitToPage="1"/>
  </sheetPr>
  <dimension ref="A1:P24"/>
  <sheetViews>
    <sheetView topLeftCell="A7" workbookViewId="0">
      <selection activeCell="G16" sqref="G16"/>
    </sheetView>
  </sheetViews>
  <sheetFormatPr defaultRowHeight="12.75"/>
  <cols>
    <col min="5" max="5" width="4.28515625" customWidth="1"/>
    <col min="7" max="7" width="11.85546875" customWidth="1"/>
    <col min="9" max="9" width="9.85546875" customWidth="1"/>
    <col min="12" max="12" width="11.85546875" customWidth="1"/>
  </cols>
  <sheetData>
    <row r="1" spans="1:14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14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4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4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3"/>
    </row>
    <row r="5" spans="1:14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/>
    </row>
    <row r="6" spans="1:14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1"/>
    </row>
    <row r="7" spans="1:14" ht="12.75" customHeight="1">
      <c r="A7" s="149"/>
      <c r="B7" s="78"/>
      <c r="C7" s="78"/>
      <c r="D7" s="78"/>
      <c r="E7" s="78"/>
      <c r="F7" s="78"/>
      <c r="G7" s="18"/>
      <c r="H7" s="78"/>
      <c r="I7" s="78"/>
      <c r="J7" s="78"/>
      <c r="K7" s="78"/>
      <c r="L7" s="78"/>
      <c r="M7" s="78"/>
      <c r="N7" s="18"/>
    </row>
    <row r="8" spans="1:14" ht="63.75">
      <c r="A8" s="310" t="s">
        <v>107</v>
      </c>
      <c r="B8" s="310"/>
      <c r="C8" s="310"/>
      <c r="D8" s="310"/>
      <c r="E8" s="310"/>
      <c r="F8" s="310"/>
      <c r="G8" s="135" t="s">
        <v>135</v>
      </c>
      <c r="H8" s="61" t="s">
        <v>30</v>
      </c>
      <c r="I8" s="61" t="s">
        <v>136</v>
      </c>
      <c r="J8" s="61" t="s">
        <v>137</v>
      </c>
      <c r="K8" s="61" t="s">
        <v>138</v>
      </c>
      <c r="L8" s="61" t="s">
        <v>139</v>
      </c>
      <c r="M8" s="61" t="s">
        <v>78</v>
      </c>
      <c r="N8" s="61" t="s">
        <v>14</v>
      </c>
    </row>
    <row r="9" spans="1:14" ht="41.25" customHeight="1">
      <c r="A9" s="311" t="s">
        <v>97</v>
      </c>
      <c r="B9" s="312"/>
      <c r="C9" s="312"/>
      <c r="D9" s="312"/>
      <c r="E9" s="312"/>
      <c r="F9" s="313"/>
      <c r="G9" s="125">
        <v>23</v>
      </c>
      <c r="H9" s="124">
        <v>289</v>
      </c>
      <c r="I9" s="124">
        <v>225</v>
      </c>
      <c r="J9" s="124">
        <v>1087</v>
      </c>
      <c r="K9" s="124">
        <v>40</v>
      </c>
      <c r="L9" s="124">
        <v>350</v>
      </c>
      <c r="M9" s="124">
        <v>1725</v>
      </c>
      <c r="N9" s="144">
        <f>G9+H9+I9+J9+L9+M9+K9</f>
        <v>3739</v>
      </c>
    </row>
    <row r="10" spans="1:14" ht="39" customHeight="1">
      <c r="A10" s="311" t="s">
        <v>99</v>
      </c>
      <c r="B10" s="312"/>
      <c r="C10" s="312"/>
      <c r="D10" s="312"/>
      <c r="E10" s="312"/>
      <c r="F10" s="313"/>
      <c r="G10" s="125">
        <v>4</v>
      </c>
      <c r="H10" s="124">
        <v>18</v>
      </c>
      <c r="I10" s="124">
        <v>12</v>
      </c>
      <c r="J10" s="124">
        <v>170</v>
      </c>
      <c r="K10" s="124">
        <v>1</v>
      </c>
      <c r="L10" s="124">
        <v>29</v>
      </c>
      <c r="M10" s="124">
        <v>150</v>
      </c>
      <c r="N10" s="144">
        <f>G10+H10+I10+J10+L10+M10+K10</f>
        <v>384</v>
      </c>
    </row>
    <row r="11" spans="1:14" ht="39.75" customHeight="1">
      <c r="A11" s="311" t="s">
        <v>98</v>
      </c>
      <c r="B11" s="312"/>
      <c r="C11" s="312"/>
      <c r="D11" s="312"/>
      <c r="E11" s="312"/>
      <c r="F11" s="313"/>
      <c r="G11" s="125">
        <v>27</v>
      </c>
      <c r="H11" s="124">
        <v>91</v>
      </c>
      <c r="I11" s="124">
        <v>70</v>
      </c>
      <c r="J11" s="124">
        <v>453</v>
      </c>
      <c r="K11" s="124">
        <v>7</v>
      </c>
      <c r="L11" s="124">
        <v>153</v>
      </c>
      <c r="M11" s="124">
        <v>814</v>
      </c>
      <c r="N11" s="144">
        <f>G11+H11+I11+J11+L11+M11+K11</f>
        <v>1615</v>
      </c>
    </row>
    <row r="12" spans="1:14" ht="40.5" customHeight="1">
      <c r="A12" s="311" t="s">
        <v>100</v>
      </c>
      <c r="B12" s="312"/>
      <c r="C12" s="312"/>
      <c r="D12" s="312"/>
      <c r="E12" s="312"/>
      <c r="F12" s="313"/>
      <c r="G12" s="147">
        <v>1</v>
      </c>
      <c r="H12" s="147">
        <v>8</v>
      </c>
      <c r="I12" s="147">
        <v>10</v>
      </c>
      <c r="J12" s="147">
        <v>49</v>
      </c>
      <c r="K12" s="147">
        <v>1</v>
      </c>
      <c r="L12" s="147">
        <v>29</v>
      </c>
      <c r="M12" s="147">
        <v>197</v>
      </c>
      <c r="N12" s="144">
        <f>G12+H12+I12+J12+L12+M12+K12</f>
        <v>295</v>
      </c>
    </row>
    <row r="13" spans="1:14" ht="26.25" customHeight="1">
      <c r="A13" s="310" t="s">
        <v>90</v>
      </c>
      <c r="B13" s="310"/>
      <c r="C13" s="310"/>
      <c r="D13" s="310"/>
      <c r="E13" s="310"/>
      <c r="F13" s="310"/>
      <c r="G13" s="307"/>
      <c r="H13" s="308"/>
      <c r="I13" s="308"/>
      <c r="J13" s="308"/>
      <c r="K13" s="308"/>
      <c r="L13" s="308"/>
      <c r="M13" s="308"/>
      <c r="N13" s="309"/>
    </row>
    <row r="14" spans="1:14">
      <c r="A14" s="310" t="s">
        <v>36</v>
      </c>
      <c r="B14" s="310"/>
      <c r="C14" s="310"/>
      <c r="D14" s="310"/>
      <c r="E14" s="310"/>
      <c r="F14" s="310"/>
      <c r="G14" s="307"/>
      <c r="H14" s="308"/>
      <c r="I14" s="308"/>
      <c r="J14" s="308"/>
      <c r="K14" s="308"/>
      <c r="L14" s="308"/>
      <c r="M14" s="308"/>
      <c r="N14" s="309"/>
    </row>
    <row r="15" spans="1:14" ht="12.75" customHeight="1">
      <c r="A15" s="296" t="s">
        <v>94</v>
      </c>
      <c r="B15" s="296"/>
      <c r="C15" s="296"/>
      <c r="D15" s="296"/>
      <c r="E15" s="296"/>
      <c r="F15" s="296"/>
      <c r="G15" s="125">
        <v>34</v>
      </c>
      <c r="H15" s="124">
        <v>477</v>
      </c>
      <c r="I15" s="124">
        <v>376</v>
      </c>
      <c r="J15" s="124">
        <v>1396</v>
      </c>
      <c r="K15" s="124">
        <v>62</v>
      </c>
      <c r="L15" s="124">
        <v>467</v>
      </c>
      <c r="M15" s="124">
        <v>1983</v>
      </c>
      <c r="N15" s="144">
        <f>G15+H15+I15+J15+L15+M15+K15</f>
        <v>4795</v>
      </c>
    </row>
    <row r="16" spans="1:14" ht="12.75" customHeight="1">
      <c r="A16" s="296" t="s">
        <v>122</v>
      </c>
      <c r="B16" s="296"/>
      <c r="C16" s="296"/>
      <c r="D16" s="296"/>
      <c r="E16" s="296"/>
      <c r="F16" s="296"/>
      <c r="G16" s="125"/>
      <c r="H16" s="124">
        <v>11</v>
      </c>
      <c r="I16" s="124">
        <v>9</v>
      </c>
      <c r="J16" s="124">
        <v>91</v>
      </c>
      <c r="K16" s="124">
        <v>3</v>
      </c>
      <c r="L16" s="124">
        <v>14</v>
      </c>
      <c r="M16" s="124">
        <v>148</v>
      </c>
      <c r="N16" s="144">
        <f>G16+H16+I16+J16+L16+M16+K16</f>
        <v>276</v>
      </c>
    </row>
    <row r="17" spans="1:16" ht="12.75" customHeight="1">
      <c r="A17" s="296" t="s">
        <v>121</v>
      </c>
      <c r="B17" s="296"/>
      <c r="C17" s="296"/>
      <c r="D17" s="296"/>
      <c r="E17" s="296"/>
      <c r="F17" s="296"/>
      <c r="G17" s="125"/>
      <c r="H17" s="124">
        <v>1</v>
      </c>
      <c r="I17" s="124"/>
      <c r="J17" s="124">
        <v>15</v>
      </c>
      <c r="K17" s="124"/>
      <c r="L17" s="124"/>
      <c r="M17" s="124">
        <v>2</v>
      </c>
      <c r="N17" s="144">
        <f>G17+H17+I17+J17+L17+M17+K17</f>
        <v>18</v>
      </c>
      <c r="P17" t="s">
        <v>106</v>
      </c>
    </row>
    <row r="18" spans="1:16" ht="12.75" customHeight="1">
      <c r="A18" s="310" t="s">
        <v>37</v>
      </c>
      <c r="B18" s="310"/>
      <c r="C18" s="310"/>
      <c r="D18" s="310"/>
      <c r="E18" s="310"/>
      <c r="F18" s="310"/>
      <c r="G18" s="307"/>
      <c r="H18" s="308"/>
      <c r="I18" s="308"/>
      <c r="J18" s="308"/>
      <c r="K18" s="308"/>
      <c r="L18" s="308"/>
      <c r="M18" s="308"/>
      <c r="N18" s="309"/>
    </row>
    <row r="19" spans="1:16" ht="12.75" customHeight="1">
      <c r="A19" s="296" t="s">
        <v>95</v>
      </c>
      <c r="B19" s="296"/>
      <c r="C19" s="296"/>
      <c r="D19" s="296"/>
      <c r="E19" s="296"/>
      <c r="F19" s="296"/>
      <c r="G19" s="125"/>
      <c r="H19" s="124">
        <v>4</v>
      </c>
      <c r="I19" s="124">
        <v>1</v>
      </c>
      <c r="J19" s="124">
        <v>23</v>
      </c>
      <c r="K19" s="124"/>
      <c r="L19" s="124">
        <v>1</v>
      </c>
      <c r="M19" s="124">
        <v>28</v>
      </c>
      <c r="N19" s="144">
        <f>G19+H19+I19+J19+L19+M19+K19</f>
        <v>57</v>
      </c>
    </row>
    <row r="20" spans="1:16" ht="12.75" customHeight="1">
      <c r="A20" s="296" t="s">
        <v>96</v>
      </c>
      <c r="B20" s="296"/>
      <c r="C20" s="296"/>
      <c r="D20" s="296"/>
      <c r="E20" s="296"/>
      <c r="F20" s="296"/>
      <c r="G20" s="125">
        <v>8</v>
      </c>
      <c r="H20" s="124">
        <v>78</v>
      </c>
      <c r="I20" s="124">
        <v>46</v>
      </c>
      <c r="J20" s="124">
        <v>320</v>
      </c>
      <c r="K20" s="124">
        <v>3</v>
      </c>
      <c r="L20" s="124">
        <v>78</v>
      </c>
      <c r="M20" s="124">
        <v>714</v>
      </c>
      <c r="N20" s="144">
        <f>G20+H20+I20+J20+L20+M20+K20</f>
        <v>1247</v>
      </c>
    </row>
    <row r="21" spans="1:16">
      <c r="A21" s="296" t="s">
        <v>1</v>
      </c>
      <c r="B21" s="296"/>
      <c r="C21" s="296"/>
      <c r="D21" s="296"/>
      <c r="E21" s="296"/>
      <c r="F21" s="296"/>
      <c r="G21" s="205">
        <f>G9+G10+G11+G12+G15+G16+G17+G19+G20</f>
        <v>97</v>
      </c>
      <c r="H21" s="205">
        <f t="shared" ref="H21:M21" si="0">H9+H10+H11+H12+H15+H16+H17+H19+H20</f>
        <v>977</v>
      </c>
      <c r="I21" s="205">
        <f t="shared" si="0"/>
        <v>749</v>
      </c>
      <c r="J21" s="205">
        <f t="shared" si="0"/>
        <v>3604</v>
      </c>
      <c r="K21" s="205">
        <f t="shared" si="0"/>
        <v>117</v>
      </c>
      <c r="L21" s="205">
        <f t="shared" si="0"/>
        <v>1121</v>
      </c>
      <c r="M21" s="205">
        <f t="shared" si="0"/>
        <v>5761</v>
      </c>
      <c r="N21" s="144">
        <f>G21+H21+I21+J21+L21+M21+K21</f>
        <v>12426</v>
      </c>
    </row>
    <row r="22" spans="1:16">
      <c r="A22" s="148"/>
      <c r="B22" s="148"/>
      <c r="C22" s="148" t="s">
        <v>113</v>
      </c>
      <c r="D22" s="148"/>
      <c r="E22" s="37"/>
      <c r="F22" s="37"/>
      <c r="G22" s="203">
        <f t="shared" ref="G22:M22" si="1">G21/$N$21</f>
        <v>7.8062127796555613E-3</v>
      </c>
      <c r="H22" s="203">
        <f t="shared" si="1"/>
        <v>7.8625462739417354E-2</v>
      </c>
      <c r="I22" s="203">
        <f t="shared" si="1"/>
        <v>6.0276838886206344E-2</v>
      </c>
      <c r="J22" s="203">
        <f t="shared" si="1"/>
        <v>0.29003701915338803</v>
      </c>
      <c r="K22" s="203">
        <f t="shared" si="1"/>
        <v>9.4157411878319653E-3</v>
      </c>
      <c r="L22" s="203">
        <f t="shared" si="1"/>
        <v>9.0214067278287458E-2</v>
      </c>
      <c r="M22" s="203">
        <f t="shared" si="1"/>
        <v>0.46362465797521324</v>
      </c>
      <c r="N22" s="203">
        <f>SUM(G22:M22)</f>
        <v>1</v>
      </c>
    </row>
    <row r="24" spans="1:16">
      <c r="G24" s="4"/>
      <c r="H24" s="4"/>
      <c r="I24" s="4"/>
      <c r="J24" s="4"/>
      <c r="K24" s="4"/>
      <c r="L24" s="4"/>
      <c r="M24" s="4"/>
      <c r="N24" s="4"/>
    </row>
  </sheetData>
  <sheetProtection algorithmName="SHA-512" hashValue="9VfjhLFlRHGS1UZHyw+ZUMJWXxi+XO6IgzrqsHE40ag5N43wW8hAewBtrGmyvgXeZ8swDqUyII86/p9APGbBmQ==" saltValue="gOEkyfOj9W8qW8hAXfnRMw==" spinCount="100000" sheet="1" objects="1" scenarios="1"/>
  <mergeCells count="23">
    <mergeCell ref="A19:F19"/>
    <mergeCell ref="A20:F20"/>
    <mergeCell ref="A21:F21"/>
    <mergeCell ref="A8:F8"/>
    <mergeCell ref="A9:F9"/>
    <mergeCell ref="A10:F10"/>
    <mergeCell ref="A11:F11"/>
    <mergeCell ref="A12:F12"/>
    <mergeCell ref="A13:F13"/>
    <mergeCell ref="A15:F15"/>
    <mergeCell ref="A16:F16"/>
    <mergeCell ref="A17:F17"/>
    <mergeCell ref="A14:F14"/>
    <mergeCell ref="A18:F18"/>
    <mergeCell ref="A6:N6"/>
    <mergeCell ref="G13:N13"/>
    <mergeCell ref="G14:N14"/>
    <mergeCell ref="G18:N18"/>
    <mergeCell ref="A1:N1"/>
    <mergeCell ref="A2:N2"/>
    <mergeCell ref="A3:N3"/>
    <mergeCell ref="A4:N4"/>
    <mergeCell ref="A5:N5"/>
  </mergeCells>
  <printOptions horizontalCentered="1"/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FFC000"/>
  </sheetPr>
  <dimension ref="A1:O26"/>
  <sheetViews>
    <sheetView topLeftCell="A7" workbookViewId="0">
      <selection activeCell="S16" sqref="S16"/>
    </sheetView>
  </sheetViews>
  <sheetFormatPr defaultRowHeight="12.75"/>
  <cols>
    <col min="10" max="10" width="10.85546875" customWidth="1"/>
    <col min="11" max="11" width="7.85546875" customWidth="1"/>
    <col min="12" max="12" width="3.5703125" customWidth="1"/>
    <col min="15" max="15" width="8" customWidth="1"/>
  </cols>
  <sheetData>
    <row r="1" spans="1:15">
      <c r="A1" s="264" t="s">
        <v>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6"/>
    </row>
    <row r="2" spans="1:15">
      <c r="A2" s="333" t="s">
        <v>85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5"/>
    </row>
    <row r="3" spans="1:15">
      <c r="A3" s="333" t="s">
        <v>47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5"/>
    </row>
    <row r="4" spans="1:15" ht="12.75" customHeight="1">
      <c r="A4" s="333" t="s">
        <v>48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5"/>
    </row>
    <row r="5" spans="1:15" ht="12.75" customHeight="1">
      <c r="A5" s="333" t="s">
        <v>49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5"/>
    </row>
    <row r="6" spans="1:15">
      <c r="A6" s="336" t="s">
        <v>144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8"/>
    </row>
    <row r="7" spans="1:1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75"/>
    </row>
    <row r="8" spans="1:15">
      <c r="A8" s="339" t="s">
        <v>86</v>
      </c>
      <c r="B8" s="339"/>
      <c r="C8" s="37"/>
      <c r="D8" s="37"/>
      <c r="E8" s="37"/>
      <c r="F8" s="37"/>
      <c r="G8" s="37"/>
      <c r="H8" s="37"/>
      <c r="I8" s="330"/>
      <c r="J8" s="331"/>
      <c r="K8" s="37"/>
      <c r="L8" s="154"/>
      <c r="M8" s="154"/>
      <c r="N8" s="155"/>
      <c r="O8" s="27"/>
    </row>
    <row r="9" spans="1:15">
      <c r="A9" s="37"/>
      <c r="B9" s="37"/>
      <c r="C9" s="37"/>
      <c r="D9" s="37"/>
      <c r="E9" s="37"/>
      <c r="F9" s="37"/>
      <c r="G9" s="37"/>
      <c r="H9" s="332"/>
      <c r="I9" s="332"/>
      <c r="J9" s="332"/>
      <c r="K9" s="37"/>
      <c r="L9" s="329"/>
      <c r="M9" s="329"/>
      <c r="N9" s="329"/>
      <c r="O9" s="5"/>
    </row>
    <row r="10" spans="1:15">
      <c r="A10" s="317"/>
      <c r="B10" s="317"/>
      <c r="C10" s="317"/>
      <c r="D10" s="317"/>
      <c r="E10" s="317"/>
      <c r="F10" s="317"/>
      <c r="G10" s="317"/>
      <c r="H10" s="317"/>
      <c r="I10" s="317"/>
      <c r="J10" s="317"/>
      <c r="K10" s="155"/>
      <c r="L10" s="155"/>
      <c r="M10" s="37"/>
      <c r="N10" s="37"/>
    </row>
    <row r="11" spans="1:15" ht="12.75" customHeight="1">
      <c r="A11" s="318" t="s">
        <v>89</v>
      </c>
      <c r="B11" s="319"/>
      <c r="C11" s="319"/>
      <c r="D11" s="319"/>
      <c r="E11" s="319"/>
      <c r="F11" s="319"/>
      <c r="G11" s="319"/>
      <c r="H11" s="314" t="s">
        <v>38</v>
      </c>
      <c r="I11" s="315"/>
      <c r="J11" s="315"/>
      <c r="K11" s="316"/>
      <c r="M11" s="314" t="s">
        <v>141</v>
      </c>
      <c r="N11" s="315"/>
      <c r="O11" s="316"/>
    </row>
    <row r="12" spans="1:15" ht="25.5">
      <c r="A12" s="320"/>
      <c r="B12" s="321"/>
      <c r="C12" s="321"/>
      <c r="D12" s="321"/>
      <c r="E12" s="321"/>
      <c r="F12" s="321"/>
      <c r="G12" s="322"/>
      <c r="H12" s="195" t="s">
        <v>64</v>
      </c>
      <c r="I12" s="195" t="s">
        <v>65</v>
      </c>
      <c r="J12" s="196" t="s">
        <v>110</v>
      </c>
      <c r="K12" s="195" t="s">
        <v>1</v>
      </c>
      <c r="L12" s="150"/>
      <c r="M12" s="195" t="s">
        <v>66</v>
      </c>
      <c r="N12" s="195" t="s">
        <v>67</v>
      </c>
      <c r="O12" s="195" t="s">
        <v>1</v>
      </c>
    </row>
    <row r="13" spans="1:15" ht="29.25" customHeight="1">
      <c r="A13" s="311" t="s">
        <v>97</v>
      </c>
      <c r="B13" s="312"/>
      <c r="C13" s="312"/>
      <c r="D13" s="312"/>
      <c r="E13" s="312"/>
      <c r="F13" s="312"/>
      <c r="G13" s="313"/>
      <c r="H13" s="144">
        <v>2494</v>
      </c>
      <c r="I13" s="144">
        <v>1231</v>
      </c>
      <c r="J13" s="144">
        <v>14</v>
      </c>
      <c r="K13" s="144">
        <f>I13+H13+J13</f>
        <v>3739</v>
      </c>
      <c r="L13" s="157"/>
      <c r="M13" s="144">
        <v>26</v>
      </c>
      <c r="N13" s="144">
        <v>3713</v>
      </c>
      <c r="O13" s="144">
        <f>N13+M13</f>
        <v>3739</v>
      </c>
    </row>
    <row r="14" spans="1:15" ht="27" customHeight="1">
      <c r="A14" s="311" t="s">
        <v>99</v>
      </c>
      <c r="B14" s="312"/>
      <c r="C14" s="312"/>
      <c r="D14" s="312"/>
      <c r="E14" s="312"/>
      <c r="F14" s="312"/>
      <c r="G14" s="313"/>
      <c r="H14" s="144">
        <v>283</v>
      </c>
      <c r="I14" s="144">
        <v>99</v>
      </c>
      <c r="J14" s="144">
        <v>2</v>
      </c>
      <c r="K14" s="144">
        <f t="shared" ref="K14:K16" si="0">I14+H14+J14</f>
        <v>384</v>
      </c>
      <c r="L14" s="157"/>
      <c r="M14" s="144">
        <v>2</v>
      </c>
      <c r="N14" s="144">
        <v>382</v>
      </c>
      <c r="O14" s="144">
        <f>N14+M14</f>
        <v>384</v>
      </c>
    </row>
    <row r="15" spans="1:15" ht="27.75" customHeight="1">
      <c r="A15" s="311" t="s">
        <v>98</v>
      </c>
      <c r="B15" s="312"/>
      <c r="C15" s="312"/>
      <c r="D15" s="312"/>
      <c r="E15" s="312"/>
      <c r="F15" s="312"/>
      <c r="G15" s="313"/>
      <c r="H15" s="144">
        <v>1099</v>
      </c>
      <c r="I15" s="144">
        <v>510</v>
      </c>
      <c r="J15" s="144">
        <v>6</v>
      </c>
      <c r="K15" s="144">
        <f t="shared" si="0"/>
        <v>1615</v>
      </c>
      <c r="L15" s="157"/>
      <c r="M15" s="144">
        <v>10</v>
      </c>
      <c r="N15" s="144">
        <v>1605</v>
      </c>
      <c r="O15" s="144">
        <f>N15+M15</f>
        <v>1615</v>
      </c>
    </row>
    <row r="16" spans="1:15" ht="24.75" customHeight="1">
      <c r="A16" s="311" t="s">
        <v>100</v>
      </c>
      <c r="B16" s="312"/>
      <c r="C16" s="312"/>
      <c r="D16" s="312"/>
      <c r="E16" s="312"/>
      <c r="F16" s="312"/>
      <c r="G16" s="313"/>
      <c r="H16" s="144">
        <v>182</v>
      </c>
      <c r="I16" s="144">
        <v>113</v>
      </c>
      <c r="J16" s="144"/>
      <c r="K16" s="144">
        <f t="shared" si="0"/>
        <v>295</v>
      </c>
      <c r="L16" s="158"/>
      <c r="M16" s="144">
        <v>1</v>
      </c>
      <c r="N16" s="144">
        <v>294</v>
      </c>
      <c r="O16" s="144">
        <f>N16+M16</f>
        <v>295</v>
      </c>
    </row>
    <row r="17" spans="1:15">
      <c r="A17" s="156"/>
      <c r="B17" s="159"/>
      <c r="C17" s="159"/>
      <c r="D17" s="159"/>
      <c r="E17" s="159"/>
      <c r="F17" s="159"/>
      <c r="G17" s="159"/>
      <c r="H17" s="125"/>
      <c r="I17" s="152"/>
      <c r="J17" s="152"/>
      <c r="K17" s="152"/>
      <c r="L17" s="155"/>
      <c r="M17" s="155"/>
      <c r="N17" s="155"/>
      <c r="O17" s="155"/>
    </row>
    <row r="18" spans="1:15" ht="25.5">
      <c r="A18" s="323" t="s">
        <v>90</v>
      </c>
      <c r="B18" s="324"/>
      <c r="C18" s="324"/>
      <c r="D18" s="324"/>
      <c r="E18" s="324"/>
      <c r="F18" s="324"/>
      <c r="G18" s="325"/>
      <c r="H18" s="127" t="s">
        <v>64</v>
      </c>
      <c r="I18" s="127" t="s">
        <v>65</v>
      </c>
      <c r="J18" s="193" t="s">
        <v>110</v>
      </c>
      <c r="K18" s="127" t="s">
        <v>1</v>
      </c>
      <c r="L18" s="151"/>
      <c r="M18" s="127" t="s">
        <v>66</v>
      </c>
      <c r="N18" s="127" t="s">
        <v>67</v>
      </c>
      <c r="O18" s="127" t="s">
        <v>1</v>
      </c>
    </row>
    <row r="19" spans="1:15">
      <c r="A19" s="326" t="s">
        <v>101</v>
      </c>
      <c r="B19" s="327"/>
      <c r="C19" s="327"/>
      <c r="D19" s="327"/>
      <c r="E19" s="327"/>
      <c r="F19" s="327"/>
      <c r="G19" s="328"/>
      <c r="H19" s="144">
        <v>3434</v>
      </c>
      <c r="I19" s="144">
        <v>1349</v>
      </c>
      <c r="J19" s="144">
        <v>12</v>
      </c>
      <c r="K19" s="144">
        <f t="shared" ref="K19:K21" si="1">I19+H19+J19</f>
        <v>4795</v>
      </c>
      <c r="L19" s="157"/>
      <c r="M19" s="144">
        <v>5</v>
      </c>
      <c r="N19" s="144">
        <v>4790</v>
      </c>
      <c r="O19" s="144">
        <f>N19+M19</f>
        <v>4795</v>
      </c>
    </row>
    <row r="20" spans="1:15">
      <c r="A20" s="326" t="s">
        <v>118</v>
      </c>
      <c r="B20" s="327"/>
      <c r="C20" s="327"/>
      <c r="D20" s="327"/>
      <c r="E20" s="327"/>
      <c r="F20" s="327"/>
      <c r="G20" s="328"/>
      <c r="H20" s="144">
        <v>179</v>
      </c>
      <c r="I20" s="144">
        <v>97</v>
      </c>
      <c r="J20" s="144"/>
      <c r="K20" s="144">
        <f t="shared" si="1"/>
        <v>276</v>
      </c>
      <c r="L20" s="157"/>
      <c r="M20" s="144"/>
      <c r="N20" s="144">
        <v>276</v>
      </c>
      <c r="O20" s="144">
        <f>N20+M20</f>
        <v>276</v>
      </c>
    </row>
    <row r="21" spans="1:15">
      <c r="A21" s="326" t="s">
        <v>119</v>
      </c>
      <c r="B21" s="327"/>
      <c r="C21" s="327"/>
      <c r="D21" s="327"/>
      <c r="E21" s="327"/>
      <c r="F21" s="327"/>
      <c r="G21" s="328"/>
      <c r="H21" s="144">
        <v>13</v>
      </c>
      <c r="I21" s="144">
        <v>5</v>
      </c>
      <c r="J21" s="144"/>
      <c r="K21" s="144">
        <f t="shared" si="1"/>
        <v>18</v>
      </c>
      <c r="L21" s="158"/>
      <c r="M21" s="144"/>
      <c r="N21" s="144">
        <v>18</v>
      </c>
      <c r="O21" s="144">
        <f>N21+M21</f>
        <v>18</v>
      </c>
    </row>
    <row r="22" spans="1:15">
      <c r="A22" s="143"/>
      <c r="B22" s="143"/>
      <c r="C22" s="143"/>
      <c r="D22" s="143"/>
      <c r="E22" s="143"/>
      <c r="F22" s="143"/>
      <c r="G22" s="143"/>
      <c r="H22" s="125"/>
      <c r="I22" s="125"/>
      <c r="J22" s="125"/>
      <c r="K22" s="125"/>
      <c r="L22" s="155"/>
      <c r="M22" s="125"/>
      <c r="N22" s="125"/>
      <c r="O22" s="126"/>
    </row>
    <row r="23" spans="1:15" ht="25.5">
      <c r="A23" s="323" t="s">
        <v>102</v>
      </c>
      <c r="B23" s="324"/>
      <c r="C23" s="324"/>
      <c r="D23" s="324"/>
      <c r="E23" s="324"/>
      <c r="F23" s="324"/>
      <c r="G23" s="325"/>
      <c r="H23" s="127" t="s">
        <v>64</v>
      </c>
      <c r="I23" s="127" t="s">
        <v>65</v>
      </c>
      <c r="J23" s="193" t="s">
        <v>110</v>
      </c>
      <c r="K23" s="127" t="s">
        <v>1</v>
      </c>
      <c r="L23" s="151"/>
      <c r="M23" s="127" t="s">
        <v>66</v>
      </c>
      <c r="N23" s="127" t="s">
        <v>67</v>
      </c>
      <c r="O23" s="127" t="s">
        <v>1</v>
      </c>
    </row>
    <row r="24" spans="1:15">
      <c r="A24" s="326" t="s">
        <v>103</v>
      </c>
      <c r="B24" s="327"/>
      <c r="C24" s="327"/>
      <c r="D24" s="327"/>
      <c r="E24" s="327"/>
      <c r="F24" s="327"/>
      <c r="G24" s="328"/>
      <c r="H24" s="144">
        <v>40</v>
      </c>
      <c r="I24" s="144">
        <v>17</v>
      </c>
      <c r="J24" s="144"/>
      <c r="K24" s="144">
        <f t="shared" ref="K24:K26" si="2">I24+H24+J24</f>
        <v>57</v>
      </c>
      <c r="L24" s="157"/>
      <c r="M24" s="144"/>
      <c r="N24" s="144">
        <v>57</v>
      </c>
      <c r="O24" s="144">
        <f>N24+M24</f>
        <v>57</v>
      </c>
    </row>
    <row r="25" spans="1:15">
      <c r="A25" s="326" t="s">
        <v>104</v>
      </c>
      <c r="B25" s="327"/>
      <c r="C25" s="327"/>
      <c r="D25" s="327"/>
      <c r="E25" s="327"/>
      <c r="F25" s="327"/>
      <c r="G25" s="328"/>
      <c r="H25" s="144">
        <v>826</v>
      </c>
      <c r="I25" s="144">
        <v>417</v>
      </c>
      <c r="J25" s="144">
        <v>4</v>
      </c>
      <c r="K25" s="144">
        <f t="shared" si="2"/>
        <v>1247</v>
      </c>
      <c r="L25" s="157"/>
      <c r="M25" s="144">
        <v>2</v>
      </c>
      <c r="N25" s="144">
        <v>1245</v>
      </c>
      <c r="O25" s="144">
        <f>N25+M25</f>
        <v>1247</v>
      </c>
    </row>
    <row r="26" spans="1:15">
      <c r="A26" s="326" t="s">
        <v>1</v>
      </c>
      <c r="B26" s="327"/>
      <c r="C26" s="327"/>
      <c r="D26" s="327"/>
      <c r="E26" s="327"/>
      <c r="F26" s="327"/>
      <c r="G26" s="328"/>
      <c r="H26" s="146">
        <f>H13+H14+H15+H16+H19+H20+H21+H24+H25</f>
        <v>8550</v>
      </c>
      <c r="I26" s="146">
        <f>I13+I14+I15+I16+I19+I20+I21+I24+I25</f>
        <v>3838</v>
      </c>
      <c r="J26" s="146">
        <f>J13+J14+J15+J16+J19+J20+J21+J24+J25</f>
        <v>38</v>
      </c>
      <c r="K26" s="144">
        <f t="shared" si="2"/>
        <v>12426</v>
      </c>
      <c r="L26" s="158"/>
      <c r="M26" s="146">
        <f>M13+M14+M15+M16+M19+M20+M21+M24+M25</f>
        <v>46</v>
      </c>
      <c r="N26" s="146">
        <f>N13+N14+N15+N16+N19+N20+N21+N24+N25</f>
        <v>12380</v>
      </c>
      <c r="O26" s="144">
        <f>N26+M26</f>
        <v>12426</v>
      </c>
    </row>
  </sheetData>
  <sheetProtection algorithmName="SHA-512" hashValue="AkShZNDdtfe0ONRnZo6X9IJgx4q6IgPCUOxmSJrsneEPsPFcufty0Pgz0KUieuuwkwZaIQEPrecuQhIQibOOGg==" saltValue="VB3mVOYycyql0tOOy4uPcw==" spinCount="100000" sheet="1" objects="1" scenarios="1"/>
  <mergeCells count="26">
    <mergeCell ref="L9:N9"/>
    <mergeCell ref="I8:J8"/>
    <mergeCell ref="H9:J9"/>
    <mergeCell ref="A1:O1"/>
    <mergeCell ref="A2:O2"/>
    <mergeCell ref="A3:O3"/>
    <mergeCell ref="A4:O4"/>
    <mergeCell ref="A5:O5"/>
    <mergeCell ref="A6:O6"/>
    <mergeCell ref="A8:B8"/>
    <mergeCell ref="A16:G16"/>
    <mergeCell ref="A13:G13"/>
    <mergeCell ref="A11:G12"/>
    <mergeCell ref="A23:G23"/>
    <mergeCell ref="A26:G26"/>
    <mergeCell ref="A18:G18"/>
    <mergeCell ref="A19:G19"/>
    <mergeCell ref="A20:G20"/>
    <mergeCell ref="A25:G25"/>
    <mergeCell ref="A21:G21"/>
    <mergeCell ref="A24:G24"/>
    <mergeCell ref="M11:O11"/>
    <mergeCell ref="H11:K11"/>
    <mergeCell ref="A10:J10"/>
    <mergeCell ref="A14:G14"/>
    <mergeCell ref="A15:G15"/>
  </mergeCells>
  <printOptions horizontalCentered="1"/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"/>
  <sheetViews>
    <sheetView workbookViewId="0">
      <selection activeCell="L11" sqref="L11"/>
    </sheetView>
  </sheetViews>
  <sheetFormatPr defaultRowHeight="12.75"/>
  <cols>
    <col min="10" max="10" width="15.7109375" customWidth="1"/>
  </cols>
  <sheetData>
    <row r="2" spans="1:10" ht="26.25" customHeight="1"/>
    <row r="3" spans="1:10" ht="32.25" customHeight="1">
      <c r="A3" s="340" t="s">
        <v>143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 ht="15">
      <c r="A4" s="341" t="s">
        <v>108</v>
      </c>
      <c r="B4" s="341"/>
      <c r="C4" s="341"/>
      <c r="D4" s="341"/>
      <c r="E4" s="341"/>
      <c r="F4" s="341"/>
      <c r="G4" s="341"/>
      <c r="H4" s="341"/>
      <c r="I4" s="341"/>
      <c r="J4" s="341"/>
    </row>
    <row r="5" spans="1:10" ht="15">
      <c r="A5" s="341" t="s">
        <v>109</v>
      </c>
      <c r="B5" s="341"/>
      <c r="C5" s="341"/>
      <c r="D5" s="341"/>
      <c r="E5" s="341"/>
      <c r="F5" s="341"/>
      <c r="G5" s="341"/>
      <c r="H5" s="341"/>
      <c r="I5" s="341"/>
      <c r="J5" s="341"/>
    </row>
  </sheetData>
  <sheetProtection algorithmName="SHA-512" hashValue="VUAciEHo3ztFbyHz7YPmTxdnvbGocIgSQ2VfWCnpGZMYTINWfuQ9B8dLw5Q4p8kWU2kQIvpiir7YZy/VaPi0pA==" saltValue="TGd37nZXBYNQDQwRQpoayQ==" spinCount="100000" sheet="1" objects="1" scenarios="1"/>
  <mergeCells count="3">
    <mergeCell ref="A3:J3"/>
    <mergeCell ref="A4:J4"/>
    <mergeCell ref="A5:J5"/>
  </mergeCells>
  <hyperlinks>
    <hyperlink ref="A5:J5" r:id="rId1" display="under a Creative Commons Attribution 4.0 International License." xr:uid="{00000000-0004-0000-0B00-000000000000}"/>
    <hyperlink ref="A4:J4" r:id="rId2" display="Office of Superintendent of Public Instruction is licensed " xr:uid="{00000000-0004-0000-0B00-000001000000}"/>
  </hyperlinks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C000"/>
  </sheetPr>
  <dimension ref="A1:L28"/>
  <sheetViews>
    <sheetView zoomScaleNormal="100" workbookViewId="0">
      <selection activeCell="K17" sqref="K17"/>
    </sheetView>
  </sheetViews>
  <sheetFormatPr defaultColWidth="11.42578125" defaultRowHeight="12.75"/>
  <cols>
    <col min="1" max="1" width="33.85546875" customWidth="1"/>
    <col min="2" max="9" width="11.7109375" customWidth="1"/>
    <col min="10" max="10" width="8.42578125" customWidth="1"/>
  </cols>
  <sheetData>
    <row r="1" spans="1:12">
      <c r="A1" s="220" t="s">
        <v>84</v>
      </c>
      <c r="B1" s="221"/>
      <c r="C1" s="221"/>
      <c r="D1" s="221"/>
      <c r="E1" s="221"/>
      <c r="F1" s="221"/>
      <c r="G1" s="221"/>
      <c r="H1" s="221"/>
      <c r="I1" s="222"/>
      <c r="J1" s="88"/>
      <c r="K1" s="1"/>
      <c r="L1" s="1"/>
    </row>
    <row r="2" spans="1:12">
      <c r="A2" s="223" t="s">
        <v>85</v>
      </c>
      <c r="B2" s="224"/>
      <c r="C2" s="224"/>
      <c r="D2" s="224"/>
      <c r="E2" s="224"/>
      <c r="F2" s="224"/>
      <c r="G2" s="224"/>
      <c r="H2" s="224"/>
      <c r="I2" s="225"/>
      <c r="J2" s="88"/>
      <c r="K2" s="3"/>
      <c r="L2" s="3"/>
    </row>
    <row r="3" spans="1:12">
      <c r="A3" s="223" t="s">
        <v>47</v>
      </c>
      <c r="B3" s="224"/>
      <c r="C3" s="224"/>
      <c r="D3" s="224"/>
      <c r="E3" s="224"/>
      <c r="F3" s="224"/>
      <c r="G3" s="224"/>
      <c r="H3" s="224"/>
      <c r="I3" s="225"/>
      <c r="J3" s="88"/>
    </row>
    <row r="4" spans="1:12" ht="12.75" customHeight="1">
      <c r="A4" s="223" t="s">
        <v>48</v>
      </c>
      <c r="B4" s="224"/>
      <c r="C4" s="224"/>
      <c r="D4" s="224"/>
      <c r="E4" s="224"/>
      <c r="F4" s="224"/>
      <c r="G4" s="224"/>
      <c r="H4" s="224"/>
      <c r="I4" s="225"/>
      <c r="J4" s="88"/>
    </row>
    <row r="5" spans="1:12">
      <c r="A5" s="223" t="s">
        <v>49</v>
      </c>
      <c r="B5" s="224"/>
      <c r="C5" s="224"/>
      <c r="D5" s="224"/>
      <c r="E5" s="224"/>
      <c r="F5" s="224"/>
      <c r="G5" s="224"/>
      <c r="H5" s="224"/>
      <c r="I5" s="225"/>
      <c r="J5" s="88"/>
    </row>
    <row r="6" spans="1:12" ht="12.75" customHeight="1">
      <c r="A6" s="226" t="s">
        <v>0</v>
      </c>
      <c r="B6" s="227"/>
      <c r="C6" s="227"/>
      <c r="D6" s="227"/>
      <c r="E6" s="227"/>
      <c r="F6" s="227"/>
      <c r="G6" s="227"/>
      <c r="H6" s="227"/>
      <c r="I6" s="228"/>
      <c r="J6" s="89"/>
    </row>
    <row r="7" spans="1:12">
      <c r="A7" s="229" t="s">
        <v>145</v>
      </c>
      <c r="B7" s="230"/>
      <c r="C7" s="230"/>
      <c r="D7" s="230"/>
      <c r="E7" s="230"/>
      <c r="F7" s="230"/>
      <c r="G7" s="230"/>
      <c r="H7" s="230"/>
      <c r="I7" s="231"/>
      <c r="J7" s="90"/>
    </row>
    <row r="8" spans="1:12">
      <c r="A8" s="18"/>
      <c r="B8" s="81"/>
      <c r="C8" s="24"/>
      <c r="D8" s="24"/>
      <c r="E8" s="24"/>
      <c r="F8" s="24"/>
      <c r="G8" s="24"/>
      <c r="H8" s="24"/>
      <c r="I8" s="24"/>
    </row>
    <row r="9" spans="1:12">
      <c r="A9" s="79" t="s">
        <v>50</v>
      </c>
      <c r="B9" s="218" t="str">
        <f>'CC_Page 1'!B8</f>
        <v>State Summary</v>
      </c>
      <c r="C9" s="218"/>
      <c r="D9" s="219"/>
      <c r="E9" s="219"/>
      <c r="F9" s="81"/>
      <c r="G9" s="82"/>
      <c r="H9" s="79"/>
      <c r="I9" s="79"/>
      <c r="J9" s="27"/>
    </row>
    <row r="10" spans="1:12" ht="3.75" customHeight="1">
      <c r="A10" s="18"/>
      <c r="B10" s="24"/>
      <c r="C10" s="24"/>
      <c r="D10" s="24"/>
      <c r="E10" s="24"/>
      <c r="F10" s="24"/>
      <c r="G10" s="24"/>
      <c r="H10" s="24"/>
      <c r="I10" s="92"/>
    </row>
    <row r="11" spans="1:12" ht="51">
      <c r="A11" s="201" t="s">
        <v>130</v>
      </c>
      <c r="B11" s="61" t="s">
        <v>135</v>
      </c>
      <c r="C11" s="61" t="s">
        <v>30</v>
      </c>
      <c r="D11" s="61" t="s">
        <v>136</v>
      </c>
      <c r="E11" s="61" t="s">
        <v>137</v>
      </c>
      <c r="F11" s="61" t="s">
        <v>138</v>
      </c>
      <c r="G11" s="61" t="s">
        <v>139</v>
      </c>
      <c r="H11" s="61" t="s">
        <v>78</v>
      </c>
      <c r="I11" s="61" t="s">
        <v>1</v>
      </c>
    </row>
    <row r="12" spans="1:12">
      <c r="A12" s="62" t="s">
        <v>2</v>
      </c>
      <c r="B12" s="33">
        <v>52</v>
      </c>
      <c r="C12" s="33">
        <v>487</v>
      </c>
      <c r="D12" s="56">
        <v>444</v>
      </c>
      <c r="E12" s="33">
        <v>1937</v>
      </c>
      <c r="F12" s="56">
        <v>69</v>
      </c>
      <c r="G12" s="56">
        <v>616</v>
      </c>
      <c r="H12" s="56">
        <v>2903</v>
      </c>
      <c r="I12" s="93">
        <f>G12+H12+F12+D12+C12+B12+E12</f>
        <v>6508</v>
      </c>
    </row>
    <row r="13" spans="1:12">
      <c r="A13" s="62" t="s">
        <v>3</v>
      </c>
      <c r="B13" s="33"/>
      <c r="C13" s="33"/>
      <c r="D13" s="56"/>
      <c r="E13" s="33">
        <v>1</v>
      </c>
      <c r="F13" s="56"/>
      <c r="G13" s="56"/>
      <c r="H13" s="56">
        <v>5</v>
      </c>
      <c r="I13" s="93">
        <f t="shared" ref="I13:I25" si="0">G13+H13+F13+D13+C13+B13+E13</f>
        <v>6</v>
      </c>
    </row>
    <row r="14" spans="1:12">
      <c r="A14" s="62" t="s">
        <v>4</v>
      </c>
      <c r="B14" s="33"/>
      <c r="C14" s="33">
        <v>2</v>
      </c>
      <c r="D14" s="56">
        <v>4</v>
      </c>
      <c r="E14" s="33">
        <v>10</v>
      </c>
      <c r="F14" s="56"/>
      <c r="G14" s="56">
        <v>3</v>
      </c>
      <c r="H14" s="56">
        <v>35</v>
      </c>
      <c r="I14" s="93">
        <f t="shared" si="0"/>
        <v>54</v>
      </c>
    </row>
    <row r="15" spans="1:12" ht="12.75" customHeight="1">
      <c r="A15" s="62" t="s">
        <v>5</v>
      </c>
      <c r="B15" s="33">
        <v>5</v>
      </c>
      <c r="C15" s="33">
        <v>39</v>
      </c>
      <c r="D15" s="56">
        <v>26</v>
      </c>
      <c r="E15" s="33">
        <v>89</v>
      </c>
      <c r="F15" s="56">
        <v>4</v>
      </c>
      <c r="G15" s="56">
        <v>40</v>
      </c>
      <c r="H15" s="56">
        <v>231</v>
      </c>
      <c r="I15" s="93">
        <f t="shared" si="0"/>
        <v>434</v>
      </c>
    </row>
    <row r="16" spans="1:12">
      <c r="A16" s="62" t="s">
        <v>6</v>
      </c>
      <c r="B16" s="33"/>
      <c r="C16" s="33"/>
      <c r="D16" s="56"/>
      <c r="E16" s="33">
        <v>3</v>
      </c>
      <c r="F16" s="56"/>
      <c r="G16" s="56">
        <v>2</v>
      </c>
      <c r="H16" s="56">
        <v>4</v>
      </c>
      <c r="I16" s="93">
        <f t="shared" si="0"/>
        <v>9</v>
      </c>
    </row>
    <row r="17" spans="1:9">
      <c r="A17" s="62" t="s">
        <v>87</v>
      </c>
      <c r="B17" s="33"/>
      <c r="C17" s="33">
        <v>1</v>
      </c>
      <c r="D17" s="56"/>
      <c r="E17" s="33">
        <v>2</v>
      </c>
      <c r="F17" s="56"/>
      <c r="G17" s="56"/>
      <c r="H17" s="56">
        <v>3</v>
      </c>
      <c r="I17" s="93">
        <f t="shared" si="0"/>
        <v>6</v>
      </c>
    </row>
    <row r="18" spans="1:9">
      <c r="A18" s="62" t="s">
        <v>7</v>
      </c>
      <c r="B18" s="33">
        <v>3</v>
      </c>
      <c r="C18" s="33">
        <v>4</v>
      </c>
      <c r="D18" s="56">
        <v>4</v>
      </c>
      <c r="E18" s="33">
        <v>37</v>
      </c>
      <c r="F18" s="56">
        <v>2</v>
      </c>
      <c r="G18" s="56">
        <v>7</v>
      </c>
      <c r="H18" s="56">
        <v>51</v>
      </c>
      <c r="I18" s="93">
        <f t="shared" si="0"/>
        <v>108</v>
      </c>
    </row>
    <row r="19" spans="1:9">
      <c r="A19" s="62" t="s">
        <v>79</v>
      </c>
      <c r="B19" s="33"/>
      <c r="C19" s="33">
        <v>3</v>
      </c>
      <c r="D19" s="56"/>
      <c r="E19" s="33">
        <v>12</v>
      </c>
      <c r="F19" s="56"/>
      <c r="G19" s="56">
        <v>2</v>
      </c>
      <c r="H19" s="56">
        <v>17</v>
      </c>
      <c r="I19" s="93">
        <f t="shared" si="0"/>
        <v>34</v>
      </c>
    </row>
    <row r="20" spans="1:9">
      <c r="A20" s="62" t="s">
        <v>81</v>
      </c>
      <c r="B20" s="33">
        <v>1</v>
      </c>
      <c r="C20" s="33">
        <v>13</v>
      </c>
      <c r="D20" s="56">
        <v>3</v>
      </c>
      <c r="E20" s="33">
        <v>14</v>
      </c>
      <c r="F20" s="56"/>
      <c r="G20" s="56">
        <v>4</v>
      </c>
      <c r="H20" s="56">
        <v>47</v>
      </c>
      <c r="I20" s="93">
        <f t="shared" si="0"/>
        <v>82</v>
      </c>
    </row>
    <row r="21" spans="1:9">
      <c r="A21" s="62" t="s">
        <v>58</v>
      </c>
      <c r="B21" s="33">
        <v>1</v>
      </c>
      <c r="C21" s="33">
        <v>1</v>
      </c>
      <c r="D21" s="56">
        <v>1</v>
      </c>
      <c r="E21" s="33">
        <v>2</v>
      </c>
      <c r="F21" s="56">
        <v>1</v>
      </c>
      <c r="G21" s="56">
        <v>2</v>
      </c>
      <c r="H21" s="56">
        <v>18</v>
      </c>
      <c r="I21" s="93">
        <f t="shared" si="0"/>
        <v>26</v>
      </c>
    </row>
    <row r="22" spans="1:9">
      <c r="A22" s="62" t="s">
        <v>59</v>
      </c>
      <c r="B22" s="200"/>
      <c r="C22" s="200"/>
      <c r="D22" s="200"/>
      <c r="E22" s="200"/>
      <c r="F22" s="200"/>
      <c r="G22" s="200"/>
      <c r="H22" s="200"/>
      <c r="I22" s="93">
        <f t="shared" si="0"/>
        <v>0</v>
      </c>
    </row>
    <row r="23" spans="1:9">
      <c r="A23" s="62" t="s">
        <v>60</v>
      </c>
      <c r="B23" s="93">
        <v>26</v>
      </c>
      <c r="C23" s="93">
        <v>161</v>
      </c>
      <c r="D23" s="56">
        <v>109</v>
      </c>
      <c r="E23" s="93">
        <v>954</v>
      </c>
      <c r="F23" s="56">
        <v>13</v>
      </c>
      <c r="G23" s="56">
        <v>230</v>
      </c>
      <c r="H23" s="56">
        <v>1755</v>
      </c>
      <c r="I23" s="93">
        <f t="shared" si="0"/>
        <v>3248</v>
      </c>
    </row>
    <row r="24" spans="1:9">
      <c r="A24" s="62" t="s">
        <v>61</v>
      </c>
      <c r="B24" s="33">
        <v>9</v>
      </c>
      <c r="C24" s="33">
        <v>266</v>
      </c>
      <c r="D24" s="56">
        <v>158</v>
      </c>
      <c r="E24" s="33">
        <v>541</v>
      </c>
      <c r="F24" s="56">
        <v>28</v>
      </c>
      <c r="G24" s="56">
        <v>213</v>
      </c>
      <c r="H24" s="56">
        <v>686</v>
      </c>
      <c r="I24" s="93">
        <f t="shared" si="0"/>
        <v>1901</v>
      </c>
    </row>
    <row r="25" spans="1:9">
      <c r="A25" s="62" t="s">
        <v>62</v>
      </c>
      <c r="B25" s="33"/>
      <c r="C25" s="33"/>
      <c r="D25" s="56"/>
      <c r="E25" s="33">
        <v>2</v>
      </c>
      <c r="F25" s="56"/>
      <c r="G25" s="56">
        <v>2</v>
      </c>
      <c r="H25" s="56">
        <v>6</v>
      </c>
      <c r="I25" s="93">
        <f t="shared" si="0"/>
        <v>10</v>
      </c>
    </row>
    <row r="26" spans="1:9">
      <c r="A26" s="56" t="s">
        <v>63</v>
      </c>
      <c r="B26" s="57">
        <f t="shared" ref="B26:H26" si="1">SUM(B12:B25)</f>
        <v>97</v>
      </c>
      <c r="C26" s="57">
        <f t="shared" si="1"/>
        <v>977</v>
      </c>
      <c r="D26" s="56">
        <f t="shared" si="1"/>
        <v>749</v>
      </c>
      <c r="E26" s="57">
        <f t="shared" si="1"/>
        <v>3604</v>
      </c>
      <c r="F26" s="57">
        <f t="shared" si="1"/>
        <v>117</v>
      </c>
      <c r="G26" s="57">
        <f t="shared" si="1"/>
        <v>1121</v>
      </c>
      <c r="H26" s="57">
        <f t="shared" si="1"/>
        <v>5761</v>
      </c>
      <c r="I26" s="93">
        <f>G26+H26+F26+D26+C26+B26+E26</f>
        <v>12426</v>
      </c>
    </row>
    <row r="27" spans="1:9" ht="15">
      <c r="A27" s="94"/>
      <c r="B27" s="95"/>
      <c r="C27" s="95"/>
      <c r="D27" s="95"/>
      <c r="E27" s="95"/>
      <c r="F27" s="95"/>
      <c r="G27" s="95"/>
      <c r="H27" s="96"/>
      <c r="I27" s="97">
        <f>H26+F26+G26+D26+C26+B26+E26</f>
        <v>12426</v>
      </c>
    </row>
    <row r="28" spans="1:9">
      <c r="A28" s="37" t="s">
        <v>131</v>
      </c>
      <c r="B28" s="98">
        <f>B26/$I$26</f>
        <v>7.8062127796555613E-3</v>
      </c>
      <c r="C28" s="98">
        <f t="shared" ref="C28:D28" si="2">C26/$I$26</f>
        <v>7.8625462739417354E-2</v>
      </c>
      <c r="D28" s="98">
        <f t="shared" si="2"/>
        <v>6.0276838886206344E-2</v>
      </c>
      <c r="E28" s="98">
        <f>E26/$I$26</f>
        <v>0.29003701915338803</v>
      </c>
      <c r="F28" s="98">
        <f>F26/$I$26</f>
        <v>9.4157411878319653E-3</v>
      </c>
      <c r="G28" s="98">
        <f>G26/$I$26</f>
        <v>9.0214067278287458E-2</v>
      </c>
      <c r="H28" s="98">
        <f>H26/$I$26</f>
        <v>0.46362465797521324</v>
      </c>
      <c r="I28" s="98"/>
    </row>
  </sheetData>
  <sheetProtection algorithmName="SHA-512" hashValue="Q6HP5KJxJICKibwaiNX+yFMch56bMUb8f7qAjNq+VT3b4kocFw7Pt7CA7xzlK6Z04sCyRoIB78ksrMX+BqMXQw==" saltValue="HTqJtxXCgf0Y0ja8YJOhew==" spinCount="100000" sheet="1" objects="1" scenarios="1"/>
  <mergeCells count="9">
    <mergeCell ref="B9:C9"/>
    <mergeCell ref="D9:E9"/>
    <mergeCell ref="A1:I1"/>
    <mergeCell ref="A2:I2"/>
    <mergeCell ref="A3:I3"/>
    <mergeCell ref="A4:I4"/>
    <mergeCell ref="A5:I5"/>
    <mergeCell ref="A6:I6"/>
    <mergeCell ref="A7:I7"/>
  </mergeCells>
  <phoneticPr fontId="4" type="noConversion"/>
  <printOptions horizontalCentered="1"/>
  <pageMargins left="0.5" right="0.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C000"/>
  </sheetPr>
  <dimension ref="A1:L29"/>
  <sheetViews>
    <sheetView topLeftCell="A4" zoomScaleNormal="100" workbookViewId="0">
      <selection activeCell="B12" sqref="B12:H25"/>
    </sheetView>
  </sheetViews>
  <sheetFormatPr defaultColWidth="11.42578125" defaultRowHeight="12.75"/>
  <cols>
    <col min="1" max="1" width="33.140625" customWidth="1"/>
    <col min="2" max="9" width="11.7109375" customWidth="1"/>
    <col min="10" max="10" width="10.85546875" customWidth="1"/>
  </cols>
  <sheetData>
    <row r="1" spans="1:12">
      <c r="A1" s="220" t="s">
        <v>84</v>
      </c>
      <c r="B1" s="221"/>
      <c r="C1" s="221"/>
      <c r="D1" s="221"/>
      <c r="E1" s="221"/>
      <c r="F1" s="221"/>
      <c r="G1" s="221"/>
      <c r="H1" s="221"/>
      <c r="I1" s="222"/>
      <c r="J1" s="88"/>
      <c r="K1" s="1"/>
      <c r="L1" s="1"/>
    </row>
    <row r="2" spans="1:12">
      <c r="A2" s="223" t="s">
        <v>85</v>
      </c>
      <c r="B2" s="224"/>
      <c r="C2" s="224"/>
      <c r="D2" s="224"/>
      <c r="E2" s="224"/>
      <c r="F2" s="224"/>
      <c r="G2" s="224"/>
      <c r="H2" s="224"/>
      <c r="I2" s="225"/>
      <c r="J2" s="88"/>
      <c r="K2" s="3"/>
      <c r="L2" s="3"/>
    </row>
    <row r="3" spans="1:12">
      <c r="A3" s="223" t="s">
        <v>47</v>
      </c>
      <c r="B3" s="224"/>
      <c r="C3" s="224"/>
      <c r="D3" s="224"/>
      <c r="E3" s="224"/>
      <c r="F3" s="224"/>
      <c r="G3" s="224"/>
      <c r="H3" s="224"/>
      <c r="I3" s="225"/>
      <c r="J3" s="88"/>
    </row>
    <row r="4" spans="1:12" ht="12.75" customHeight="1">
      <c r="A4" s="223" t="s">
        <v>48</v>
      </c>
      <c r="B4" s="224"/>
      <c r="C4" s="224"/>
      <c r="D4" s="224"/>
      <c r="E4" s="224"/>
      <c r="F4" s="224"/>
      <c r="G4" s="224"/>
      <c r="H4" s="224"/>
      <c r="I4" s="225"/>
      <c r="J4" s="88"/>
    </row>
    <row r="5" spans="1:12">
      <c r="A5" s="223" t="s">
        <v>49</v>
      </c>
      <c r="B5" s="224"/>
      <c r="C5" s="224"/>
      <c r="D5" s="224"/>
      <c r="E5" s="224"/>
      <c r="F5" s="224"/>
      <c r="G5" s="224"/>
      <c r="H5" s="224"/>
      <c r="I5" s="225"/>
      <c r="J5" s="88"/>
    </row>
    <row r="6" spans="1:12" ht="12.75" customHeight="1">
      <c r="A6" s="226" t="s">
        <v>0</v>
      </c>
      <c r="B6" s="227"/>
      <c r="C6" s="227"/>
      <c r="D6" s="227"/>
      <c r="E6" s="227"/>
      <c r="F6" s="227"/>
      <c r="G6" s="227"/>
      <c r="H6" s="227"/>
      <c r="I6" s="228"/>
      <c r="J6" s="89"/>
    </row>
    <row r="7" spans="1:12" ht="12.75" customHeight="1">
      <c r="A7" s="229" t="s">
        <v>145</v>
      </c>
      <c r="B7" s="230"/>
      <c r="C7" s="230"/>
      <c r="D7" s="230"/>
      <c r="E7" s="230"/>
      <c r="F7" s="230"/>
      <c r="G7" s="230"/>
      <c r="H7" s="230"/>
      <c r="I7" s="231"/>
      <c r="J7" s="90"/>
    </row>
    <row r="8" spans="1:12">
      <c r="A8" s="18"/>
      <c r="B8" s="81"/>
      <c r="C8" s="24"/>
      <c r="D8" s="24"/>
      <c r="E8" s="24"/>
      <c r="F8" s="24"/>
      <c r="G8" s="24"/>
      <c r="H8" s="24"/>
      <c r="I8" s="24"/>
    </row>
    <row r="9" spans="1:12" ht="12.75" customHeight="1">
      <c r="A9" s="79" t="s">
        <v>50</v>
      </c>
      <c r="B9" s="218" t="str">
        <f>'CC_Page 1'!B8</f>
        <v>State Summary</v>
      </c>
      <c r="C9" s="218"/>
      <c r="D9" s="219"/>
      <c r="E9" s="219"/>
      <c r="F9" s="81"/>
      <c r="G9" s="24"/>
      <c r="H9" s="24"/>
      <c r="I9" s="24"/>
    </row>
    <row r="10" spans="1:12">
      <c r="A10" s="18"/>
      <c r="B10" s="24"/>
      <c r="C10" s="24"/>
      <c r="D10" s="24"/>
      <c r="E10" s="24"/>
      <c r="F10" s="24"/>
      <c r="G10" s="24"/>
      <c r="H10" s="24"/>
      <c r="I10" s="92"/>
    </row>
    <row r="11" spans="1:12" ht="57" customHeight="1">
      <c r="A11" s="201" t="s">
        <v>133</v>
      </c>
      <c r="B11" s="61" t="s">
        <v>135</v>
      </c>
      <c r="C11" s="61" t="s">
        <v>30</v>
      </c>
      <c r="D11" s="61" t="s">
        <v>136</v>
      </c>
      <c r="E11" s="61" t="s">
        <v>137</v>
      </c>
      <c r="F11" s="61" t="s">
        <v>138</v>
      </c>
      <c r="G11" s="61" t="s">
        <v>139</v>
      </c>
      <c r="H11" s="61" t="s">
        <v>78</v>
      </c>
      <c r="I11" s="61" t="s">
        <v>1</v>
      </c>
    </row>
    <row r="12" spans="1:12" ht="12.75" customHeight="1">
      <c r="A12" s="62" t="s">
        <v>2</v>
      </c>
      <c r="B12" s="63">
        <v>255</v>
      </c>
      <c r="C12" s="56">
        <v>835</v>
      </c>
      <c r="D12" s="56">
        <v>1137</v>
      </c>
      <c r="E12" s="63">
        <v>4333</v>
      </c>
      <c r="F12" s="63">
        <v>208</v>
      </c>
      <c r="G12" s="63">
        <v>1551</v>
      </c>
      <c r="H12" s="63">
        <v>6687</v>
      </c>
      <c r="I12" s="99">
        <v>13338</v>
      </c>
      <c r="J12" s="4"/>
    </row>
    <row r="13" spans="1:12" ht="12.75" customHeight="1">
      <c r="A13" s="62" t="s">
        <v>3</v>
      </c>
      <c r="B13" s="63">
        <v>109</v>
      </c>
      <c r="C13" s="56">
        <v>99</v>
      </c>
      <c r="D13" s="56">
        <v>356</v>
      </c>
      <c r="E13" s="63">
        <v>938</v>
      </c>
      <c r="F13" s="63">
        <v>22</v>
      </c>
      <c r="G13" s="63">
        <v>590</v>
      </c>
      <c r="H13" s="63">
        <v>2846</v>
      </c>
      <c r="I13" s="99">
        <v>4939</v>
      </c>
      <c r="J13" s="4"/>
    </row>
    <row r="14" spans="1:12">
      <c r="A14" s="62" t="s">
        <v>4</v>
      </c>
      <c r="B14" s="63">
        <v>7</v>
      </c>
      <c r="C14" s="56">
        <v>12</v>
      </c>
      <c r="D14" s="56">
        <v>11</v>
      </c>
      <c r="E14" s="63">
        <v>72</v>
      </c>
      <c r="F14" s="63">
        <v>1</v>
      </c>
      <c r="G14" s="63">
        <v>40</v>
      </c>
      <c r="H14" s="63">
        <v>204</v>
      </c>
      <c r="I14" s="99">
        <v>329</v>
      </c>
      <c r="J14" s="4"/>
    </row>
    <row r="15" spans="1:12" ht="12.75" customHeight="1">
      <c r="A15" s="62" t="s">
        <v>5</v>
      </c>
      <c r="B15" s="63">
        <v>421</v>
      </c>
      <c r="C15" s="56">
        <v>760</v>
      </c>
      <c r="D15" s="56">
        <v>1634</v>
      </c>
      <c r="E15" s="63">
        <v>6048</v>
      </c>
      <c r="F15" s="63">
        <v>136</v>
      </c>
      <c r="G15" s="63">
        <v>2993</v>
      </c>
      <c r="H15" s="63">
        <v>17253</v>
      </c>
      <c r="I15" s="99">
        <v>28048</v>
      </c>
      <c r="J15" s="4"/>
    </row>
    <row r="16" spans="1:12">
      <c r="A16" s="62" t="s">
        <v>6</v>
      </c>
      <c r="B16" s="63">
        <v>915</v>
      </c>
      <c r="C16" s="56">
        <v>1211</v>
      </c>
      <c r="D16" s="56">
        <v>2770</v>
      </c>
      <c r="E16" s="63">
        <v>16202</v>
      </c>
      <c r="F16" s="63">
        <v>600</v>
      </c>
      <c r="G16" s="63">
        <v>3875</v>
      </c>
      <c r="H16" s="63">
        <v>19769</v>
      </c>
      <c r="I16" s="99">
        <v>44699</v>
      </c>
      <c r="J16" s="4"/>
    </row>
    <row r="17" spans="1:12">
      <c r="A17" s="62" t="s">
        <v>87</v>
      </c>
      <c r="B17" s="63">
        <v>98</v>
      </c>
      <c r="C17" s="56">
        <v>224</v>
      </c>
      <c r="D17" s="56">
        <v>321</v>
      </c>
      <c r="E17" s="63">
        <v>1443</v>
      </c>
      <c r="F17" s="63">
        <v>72</v>
      </c>
      <c r="G17" s="63">
        <v>344</v>
      </c>
      <c r="H17" s="63">
        <v>1784</v>
      </c>
      <c r="I17" s="99">
        <v>4420</v>
      </c>
      <c r="J17" s="4"/>
    </row>
    <row r="18" spans="1:12">
      <c r="A18" s="62" t="s">
        <v>7</v>
      </c>
      <c r="B18" s="63">
        <v>54</v>
      </c>
      <c r="C18" s="56">
        <v>182</v>
      </c>
      <c r="D18" s="56">
        <v>183</v>
      </c>
      <c r="E18" s="63">
        <v>732</v>
      </c>
      <c r="F18" s="63">
        <v>47</v>
      </c>
      <c r="G18" s="63">
        <v>241</v>
      </c>
      <c r="H18" s="63">
        <v>1597</v>
      </c>
      <c r="I18" s="99">
        <v>3044</v>
      </c>
      <c r="J18" s="4"/>
    </row>
    <row r="19" spans="1:12">
      <c r="A19" s="64" t="s">
        <v>79</v>
      </c>
      <c r="B19" s="63">
        <v>6</v>
      </c>
      <c r="C19" s="56">
        <v>25</v>
      </c>
      <c r="D19" s="56">
        <v>19</v>
      </c>
      <c r="E19" s="63">
        <v>86</v>
      </c>
      <c r="F19" s="63">
        <v>11</v>
      </c>
      <c r="G19" s="63">
        <v>29</v>
      </c>
      <c r="H19" s="63">
        <v>109</v>
      </c>
      <c r="I19" s="99">
        <v>269</v>
      </c>
      <c r="J19" s="4"/>
    </row>
    <row r="20" spans="1:12">
      <c r="A20" s="62" t="s">
        <v>81</v>
      </c>
      <c r="B20" s="63">
        <v>8</v>
      </c>
      <c r="C20" s="56">
        <v>67</v>
      </c>
      <c r="D20" s="56">
        <v>44</v>
      </c>
      <c r="E20" s="63">
        <v>247</v>
      </c>
      <c r="F20" s="63">
        <v>26</v>
      </c>
      <c r="G20" s="63">
        <v>52</v>
      </c>
      <c r="H20" s="63">
        <v>320</v>
      </c>
      <c r="I20" s="99">
        <v>797</v>
      </c>
      <c r="J20" s="4"/>
    </row>
    <row r="21" spans="1:12">
      <c r="A21" s="62" t="s">
        <v>58</v>
      </c>
      <c r="B21" s="63">
        <v>9</v>
      </c>
      <c r="C21" s="56">
        <v>36</v>
      </c>
      <c r="D21" s="56">
        <v>14</v>
      </c>
      <c r="E21" s="63">
        <v>111</v>
      </c>
      <c r="F21" s="63">
        <v>4</v>
      </c>
      <c r="G21" s="63">
        <v>38</v>
      </c>
      <c r="H21" s="63">
        <v>205</v>
      </c>
      <c r="I21" s="99">
        <v>406</v>
      </c>
      <c r="J21" s="4"/>
    </row>
    <row r="22" spans="1:12">
      <c r="A22" s="65" t="s">
        <v>59</v>
      </c>
      <c r="B22" s="63">
        <v>1</v>
      </c>
      <c r="C22" s="56">
        <v>2</v>
      </c>
      <c r="D22" s="56"/>
      <c r="E22" s="63">
        <v>4</v>
      </c>
      <c r="F22" s="63">
        <v>2</v>
      </c>
      <c r="G22" s="63">
        <v>1</v>
      </c>
      <c r="H22" s="63">
        <v>6</v>
      </c>
      <c r="I22" s="99">
        <v>20</v>
      </c>
      <c r="J22" s="4"/>
    </row>
    <row r="23" spans="1:12">
      <c r="A23" s="62" t="s">
        <v>60</v>
      </c>
      <c r="B23" s="63">
        <v>320</v>
      </c>
      <c r="C23" s="56">
        <v>1150</v>
      </c>
      <c r="D23" s="56">
        <v>764</v>
      </c>
      <c r="E23" s="63">
        <v>6241</v>
      </c>
      <c r="F23" s="63">
        <v>228</v>
      </c>
      <c r="G23" s="63">
        <v>2207</v>
      </c>
      <c r="H23" s="63">
        <v>12529</v>
      </c>
      <c r="I23" s="99">
        <v>21864</v>
      </c>
      <c r="J23" s="4"/>
    </row>
    <row r="24" spans="1:12">
      <c r="A24" s="62" t="s">
        <v>61</v>
      </c>
      <c r="B24" s="63">
        <v>194</v>
      </c>
      <c r="C24" s="56">
        <v>1910</v>
      </c>
      <c r="D24" s="56">
        <v>1182</v>
      </c>
      <c r="E24" s="63">
        <v>4407</v>
      </c>
      <c r="F24" s="63">
        <v>205</v>
      </c>
      <c r="G24" s="63">
        <v>2085</v>
      </c>
      <c r="H24" s="63">
        <v>10263</v>
      </c>
      <c r="I24" s="99">
        <v>18663</v>
      </c>
      <c r="J24" s="4"/>
    </row>
    <row r="25" spans="1:12">
      <c r="A25" s="62" t="s">
        <v>62</v>
      </c>
      <c r="B25" s="63">
        <v>6</v>
      </c>
      <c r="C25" s="56">
        <v>14</v>
      </c>
      <c r="D25" s="56">
        <v>21</v>
      </c>
      <c r="E25" s="63">
        <v>71</v>
      </c>
      <c r="F25" s="63">
        <v>3</v>
      </c>
      <c r="G25" s="63">
        <v>25</v>
      </c>
      <c r="H25" s="63">
        <v>130</v>
      </c>
      <c r="I25" s="99">
        <v>273</v>
      </c>
      <c r="J25" s="4"/>
    </row>
    <row r="26" spans="1:12">
      <c r="A26" s="56" t="s">
        <v>63</v>
      </c>
      <c r="B26" s="63">
        <f>SUM(B12:B25)</f>
        <v>2403</v>
      </c>
      <c r="C26" s="63">
        <f t="shared" ref="C26:H26" si="0">SUM(C12:C25)</f>
        <v>6527</v>
      </c>
      <c r="D26" s="63">
        <f t="shared" si="0"/>
        <v>8456</v>
      </c>
      <c r="E26" s="63">
        <f t="shared" si="0"/>
        <v>40935</v>
      </c>
      <c r="F26" s="63">
        <f>SUM(F12:F25)</f>
        <v>1565</v>
      </c>
      <c r="G26" s="63">
        <f t="shared" si="0"/>
        <v>14071</v>
      </c>
      <c r="H26" s="63">
        <f t="shared" si="0"/>
        <v>73702</v>
      </c>
      <c r="I26" s="63">
        <f>SUM(I12:I25)</f>
        <v>141109</v>
      </c>
      <c r="J26" s="4"/>
    </row>
    <row r="27" spans="1:12">
      <c r="A27" s="94"/>
      <c r="B27" s="100"/>
      <c r="C27" s="100"/>
      <c r="D27" s="100"/>
      <c r="E27" s="100"/>
      <c r="F27" s="100"/>
      <c r="G27" s="101"/>
      <c r="H27" s="35"/>
      <c r="I27" s="101"/>
    </row>
    <row r="28" spans="1:12" s="39" customFormat="1">
      <c r="A28" s="38" t="s">
        <v>131</v>
      </c>
      <c r="B28" s="40">
        <f>B26/$I$26</f>
        <v>1.7029388628648775E-2</v>
      </c>
      <c r="C28" s="40">
        <f t="shared" ref="C28:I28" si="1">C26/$I$26</f>
        <v>4.6255022712938222E-2</v>
      </c>
      <c r="D28" s="40">
        <f t="shared" si="1"/>
        <v>5.9925305969144423E-2</v>
      </c>
      <c r="E28" s="40">
        <f t="shared" si="1"/>
        <v>0.29009489118341142</v>
      </c>
      <c r="F28" s="40">
        <f t="shared" si="1"/>
        <v>1.1090717105216535E-2</v>
      </c>
      <c r="G28" s="40">
        <f t="shared" si="1"/>
        <v>9.9717239864218446E-2</v>
      </c>
      <c r="H28" s="40">
        <f t="shared" si="1"/>
        <v>0.52230545181384602</v>
      </c>
      <c r="I28" s="40">
        <f t="shared" si="1"/>
        <v>1</v>
      </c>
    </row>
    <row r="29" spans="1:12">
      <c r="A29" s="24"/>
      <c r="B29" s="24"/>
      <c r="C29" s="24"/>
      <c r="D29" s="24"/>
      <c r="E29" s="24"/>
      <c r="F29" s="24"/>
      <c r="G29" s="24"/>
      <c r="H29" s="87"/>
      <c r="I29" s="87"/>
      <c r="J29" s="6"/>
      <c r="K29" s="6"/>
      <c r="L29" s="6"/>
    </row>
  </sheetData>
  <sheetProtection algorithmName="SHA-512" hashValue="q5JDE4KWsFlOG8cn1X++bCHwcOK9ufN1ETF1PEnGmfuj3yVjqUWD/3T6XXZB1qi7pBXiZ27UupZUthbjG/n8gA==" saltValue="b10fkItxjp311nWPnOLoCA==" spinCount="100000" sheet="1" objects="1" scenarios="1"/>
  <mergeCells count="9">
    <mergeCell ref="B9:C9"/>
    <mergeCell ref="D9:E9"/>
    <mergeCell ref="A1:I1"/>
    <mergeCell ref="A2:I2"/>
    <mergeCell ref="A3:I3"/>
    <mergeCell ref="A4:I4"/>
    <mergeCell ref="A5:I5"/>
    <mergeCell ref="A6:I6"/>
    <mergeCell ref="A7:I7"/>
  </mergeCells>
  <phoneticPr fontId="4" type="noConversion"/>
  <pageMargins left="0.5" right="0.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C000"/>
  </sheetPr>
  <dimension ref="A1:W48"/>
  <sheetViews>
    <sheetView showGridLines="0" workbookViewId="0">
      <selection activeCell="S44" sqref="S44"/>
    </sheetView>
  </sheetViews>
  <sheetFormatPr defaultColWidth="8.7109375" defaultRowHeight="12.75"/>
  <cols>
    <col min="1" max="3" width="2.7109375" customWidth="1"/>
    <col min="4" max="4" width="5.42578125" customWidth="1"/>
    <col min="5" max="5" width="21.28515625" customWidth="1"/>
    <col min="6" max="6" width="2.7109375" customWidth="1"/>
    <col min="7" max="7" width="6.42578125" customWidth="1"/>
    <col min="8" max="8" width="6" bestFit="1" customWidth="1"/>
    <col min="9" max="9" width="5" customWidth="1"/>
    <col min="10" max="10" width="6" bestFit="1" customWidth="1"/>
    <col min="11" max="11" width="3" customWidth="1"/>
    <col min="12" max="12" width="7.140625" customWidth="1"/>
    <col min="13" max="13" width="6" bestFit="1" customWidth="1"/>
    <col min="14" max="14" width="5" bestFit="1" customWidth="1"/>
    <col min="15" max="15" width="6.28515625" customWidth="1"/>
    <col min="16" max="16" width="2.85546875" customWidth="1"/>
    <col min="17" max="17" width="6.7109375" customWidth="1"/>
    <col min="18" max="19" width="5.7109375" customWidth="1"/>
    <col min="20" max="20" width="6" customWidth="1"/>
    <col min="21" max="22" width="3.42578125" customWidth="1"/>
    <col min="23" max="23" width="6" customWidth="1"/>
    <col min="24" max="24" width="3.42578125" customWidth="1"/>
    <col min="25" max="27" width="1" customWidth="1"/>
    <col min="28" max="29" width="2.140625" customWidth="1"/>
    <col min="30" max="30" width="1.5703125" customWidth="1"/>
  </cols>
  <sheetData>
    <row r="1" spans="1:23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40"/>
    </row>
    <row r="2" spans="1:23" ht="12" customHeight="1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3"/>
    </row>
    <row r="3" spans="1:23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3"/>
    </row>
    <row r="4" spans="1:23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3"/>
    </row>
    <row r="5" spans="1:23">
      <c r="A5" s="229" t="s">
        <v>144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1"/>
    </row>
    <row r="6" spans="1:23" ht="16.5" customHeight="1">
      <c r="A6" s="244" t="s">
        <v>50</v>
      </c>
      <c r="B6" s="244"/>
      <c r="C6" s="244"/>
      <c r="D6" s="244"/>
      <c r="E6" s="244"/>
      <c r="F6" s="24"/>
      <c r="G6" s="245" t="str">
        <f>'CC_Page 1'!B8</f>
        <v>State Summary</v>
      </c>
      <c r="H6" s="246"/>
      <c r="I6" s="246"/>
      <c r="J6" s="246"/>
      <c r="K6" s="24"/>
      <c r="L6" s="244"/>
      <c r="M6" s="244"/>
      <c r="N6" s="244"/>
      <c r="O6" s="244"/>
      <c r="P6" s="24"/>
      <c r="Q6" s="81"/>
      <c r="R6" s="81"/>
      <c r="S6" s="81"/>
      <c r="T6" s="24"/>
    </row>
    <row r="7" spans="1:23">
      <c r="A7" s="35"/>
      <c r="B7" s="24"/>
      <c r="C7" s="24"/>
      <c r="D7" s="24"/>
      <c r="E7" s="24"/>
      <c r="F7" s="24"/>
      <c r="G7" s="35"/>
      <c r="H7" s="24"/>
      <c r="I7" s="24"/>
      <c r="J7" s="24"/>
      <c r="K7" s="24"/>
      <c r="L7" s="35"/>
      <c r="M7" s="24"/>
      <c r="N7" s="24"/>
      <c r="O7" s="24"/>
      <c r="P7" s="35"/>
      <c r="Q7" s="24"/>
      <c r="R7" s="24"/>
      <c r="S7" s="24"/>
      <c r="T7" s="24"/>
    </row>
    <row r="8" spans="1:23" ht="7.9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3">
      <c r="A9" s="247" t="s">
        <v>133</v>
      </c>
      <c r="B9" s="247"/>
      <c r="C9" s="247"/>
      <c r="D9" s="247"/>
      <c r="E9" s="247"/>
      <c r="F9" s="24"/>
      <c r="G9" s="232" t="s">
        <v>8</v>
      </c>
      <c r="H9" s="233"/>
      <c r="I9" s="233"/>
      <c r="J9" s="234"/>
      <c r="K9" s="24"/>
      <c r="L9" s="232" t="s">
        <v>9</v>
      </c>
      <c r="M9" s="233"/>
      <c r="N9" s="233"/>
      <c r="O9" s="234"/>
      <c r="P9" s="24"/>
      <c r="Q9" s="232" t="s">
        <v>10</v>
      </c>
      <c r="R9" s="233"/>
      <c r="S9" s="233"/>
      <c r="T9" s="234"/>
    </row>
    <row r="10" spans="1:23" ht="28.5" customHeight="1">
      <c r="A10" s="248"/>
      <c r="B10" s="248"/>
      <c r="C10" s="248"/>
      <c r="D10" s="248"/>
      <c r="E10" s="248"/>
      <c r="F10" s="24"/>
      <c r="G10" s="235"/>
      <c r="H10" s="236"/>
      <c r="I10" s="236"/>
      <c r="J10" s="237"/>
      <c r="K10" s="24"/>
      <c r="L10" s="235"/>
      <c r="M10" s="236"/>
      <c r="N10" s="236"/>
      <c r="O10" s="237"/>
      <c r="P10" s="24"/>
      <c r="Q10" s="235"/>
      <c r="R10" s="236"/>
      <c r="S10" s="236"/>
      <c r="T10" s="237"/>
    </row>
    <row r="11" spans="1:23">
      <c r="A11" s="249" t="s">
        <v>11</v>
      </c>
      <c r="B11" s="250"/>
      <c r="C11" s="250"/>
      <c r="D11" s="250"/>
      <c r="E11" s="250"/>
      <c r="F11" s="24"/>
      <c r="G11" s="102" t="s">
        <v>114</v>
      </c>
      <c r="H11" s="102" t="s">
        <v>12</v>
      </c>
      <c r="I11" s="102" t="s">
        <v>13</v>
      </c>
      <c r="J11" s="102" t="s">
        <v>14</v>
      </c>
      <c r="K11" s="103"/>
      <c r="L11" s="102" t="s">
        <v>114</v>
      </c>
      <c r="M11" s="102" t="s">
        <v>12</v>
      </c>
      <c r="N11" s="102" t="s">
        <v>13</v>
      </c>
      <c r="O11" s="102" t="s">
        <v>14</v>
      </c>
      <c r="P11" s="104"/>
      <c r="Q11" s="102" t="s">
        <v>114</v>
      </c>
      <c r="R11" s="102" t="s">
        <v>12</v>
      </c>
      <c r="S11" s="102" t="s">
        <v>13</v>
      </c>
      <c r="T11" s="102" t="s">
        <v>14</v>
      </c>
      <c r="U11" s="9"/>
      <c r="V11" s="9"/>
    </row>
    <row r="12" spans="1:23">
      <c r="A12" s="251" t="s">
        <v>15</v>
      </c>
      <c r="B12" s="252"/>
      <c r="C12" s="252"/>
      <c r="D12" s="252"/>
      <c r="E12" s="252"/>
      <c r="F12" s="86">
        <v>1</v>
      </c>
      <c r="G12" s="33">
        <v>9828</v>
      </c>
      <c r="H12" s="105"/>
      <c r="I12" s="105"/>
      <c r="J12" s="106">
        <f>G12</f>
        <v>9828</v>
      </c>
      <c r="K12" s="107">
        <v>1</v>
      </c>
      <c r="L12" s="33">
        <v>2636</v>
      </c>
      <c r="M12" s="105"/>
      <c r="N12" s="105"/>
      <c r="O12" s="106">
        <f>L12</f>
        <v>2636</v>
      </c>
      <c r="P12" s="107">
        <v>1</v>
      </c>
      <c r="Q12" s="33">
        <v>2437</v>
      </c>
      <c r="R12" s="105"/>
      <c r="S12" s="105"/>
      <c r="T12" s="106">
        <f>Q12</f>
        <v>2437</v>
      </c>
      <c r="U12" s="10"/>
      <c r="V12" s="10"/>
      <c r="W12" s="10"/>
    </row>
    <row r="13" spans="1:23">
      <c r="A13" s="251" t="s">
        <v>16</v>
      </c>
      <c r="B13" s="252"/>
      <c r="C13" s="252"/>
      <c r="D13" s="252"/>
      <c r="E13" s="252"/>
      <c r="F13" s="108">
        <v>2</v>
      </c>
      <c r="G13" s="33">
        <v>870</v>
      </c>
      <c r="H13" s="33">
        <v>1904</v>
      </c>
      <c r="I13" s="33">
        <v>132</v>
      </c>
      <c r="J13" s="33">
        <f>SUM(G13:I13)</f>
        <v>2906</v>
      </c>
      <c r="K13" s="109">
        <v>2</v>
      </c>
      <c r="L13" s="33">
        <v>317</v>
      </c>
      <c r="M13" s="33">
        <v>863</v>
      </c>
      <c r="N13" s="33">
        <v>56</v>
      </c>
      <c r="O13" s="33">
        <f>SUM(L13:N13)</f>
        <v>1236</v>
      </c>
      <c r="P13" s="109">
        <v>2</v>
      </c>
      <c r="Q13" s="33">
        <v>233</v>
      </c>
      <c r="R13" s="33">
        <v>248</v>
      </c>
      <c r="S13" s="33">
        <v>21</v>
      </c>
      <c r="T13" s="33">
        <f>SUM(Q13:S13)</f>
        <v>502</v>
      </c>
      <c r="U13" s="10"/>
      <c r="V13" s="10"/>
      <c r="W13" s="10"/>
    </row>
    <row r="14" spans="1:23">
      <c r="A14" s="253" t="s">
        <v>17</v>
      </c>
      <c r="B14" s="252"/>
      <c r="C14" s="252"/>
      <c r="D14" s="252"/>
      <c r="E14" s="252"/>
      <c r="F14" s="108">
        <v>3</v>
      </c>
      <c r="G14" s="33">
        <v>152</v>
      </c>
      <c r="H14" s="33">
        <v>82</v>
      </c>
      <c r="I14" s="33">
        <v>4</v>
      </c>
      <c r="J14" s="33">
        <f t="shared" ref="J14:J25" si="0">SUM(G14:I14)</f>
        <v>238</v>
      </c>
      <c r="K14" s="109">
        <v>3</v>
      </c>
      <c r="L14" s="33">
        <v>18</v>
      </c>
      <c r="M14" s="33">
        <v>35</v>
      </c>
      <c r="N14" s="33">
        <v>7</v>
      </c>
      <c r="O14" s="33">
        <f t="shared" ref="O14:O25" si="1">SUM(L14:N14)</f>
        <v>60</v>
      </c>
      <c r="P14" s="109">
        <v>3</v>
      </c>
      <c r="Q14" s="33">
        <v>25</v>
      </c>
      <c r="R14" s="33">
        <v>15</v>
      </c>
      <c r="S14" s="33">
        <v>2</v>
      </c>
      <c r="T14" s="33">
        <f t="shared" ref="T14:T25" si="2">SUM(Q14:S14)</f>
        <v>42</v>
      </c>
      <c r="U14" s="10"/>
      <c r="V14" s="10"/>
      <c r="W14" s="10"/>
    </row>
    <row r="15" spans="1:23">
      <c r="A15" s="251" t="s">
        <v>18</v>
      </c>
      <c r="B15" s="252"/>
      <c r="C15" s="252"/>
      <c r="D15" s="252"/>
      <c r="E15" s="252"/>
      <c r="F15" s="108">
        <v>4</v>
      </c>
      <c r="G15" s="33">
        <v>6860</v>
      </c>
      <c r="H15" s="33">
        <v>10957</v>
      </c>
      <c r="I15" s="33">
        <v>772</v>
      </c>
      <c r="J15" s="33">
        <f t="shared" si="0"/>
        <v>18589</v>
      </c>
      <c r="K15" s="109">
        <v>4</v>
      </c>
      <c r="L15" s="33">
        <v>2332</v>
      </c>
      <c r="M15" s="33">
        <v>5151</v>
      </c>
      <c r="N15" s="33">
        <v>468</v>
      </c>
      <c r="O15" s="33">
        <f t="shared" si="1"/>
        <v>7951</v>
      </c>
      <c r="P15" s="109">
        <v>4</v>
      </c>
      <c r="Q15" s="33">
        <v>1197</v>
      </c>
      <c r="R15" s="33">
        <v>919</v>
      </c>
      <c r="S15" s="33">
        <v>199</v>
      </c>
      <c r="T15" s="33">
        <f t="shared" si="2"/>
        <v>2315</v>
      </c>
      <c r="U15" s="10"/>
      <c r="V15" s="10"/>
      <c r="W15" s="10"/>
    </row>
    <row r="16" spans="1:23">
      <c r="A16" s="253" t="s">
        <v>19</v>
      </c>
      <c r="B16" s="252"/>
      <c r="C16" s="252"/>
      <c r="D16" s="252"/>
      <c r="E16" s="252"/>
      <c r="F16" s="86">
        <v>5</v>
      </c>
      <c r="G16" s="33">
        <v>11684</v>
      </c>
      <c r="H16" s="33">
        <v>18803</v>
      </c>
      <c r="I16" s="33">
        <v>1128</v>
      </c>
      <c r="J16" s="33">
        <f t="shared" si="0"/>
        <v>31615</v>
      </c>
      <c r="K16" s="107">
        <v>5</v>
      </c>
      <c r="L16" s="33">
        <v>3969</v>
      </c>
      <c r="M16" s="33">
        <v>8587</v>
      </c>
      <c r="N16" s="33">
        <v>493</v>
      </c>
      <c r="O16" s="33">
        <f t="shared" si="1"/>
        <v>13049</v>
      </c>
      <c r="P16" s="107">
        <v>5</v>
      </c>
      <c r="Q16" s="33">
        <v>210</v>
      </c>
      <c r="R16" s="33">
        <v>262</v>
      </c>
      <c r="S16" s="33">
        <v>50</v>
      </c>
      <c r="T16" s="33">
        <f t="shared" si="2"/>
        <v>522</v>
      </c>
      <c r="U16" s="10"/>
      <c r="V16" s="10"/>
      <c r="W16" s="10"/>
    </row>
    <row r="17" spans="1:23">
      <c r="A17" s="253" t="s">
        <v>88</v>
      </c>
      <c r="B17" s="252"/>
      <c r="C17" s="252"/>
      <c r="D17" s="252"/>
      <c r="E17" s="252"/>
      <c r="F17" s="108">
        <v>6</v>
      </c>
      <c r="G17" s="33">
        <v>108</v>
      </c>
      <c r="H17" s="33">
        <v>198</v>
      </c>
      <c r="I17" s="33">
        <v>93</v>
      </c>
      <c r="J17" s="33">
        <f t="shared" si="0"/>
        <v>399</v>
      </c>
      <c r="K17" s="109">
        <v>6</v>
      </c>
      <c r="L17" s="33">
        <v>389</v>
      </c>
      <c r="M17" s="33">
        <v>1075</v>
      </c>
      <c r="N17" s="33">
        <v>371</v>
      </c>
      <c r="O17" s="33">
        <f t="shared" si="1"/>
        <v>1835</v>
      </c>
      <c r="P17" s="109">
        <v>6</v>
      </c>
      <c r="Q17" s="33">
        <v>524</v>
      </c>
      <c r="R17" s="33">
        <v>1121</v>
      </c>
      <c r="S17" s="33">
        <v>370</v>
      </c>
      <c r="T17" s="33">
        <f t="shared" si="2"/>
        <v>2015</v>
      </c>
      <c r="U17" s="11"/>
      <c r="V17" s="11"/>
      <c r="W17" s="12"/>
    </row>
    <row r="18" spans="1:23">
      <c r="A18" s="251" t="s">
        <v>20</v>
      </c>
      <c r="B18" s="252"/>
      <c r="C18" s="252"/>
      <c r="D18" s="252"/>
      <c r="E18" s="252"/>
      <c r="F18" s="108">
        <v>7</v>
      </c>
      <c r="G18" s="33">
        <v>193</v>
      </c>
      <c r="H18" s="33">
        <v>241</v>
      </c>
      <c r="I18" s="33">
        <v>57</v>
      </c>
      <c r="J18" s="33">
        <f t="shared" si="0"/>
        <v>491</v>
      </c>
      <c r="K18" s="109">
        <v>7</v>
      </c>
      <c r="L18" s="33">
        <v>170</v>
      </c>
      <c r="M18" s="33">
        <v>388</v>
      </c>
      <c r="N18" s="33">
        <v>156</v>
      </c>
      <c r="O18" s="33">
        <f t="shared" si="1"/>
        <v>714</v>
      </c>
      <c r="P18" s="109">
        <v>7</v>
      </c>
      <c r="Q18" s="33">
        <v>546</v>
      </c>
      <c r="R18" s="33">
        <v>744</v>
      </c>
      <c r="S18" s="33">
        <v>340</v>
      </c>
      <c r="T18" s="33">
        <f t="shared" si="2"/>
        <v>1630</v>
      </c>
      <c r="U18" s="10"/>
      <c r="V18" s="10"/>
      <c r="W18" s="10"/>
    </row>
    <row r="19" spans="1:23">
      <c r="A19" s="253" t="s">
        <v>83</v>
      </c>
      <c r="B19" s="253"/>
      <c r="C19" s="253"/>
      <c r="D19" s="253"/>
      <c r="E19" s="253"/>
      <c r="F19" s="108">
        <v>8</v>
      </c>
      <c r="G19" s="33">
        <v>47</v>
      </c>
      <c r="H19" s="33">
        <v>31</v>
      </c>
      <c r="I19" s="33">
        <v>6</v>
      </c>
      <c r="J19" s="33">
        <f t="shared" si="0"/>
        <v>84</v>
      </c>
      <c r="K19" s="109">
        <v>8</v>
      </c>
      <c r="L19" s="33">
        <v>26</v>
      </c>
      <c r="M19" s="33">
        <v>32</v>
      </c>
      <c r="N19" s="33">
        <v>6</v>
      </c>
      <c r="O19" s="33">
        <f t="shared" si="1"/>
        <v>64</v>
      </c>
      <c r="P19" s="109">
        <v>8</v>
      </c>
      <c r="Q19" s="33">
        <v>44</v>
      </c>
      <c r="R19" s="33">
        <v>20</v>
      </c>
      <c r="S19" s="33">
        <v>2</v>
      </c>
      <c r="T19" s="33">
        <f t="shared" si="2"/>
        <v>66</v>
      </c>
      <c r="U19" s="10"/>
      <c r="V19" s="10"/>
      <c r="W19" s="10"/>
    </row>
    <row r="20" spans="1:23">
      <c r="A20" s="251" t="s">
        <v>82</v>
      </c>
      <c r="B20" s="251"/>
      <c r="C20" s="251"/>
      <c r="D20" s="251"/>
      <c r="E20" s="251"/>
      <c r="F20" s="86">
        <v>9</v>
      </c>
      <c r="G20" s="33">
        <v>279</v>
      </c>
      <c r="H20" s="33">
        <v>199</v>
      </c>
      <c r="I20" s="33">
        <v>16</v>
      </c>
      <c r="J20" s="33">
        <f t="shared" si="0"/>
        <v>494</v>
      </c>
      <c r="K20" s="107">
        <v>9</v>
      </c>
      <c r="L20" s="33">
        <v>73</v>
      </c>
      <c r="M20" s="33">
        <v>93</v>
      </c>
      <c r="N20" s="33">
        <v>12</v>
      </c>
      <c r="O20" s="33">
        <f t="shared" si="1"/>
        <v>178</v>
      </c>
      <c r="P20" s="107">
        <v>9</v>
      </c>
      <c r="Q20" s="33">
        <v>39</v>
      </c>
      <c r="R20" s="33">
        <v>13</v>
      </c>
      <c r="S20" s="33">
        <v>3</v>
      </c>
      <c r="T20" s="33">
        <f t="shared" si="2"/>
        <v>55</v>
      </c>
      <c r="U20" s="10"/>
      <c r="V20" s="10"/>
      <c r="W20" s="10"/>
    </row>
    <row r="21" spans="1:23">
      <c r="A21" s="251" t="s">
        <v>21</v>
      </c>
      <c r="B21" s="252"/>
      <c r="C21" s="252"/>
      <c r="D21" s="252"/>
      <c r="E21" s="252"/>
      <c r="F21" s="108">
        <v>10</v>
      </c>
      <c r="G21" s="33">
        <v>142</v>
      </c>
      <c r="H21" s="33">
        <v>148</v>
      </c>
      <c r="I21" s="33">
        <v>4</v>
      </c>
      <c r="J21" s="33">
        <f t="shared" si="0"/>
        <v>294</v>
      </c>
      <c r="K21" s="109">
        <v>10</v>
      </c>
      <c r="L21" s="33">
        <v>26</v>
      </c>
      <c r="M21" s="33">
        <v>37</v>
      </c>
      <c r="N21" s="33">
        <v>3</v>
      </c>
      <c r="O21" s="33">
        <f t="shared" si="1"/>
        <v>66</v>
      </c>
      <c r="P21" s="109">
        <v>10</v>
      </c>
      <c r="Q21" s="33">
        <v>14</v>
      </c>
      <c r="R21" s="33">
        <v>5</v>
      </c>
      <c r="S21" s="33"/>
      <c r="T21" s="33">
        <f t="shared" si="2"/>
        <v>19</v>
      </c>
      <c r="U21" s="10"/>
      <c r="V21" s="10"/>
      <c r="W21" s="10"/>
    </row>
    <row r="22" spans="1:23">
      <c r="A22" s="251" t="s">
        <v>22</v>
      </c>
      <c r="B22" s="252"/>
      <c r="C22" s="252"/>
      <c r="D22" s="252"/>
      <c r="E22" s="252"/>
      <c r="F22" s="108">
        <v>11</v>
      </c>
      <c r="G22" s="33"/>
      <c r="H22" s="33">
        <v>5</v>
      </c>
      <c r="I22" s="33"/>
      <c r="J22" s="33">
        <f t="shared" si="0"/>
        <v>5</v>
      </c>
      <c r="K22" s="109">
        <v>11</v>
      </c>
      <c r="L22" s="33"/>
      <c r="M22" s="33">
        <v>2</v>
      </c>
      <c r="N22" s="33"/>
      <c r="O22" s="33">
        <f t="shared" si="1"/>
        <v>2</v>
      </c>
      <c r="P22" s="109">
        <v>11</v>
      </c>
      <c r="Q22" s="33">
        <v>1</v>
      </c>
      <c r="R22" s="33">
        <v>5</v>
      </c>
      <c r="S22" s="33">
        <v>1</v>
      </c>
      <c r="T22" s="33">
        <f t="shared" si="2"/>
        <v>7</v>
      </c>
      <c r="U22" s="11"/>
      <c r="V22" s="11"/>
      <c r="W22" s="12"/>
    </row>
    <row r="23" spans="1:23">
      <c r="A23" s="251" t="s">
        <v>23</v>
      </c>
      <c r="B23" s="252"/>
      <c r="C23" s="252"/>
      <c r="D23" s="252"/>
      <c r="E23" s="252"/>
      <c r="F23" s="108">
        <v>12</v>
      </c>
      <c r="G23" s="33">
        <v>20726</v>
      </c>
      <c r="H23" s="33">
        <v>1772</v>
      </c>
      <c r="I23" s="33">
        <v>20</v>
      </c>
      <c r="J23" s="33">
        <f t="shared" si="0"/>
        <v>22518</v>
      </c>
      <c r="K23" s="109">
        <v>12</v>
      </c>
      <c r="L23" s="33">
        <v>225</v>
      </c>
      <c r="M23" s="33">
        <v>224</v>
      </c>
      <c r="N23" s="33">
        <v>7</v>
      </c>
      <c r="O23" s="33">
        <f t="shared" si="1"/>
        <v>456</v>
      </c>
      <c r="P23" s="109">
        <v>12</v>
      </c>
      <c r="Q23" s="33">
        <v>47</v>
      </c>
      <c r="R23" s="33">
        <v>23</v>
      </c>
      <c r="S23" s="33">
        <v>1</v>
      </c>
      <c r="T23" s="33">
        <f t="shared" si="2"/>
        <v>71</v>
      </c>
      <c r="U23" s="10"/>
      <c r="V23" s="10"/>
      <c r="W23" s="10"/>
    </row>
    <row r="24" spans="1:23">
      <c r="A24" s="251" t="s">
        <v>24</v>
      </c>
      <c r="B24" s="252"/>
      <c r="C24" s="252"/>
      <c r="D24" s="252"/>
      <c r="E24" s="252"/>
      <c r="F24" s="86">
        <v>13</v>
      </c>
      <c r="G24" s="33">
        <v>4323</v>
      </c>
      <c r="H24" s="33">
        <v>3775</v>
      </c>
      <c r="I24" s="33">
        <v>363</v>
      </c>
      <c r="J24" s="33">
        <f t="shared" si="0"/>
        <v>8461</v>
      </c>
      <c r="K24" s="107">
        <v>13</v>
      </c>
      <c r="L24" s="33">
        <v>2148</v>
      </c>
      <c r="M24" s="33">
        <v>2433</v>
      </c>
      <c r="N24" s="33">
        <v>507</v>
      </c>
      <c r="O24" s="33">
        <f t="shared" si="1"/>
        <v>5088</v>
      </c>
      <c r="P24" s="107">
        <v>13</v>
      </c>
      <c r="Q24" s="33">
        <v>3864</v>
      </c>
      <c r="R24" s="33">
        <v>1910</v>
      </c>
      <c r="S24" s="33">
        <v>503</v>
      </c>
      <c r="T24" s="33">
        <f t="shared" si="2"/>
        <v>6277</v>
      </c>
      <c r="U24" s="10"/>
      <c r="V24" s="10"/>
      <c r="W24" s="10"/>
    </row>
    <row r="25" spans="1:23">
      <c r="A25" s="251" t="s">
        <v>25</v>
      </c>
      <c r="B25" s="252"/>
      <c r="C25" s="252"/>
      <c r="D25" s="252"/>
      <c r="E25" s="252"/>
      <c r="F25" s="108">
        <v>14</v>
      </c>
      <c r="G25" s="33">
        <v>41</v>
      </c>
      <c r="H25" s="33">
        <v>71</v>
      </c>
      <c r="I25" s="33">
        <v>11</v>
      </c>
      <c r="J25" s="33">
        <f t="shared" si="0"/>
        <v>123</v>
      </c>
      <c r="K25" s="109">
        <v>14</v>
      </c>
      <c r="L25" s="33">
        <v>22</v>
      </c>
      <c r="M25" s="33">
        <v>68</v>
      </c>
      <c r="N25" s="33">
        <v>8</v>
      </c>
      <c r="O25" s="33">
        <f t="shared" si="1"/>
        <v>98</v>
      </c>
      <c r="P25" s="109">
        <v>14</v>
      </c>
      <c r="Q25" s="33">
        <v>16</v>
      </c>
      <c r="R25" s="33">
        <v>20</v>
      </c>
      <c r="S25" s="33">
        <v>9</v>
      </c>
      <c r="T25" s="33">
        <f t="shared" si="2"/>
        <v>45</v>
      </c>
    </row>
    <row r="26" spans="1:23">
      <c r="A26" s="251" t="s">
        <v>1</v>
      </c>
      <c r="B26" s="251"/>
      <c r="C26" s="251"/>
      <c r="D26" s="251"/>
      <c r="E26" s="251"/>
      <c r="F26" s="24"/>
      <c r="G26" s="33">
        <f>SUM(G12:G25)</f>
        <v>55253</v>
      </c>
      <c r="H26" s="33">
        <f>SUM(H13:H25)</f>
        <v>38186</v>
      </c>
      <c r="I26" s="33">
        <f>SUM(I13:I25)</f>
        <v>2606</v>
      </c>
      <c r="J26" s="33">
        <f>SUM(J12:J25)</f>
        <v>96045</v>
      </c>
      <c r="K26" s="107"/>
      <c r="L26" s="33">
        <f>SUM(L12:L25)</f>
        <v>12351</v>
      </c>
      <c r="M26" s="33">
        <f>SUM(M13:M25)</f>
        <v>18988</v>
      </c>
      <c r="N26" s="33">
        <f>SUM(N13:N25)</f>
        <v>2094</v>
      </c>
      <c r="O26" s="33">
        <f>SUM(O12:O25)</f>
        <v>33433</v>
      </c>
      <c r="P26" s="107"/>
      <c r="Q26" s="33">
        <f>SUM(Q12:Q25)</f>
        <v>9197</v>
      </c>
      <c r="R26" s="33">
        <f>SUM(R13:R25)</f>
        <v>5305</v>
      </c>
      <c r="S26" s="33">
        <f>SUM(S13:S25)</f>
        <v>1501</v>
      </c>
      <c r="T26" s="33">
        <f>SUM(T12:T25)</f>
        <v>16003</v>
      </c>
    </row>
    <row r="27" spans="1:23" s="16" customFormat="1">
      <c r="A27" s="255" t="s">
        <v>69</v>
      </c>
      <c r="B27" s="255"/>
      <c r="C27" s="255"/>
      <c r="D27" s="255"/>
      <c r="E27" s="255"/>
      <c r="F27" s="24"/>
      <c r="G27" s="101"/>
      <c r="H27" s="101"/>
      <c r="I27" s="254">
        <f>J26/'LRE_Page 2  (K-12)'!T27</f>
        <v>0.65044697277529462</v>
      </c>
      <c r="J27" s="254"/>
      <c r="K27" s="101"/>
      <c r="L27" s="101"/>
      <c r="M27" s="101"/>
      <c r="N27" s="101"/>
      <c r="O27" s="110">
        <f>O26/'LRE_Page 2  (K-12)'!T27</f>
        <v>0.22641879994582148</v>
      </c>
      <c r="P27" s="101"/>
      <c r="Q27" s="101"/>
      <c r="R27" s="101"/>
      <c r="S27" s="101"/>
      <c r="T27" s="111">
        <f>T26/'LRE_Page 2  (K-12)'!T27</f>
        <v>0.10837735337938507</v>
      </c>
    </row>
    <row r="28" spans="1:23" ht="19.5" customHeight="1">
      <c r="A28" s="24"/>
      <c r="B28" s="24"/>
      <c r="C28" s="24"/>
      <c r="D28" s="24"/>
      <c r="E28" s="24"/>
      <c r="F28" s="24"/>
      <c r="G28" s="232" t="s">
        <v>39</v>
      </c>
      <c r="H28" s="233"/>
      <c r="I28" s="233"/>
      <c r="J28" s="234"/>
      <c r="K28" s="101"/>
      <c r="L28" s="232" t="s">
        <v>40</v>
      </c>
      <c r="M28" s="233"/>
      <c r="N28" s="233"/>
      <c r="O28" s="234"/>
      <c r="P28" s="101"/>
      <c r="Q28" s="232" t="s">
        <v>42</v>
      </c>
      <c r="R28" s="233"/>
      <c r="S28" s="233"/>
      <c r="T28" s="234"/>
    </row>
    <row r="29" spans="1:23" ht="19.5" customHeight="1">
      <c r="A29" s="24"/>
      <c r="B29" s="24"/>
      <c r="C29" s="24"/>
      <c r="D29" s="24"/>
      <c r="E29" s="24"/>
      <c r="F29" s="24"/>
      <c r="G29" s="235"/>
      <c r="H29" s="236"/>
      <c r="I29" s="236"/>
      <c r="J29" s="237"/>
      <c r="K29" s="101"/>
      <c r="L29" s="235"/>
      <c r="M29" s="236"/>
      <c r="N29" s="236"/>
      <c r="O29" s="237"/>
      <c r="P29" s="101"/>
      <c r="Q29" s="235"/>
      <c r="R29" s="236"/>
      <c r="S29" s="236"/>
      <c r="T29" s="237"/>
    </row>
    <row r="30" spans="1:23">
      <c r="A30" s="249" t="s">
        <v>11</v>
      </c>
      <c r="B30" s="250"/>
      <c r="C30" s="250"/>
      <c r="D30" s="250"/>
      <c r="E30" s="250"/>
      <c r="F30" s="112"/>
      <c r="G30" s="102" t="s">
        <v>114</v>
      </c>
      <c r="H30" s="102" t="s">
        <v>12</v>
      </c>
      <c r="I30" s="102" t="s">
        <v>13</v>
      </c>
      <c r="J30" s="102" t="s">
        <v>14</v>
      </c>
      <c r="K30" s="103"/>
      <c r="L30" s="102" t="s">
        <v>114</v>
      </c>
      <c r="M30" s="102" t="s">
        <v>12</v>
      </c>
      <c r="N30" s="102" t="s">
        <v>13</v>
      </c>
      <c r="O30" s="102" t="s">
        <v>14</v>
      </c>
      <c r="P30" s="104"/>
      <c r="Q30" s="102" t="s">
        <v>114</v>
      </c>
      <c r="R30" s="102" t="s">
        <v>12</v>
      </c>
      <c r="S30" s="102" t="s">
        <v>13</v>
      </c>
      <c r="T30" s="102" t="s">
        <v>14</v>
      </c>
    </row>
    <row r="31" spans="1:23">
      <c r="A31" s="256" t="s">
        <v>15</v>
      </c>
      <c r="B31" s="257"/>
      <c r="C31" s="257"/>
      <c r="D31" s="257"/>
      <c r="E31" s="258"/>
      <c r="F31" s="86">
        <v>1</v>
      </c>
      <c r="G31" s="33">
        <v>30</v>
      </c>
      <c r="H31" s="105"/>
      <c r="I31" s="105"/>
      <c r="J31" s="106">
        <f>G31</f>
        <v>30</v>
      </c>
      <c r="K31" s="113">
        <v>1</v>
      </c>
      <c r="L31" s="33"/>
      <c r="M31" s="105"/>
      <c r="N31" s="105"/>
      <c r="O31" s="106">
        <f>L31</f>
        <v>0</v>
      </c>
      <c r="P31" s="113">
        <v>1</v>
      </c>
      <c r="Q31" s="33"/>
      <c r="R31" s="105"/>
      <c r="S31" s="105"/>
      <c r="T31" s="106">
        <f>Q31</f>
        <v>0</v>
      </c>
    </row>
    <row r="32" spans="1:23">
      <c r="A32" s="256" t="s">
        <v>16</v>
      </c>
      <c r="B32" s="257"/>
      <c r="C32" s="257"/>
      <c r="D32" s="257"/>
      <c r="E32" s="258"/>
      <c r="F32" s="108">
        <v>2</v>
      </c>
      <c r="G32" s="33">
        <v>60</v>
      </c>
      <c r="H32" s="33">
        <v>162</v>
      </c>
      <c r="I32" s="33">
        <v>14</v>
      </c>
      <c r="J32" s="33">
        <f>SUM(G32:I32)</f>
        <v>236</v>
      </c>
      <c r="K32" s="114">
        <v>2</v>
      </c>
      <c r="L32" s="33">
        <v>5</v>
      </c>
      <c r="M32" s="33">
        <v>25</v>
      </c>
      <c r="N32" s="33">
        <v>2</v>
      </c>
      <c r="O32" s="33">
        <f>SUM(L32:N32)</f>
        <v>32</v>
      </c>
      <c r="P32" s="114">
        <v>2</v>
      </c>
      <c r="Q32" s="33"/>
      <c r="R32" s="33">
        <v>19</v>
      </c>
      <c r="S32" s="33">
        <v>7</v>
      </c>
      <c r="T32" s="33">
        <f>SUM(Q32:S32)</f>
        <v>26</v>
      </c>
    </row>
    <row r="33" spans="1:20">
      <c r="A33" s="256" t="s">
        <v>17</v>
      </c>
      <c r="B33" s="257"/>
      <c r="C33" s="257"/>
      <c r="D33" s="257"/>
      <c r="E33" s="258"/>
      <c r="F33" s="108">
        <v>3</v>
      </c>
      <c r="G33" s="33"/>
      <c r="H33" s="33"/>
      <c r="I33" s="33"/>
      <c r="J33" s="33">
        <f t="shared" ref="J33:J44" si="3">SUM(G33:I33)</f>
        <v>0</v>
      </c>
      <c r="K33" s="114">
        <v>3</v>
      </c>
      <c r="L33" s="33"/>
      <c r="M33" s="33"/>
      <c r="N33" s="33"/>
      <c r="O33" s="33">
        <f t="shared" ref="O33:O44" si="4">SUM(L33:N33)</f>
        <v>0</v>
      </c>
      <c r="P33" s="114">
        <v>3</v>
      </c>
      <c r="Q33" s="33"/>
      <c r="R33" s="33"/>
      <c r="S33" s="33"/>
      <c r="T33" s="33">
        <f t="shared" ref="T33:T44" si="5">SUM(Q33:S33)</f>
        <v>0</v>
      </c>
    </row>
    <row r="34" spans="1:20">
      <c r="A34" s="256" t="s">
        <v>18</v>
      </c>
      <c r="B34" s="257"/>
      <c r="C34" s="257"/>
      <c r="D34" s="257"/>
      <c r="E34" s="258"/>
      <c r="F34" s="108">
        <v>4</v>
      </c>
      <c r="G34" s="33">
        <v>43</v>
      </c>
      <c r="H34" s="33">
        <v>115</v>
      </c>
      <c r="I34" s="33">
        <v>24</v>
      </c>
      <c r="J34" s="33">
        <f t="shared" si="3"/>
        <v>182</v>
      </c>
      <c r="K34" s="114">
        <v>4</v>
      </c>
      <c r="L34" s="33">
        <v>6</v>
      </c>
      <c r="M34" s="33">
        <v>25</v>
      </c>
      <c r="N34" s="33">
        <v>3</v>
      </c>
      <c r="O34" s="33">
        <f t="shared" si="4"/>
        <v>34</v>
      </c>
      <c r="P34" s="114">
        <v>4</v>
      </c>
      <c r="Q34" s="33"/>
      <c r="R34" s="33">
        <v>27</v>
      </c>
      <c r="S34" s="33">
        <v>15</v>
      </c>
      <c r="T34" s="33">
        <f t="shared" si="5"/>
        <v>42</v>
      </c>
    </row>
    <row r="35" spans="1:20">
      <c r="A35" s="256" t="s">
        <v>19</v>
      </c>
      <c r="B35" s="257"/>
      <c r="C35" s="257"/>
      <c r="D35" s="257"/>
      <c r="E35" s="258"/>
      <c r="F35" s="86">
        <v>5</v>
      </c>
      <c r="G35" s="33">
        <v>7</v>
      </c>
      <c r="H35" s="33">
        <v>20</v>
      </c>
      <c r="I35" s="33">
        <v>3</v>
      </c>
      <c r="J35" s="33">
        <f t="shared" si="3"/>
        <v>30</v>
      </c>
      <c r="K35" s="113">
        <v>5</v>
      </c>
      <c r="L35" s="33">
        <v>1</v>
      </c>
      <c r="M35" s="33">
        <v>2</v>
      </c>
      <c r="N35" s="33"/>
      <c r="O35" s="33">
        <f t="shared" si="4"/>
        <v>3</v>
      </c>
      <c r="P35" s="113">
        <v>5</v>
      </c>
      <c r="Q35" s="33"/>
      <c r="R35" s="33">
        <v>4</v>
      </c>
      <c r="S35" s="33">
        <v>15</v>
      </c>
      <c r="T35" s="33">
        <f t="shared" si="5"/>
        <v>19</v>
      </c>
    </row>
    <row r="36" spans="1:20">
      <c r="A36" s="256" t="s">
        <v>88</v>
      </c>
      <c r="B36" s="257"/>
      <c r="C36" s="257"/>
      <c r="D36" s="257"/>
      <c r="E36" s="258"/>
      <c r="F36" s="108">
        <v>6</v>
      </c>
      <c r="G36" s="33">
        <v>2</v>
      </c>
      <c r="H36" s="33">
        <v>12</v>
      </c>
      <c r="I36" s="33">
        <v>9</v>
      </c>
      <c r="J36" s="33">
        <f t="shared" si="3"/>
        <v>23</v>
      </c>
      <c r="K36" s="114">
        <v>6</v>
      </c>
      <c r="L36" s="33"/>
      <c r="M36" s="33"/>
      <c r="N36" s="33"/>
      <c r="O36" s="33">
        <f t="shared" si="4"/>
        <v>0</v>
      </c>
      <c r="P36" s="114">
        <v>6</v>
      </c>
      <c r="Q36" s="33"/>
      <c r="R36" s="33">
        <v>1</v>
      </c>
      <c r="S36" s="33">
        <v>1</v>
      </c>
      <c r="T36" s="33">
        <f t="shared" si="5"/>
        <v>2</v>
      </c>
    </row>
    <row r="37" spans="1:20">
      <c r="A37" s="256" t="s">
        <v>20</v>
      </c>
      <c r="B37" s="257"/>
      <c r="C37" s="257"/>
      <c r="D37" s="257"/>
      <c r="E37" s="258"/>
      <c r="F37" s="108">
        <v>7</v>
      </c>
      <c r="G37" s="33">
        <v>14</v>
      </c>
      <c r="H37" s="33">
        <v>37</v>
      </c>
      <c r="I37" s="33">
        <v>8</v>
      </c>
      <c r="J37" s="33">
        <f t="shared" si="3"/>
        <v>59</v>
      </c>
      <c r="K37" s="114">
        <v>7</v>
      </c>
      <c r="L37" s="33">
        <v>2</v>
      </c>
      <c r="M37" s="33">
        <v>33</v>
      </c>
      <c r="N37" s="33">
        <v>11</v>
      </c>
      <c r="O37" s="33">
        <f t="shared" si="4"/>
        <v>46</v>
      </c>
      <c r="P37" s="114">
        <v>7</v>
      </c>
      <c r="Q37" s="33"/>
      <c r="R37" s="33"/>
      <c r="S37" s="33">
        <v>1</v>
      </c>
      <c r="T37" s="33">
        <f t="shared" si="5"/>
        <v>1</v>
      </c>
    </row>
    <row r="38" spans="1:20">
      <c r="A38" s="253" t="s">
        <v>83</v>
      </c>
      <c r="B38" s="253"/>
      <c r="C38" s="253"/>
      <c r="D38" s="253"/>
      <c r="E38" s="253"/>
      <c r="F38" s="108">
        <v>8</v>
      </c>
      <c r="G38" s="33">
        <v>24</v>
      </c>
      <c r="H38" s="33">
        <v>21</v>
      </c>
      <c r="I38" s="33">
        <v>2</v>
      </c>
      <c r="J38" s="33">
        <f t="shared" si="3"/>
        <v>47</v>
      </c>
      <c r="K38" s="114">
        <v>8</v>
      </c>
      <c r="L38" s="33">
        <v>2</v>
      </c>
      <c r="M38" s="33">
        <v>12</v>
      </c>
      <c r="N38" s="33">
        <v>5</v>
      </c>
      <c r="O38" s="33">
        <f t="shared" si="4"/>
        <v>19</v>
      </c>
      <c r="P38" s="114">
        <v>8</v>
      </c>
      <c r="Q38" s="33"/>
      <c r="R38" s="33"/>
      <c r="S38" s="33"/>
      <c r="T38" s="33">
        <f t="shared" si="5"/>
        <v>0</v>
      </c>
    </row>
    <row r="39" spans="1:20">
      <c r="A39" s="251" t="s">
        <v>82</v>
      </c>
      <c r="B39" s="251"/>
      <c r="C39" s="251"/>
      <c r="D39" s="251"/>
      <c r="E39" s="251"/>
      <c r="F39" s="86">
        <v>9</v>
      </c>
      <c r="G39" s="33">
        <v>17</v>
      </c>
      <c r="H39" s="33">
        <v>13</v>
      </c>
      <c r="I39" s="33"/>
      <c r="J39" s="33">
        <f t="shared" si="3"/>
        <v>30</v>
      </c>
      <c r="K39" s="113">
        <v>9</v>
      </c>
      <c r="L39" s="33"/>
      <c r="M39" s="33">
        <v>4</v>
      </c>
      <c r="N39" s="33"/>
      <c r="O39" s="33">
        <f t="shared" si="4"/>
        <v>4</v>
      </c>
      <c r="P39" s="113">
        <v>9</v>
      </c>
      <c r="Q39" s="33"/>
      <c r="R39" s="33"/>
      <c r="S39" s="33"/>
      <c r="T39" s="33">
        <f t="shared" si="5"/>
        <v>0</v>
      </c>
    </row>
    <row r="40" spans="1:20">
      <c r="A40" s="256" t="s">
        <v>21</v>
      </c>
      <c r="B40" s="257"/>
      <c r="C40" s="257"/>
      <c r="D40" s="257"/>
      <c r="E40" s="258"/>
      <c r="F40" s="108">
        <v>10</v>
      </c>
      <c r="G40" s="33"/>
      <c r="H40" s="33">
        <v>9</v>
      </c>
      <c r="I40" s="33">
        <v>2</v>
      </c>
      <c r="J40" s="33">
        <f t="shared" si="3"/>
        <v>11</v>
      </c>
      <c r="K40" s="114">
        <v>10</v>
      </c>
      <c r="L40" s="33"/>
      <c r="M40" s="33">
        <v>13</v>
      </c>
      <c r="N40" s="33">
        <v>7</v>
      </c>
      <c r="O40" s="33">
        <f t="shared" si="4"/>
        <v>20</v>
      </c>
      <c r="P40" s="114">
        <v>10</v>
      </c>
      <c r="Q40" s="33"/>
      <c r="R40" s="33"/>
      <c r="S40" s="33"/>
      <c r="T40" s="33">
        <f t="shared" si="5"/>
        <v>0</v>
      </c>
    </row>
    <row r="41" spans="1:20">
      <c r="A41" s="256" t="s">
        <v>22</v>
      </c>
      <c r="B41" s="257"/>
      <c r="C41" s="257"/>
      <c r="D41" s="257"/>
      <c r="E41" s="258"/>
      <c r="F41" s="108">
        <v>11</v>
      </c>
      <c r="G41" s="33"/>
      <c r="H41" s="33"/>
      <c r="I41" s="33"/>
      <c r="J41" s="33">
        <f t="shared" si="3"/>
        <v>0</v>
      </c>
      <c r="K41" s="114">
        <v>11</v>
      </c>
      <c r="L41" s="33">
        <v>1</v>
      </c>
      <c r="M41" s="33">
        <v>1</v>
      </c>
      <c r="N41" s="33"/>
      <c r="O41" s="33">
        <f t="shared" si="4"/>
        <v>2</v>
      </c>
      <c r="P41" s="114">
        <v>11</v>
      </c>
      <c r="Q41" s="33"/>
      <c r="R41" s="33"/>
      <c r="S41" s="33"/>
      <c r="T41" s="33">
        <f t="shared" si="5"/>
        <v>0</v>
      </c>
    </row>
    <row r="42" spans="1:20">
      <c r="A42" s="256" t="s">
        <v>23</v>
      </c>
      <c r="B42" s="257"/>
      <c r="C42" s="257"/>
      <c r="D42" s="257"/>
      <c r="E42" s="258"/>
      <c r="F42" s="108">
        <v>12</v>
      </c>
      <c r="G42" s="33">
        <v>13</v>
      </c>
      <c r="H42" s="33"/>
      <c r="I42" s="33"/>
      <c r="J42" s="33">
        <f t="shared" si="3"/>
        <v>13</v>
      </c>
      <c r="K42" s="114">
        <v>12</v>
      </c>
      <c r="L42" s="33"/>
      <c r="M42" s="33"/>
      <c r="N42" s="33"/>
      <c r="O42" s="33">
        <f t="shared" si="4"/>
        <v>0</v>
      </c>
      <c r="P42" s="114">
        <v>12</v>
      </c>
      <c r="Q42" s="33"/>
      <c r="R42" s="33"/>
      <c r="S42" s="33"/>
      <c r="T42" s="33">
        <f t="shared" si="5"/>
        <v>0</v>
      </c>
    </row>
    <row r="43" spans="1:20">
      <c r="A43" s="256" t="s">
        <v>24</v>
      </c>
      <c r="B43" s="257"/>
      <c r="C43" s="257"/>
      <c r="D43" s="257"/>
      <c r="E43" s="258"/>
      <c r="F43" s="86">
        <v>13</v>
      </c>
      <c r="G43" s="33">
        <v>63</v>
      </c>
      <c r="H43" s="33">
        <v>161</v>
      </c>
      <c r="I43" s="33">
        <v>44</v>
      </c>
      <c r="J43" s="33">
        <f t="shared" si="3"/>
        <v>268</v>
      </c>
      <c r="K43" s="113">
        <v>13</v>
      </c>
      <c r="L43" s="33">
        <v>8</v>
      </c>
      <c r="M43" s="33">
        <v>32</v>
      </c>
      <c r="N43" s="33">
        <v>8</v>
      </c>
      <c r="O43" s="33">
        <f t="shared" si="4"/>
        <v>48</v>
      </c>
      <c r="P43" s="113">
        <v>13</v>
      </c>
      <c r="Q43" s="33">
        <v>1</v>
      </c>
      <c r="R43" s="33">
        <v>1</v>
      </c>
      <c r="S43" s="33"/>
      <c r="T43" s="33">
        <f t="shared" si="5"/>
        <v>2</v>
      </c>
    </row>
    <row r="44" spans="1:20">
      <c r="A44" s="256" t="s">
        <v>25</v>
      </c>
      <c r="B44" s="257"/>
      <c r="C44" s="257"/>
      <c r="D44" s="257"/>
      <c r="E44" s="258"/>
      <c r="F44" s="108">
        <v>14</v>
      </c>
      <c r="G44" s="33">
        <v>1</v>
      </c>
      <c r="H44" s="33"/>
      <c r="I44" s="33"/>
      <c r="J44" s="33">
        <f t="shared" si="3"/>
        <v>1</v>
      </c>
      <c r="K44" s="114">
        <v>14</v>
      </c>
      <c r="L44" s="33"/>
      <c r="M44" s="33"/>
      <c r="N44" s="33"/>
      <c r="O44" s="33">
        <f t="shared" si="4"/>
        <v>0</v>
      </c>
      <c r="P44" s="114">
        <v>14</v>
      </c>
      <c r="Q44" s="33"/>
      <c r="R44" s="33"/>
      <c r="S44" s="33"/>
      <c r="T44" s="33">
        <f t="shared" si="5"/>
        <v>0</v>
      </c>
    </row>
    <row r="45" spans="1:20">
      <c r="A45" s="256" t="s">
        <v>1</v>
      </c>
      <c r="B45" s="257"/>
      <c r="C45" s="257"/>
      <c r="D45" s="257"/>
      <c r="E45" s="258"/>
      <c r="F45" s="24"/>
      <c r="G45" s="33">
        <v>281</v>
      </c>
      <c r="H45" s="33">
        <v>537</v>
      </c>
      <c r="I45" s="33">
        <v>165</v>
      </c>
      <c r="J45" s="33">
        <f>SUM(J31:J44)</f>
        <v>930</v>
      </c>
      <c r="K45" s="107"/>
      <c r="L45" s="33">
        <f>SUM(L31:L44)</f>
        <v>25</v>
      </c>
      <c r="M45" s="33">
        <f>SUM(M32:M44)</f>
        <v>147</v>
      </c>
      <c r="N45" s="33">
        <f>SUM(N32:N44)</f>
        <v>36</v>
      </c>
      <c r="O45" s="33">
        <f>SUM(O31:O44)</f>
        <v>208</v>
      </c>
      <c r="P45" s="107"/>
      <c r="Q45" s="33">
        <f>SUM(Q31:Q44)</f>
        <v>1</v>
      </c>
      <c r="R45" s="33">
        <f>SUM(R32:R44)</f>
        <v>52</v>
      </c>
      <c r="S45" s="33">
        <f>SUM(S32:S44)</f>
        <v>39</v>
      </c>
      <c r="T45" s="33">
        <f>SUM(T31:T44)</f>
        <v>92</v>
      </c>
    </row>
    <row r="46" spans="1:20" s="20" customFormat="1" ht="11.25">
      <c r="A46" s="86" t="s">
        <v>69</v>
      </c>
      <c r="B46" s="86"/>
      <c r="C46" s="86"/>
      <c r="D46" s="86"/>
      <c r="E46" s="86"/>
      <c r="F46" s="86"/>
      <c r="G46" s="86"/>
      <c r="H46" s="86"/>
      <c r="I46" s="86"/>
      <c r="J46" s="111">
        <f>J45/'LRE_Page 2  (K-12)'!T27</f>
        <v>6.298252742787485E-3</v>
      </c>
      <c r="K46" s="86"/>
      <c r="L46" s="86"/>
      <c r="M46" s="86"/>
      <c r="N46" s="86"/>
      <c r="O46" s="110">
        <f>O45/'LRE_Page 2  (K-12)'!T27</f>
        <v>1.4086414736556956E-3</v>
      </c>
      <c r="P46" s="86"/>
      <c r="Q46" s="86"/>
      <c r="R46" s="86"/>
      <c r="S46" s="86"/>
      <c r="T46" s="110">
        <f>T45/'LRE_Page 2  (K-12)'!T27</f>
        <v>6.2305295950155766E-4</v>
      </c>
    </row>
    <row r="47" spans="1:20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7"/>
      <c r="P47" s="45"/>
      <c r="Q47" s="45"/>
      <c r="R47" s="45"/>
      <c r="S47" s="45"/>
      <c r="T47" s="47"/>
    </row>
    <row r="48" spans="1:20">
      <c r="D48" s="24"/>
      <c r="J48" s="4"/>
    </row>
  </sheetData>
  <sheetProtection algorithmName="SHA-512" hashValue="fkPN2H716Ji8LSnvZIiniE8oWCKGlVtTgbrKR7cQ+O1VMrOO74pY0UeIUbLZOdWJVhVOUevmZAx56qA3U9Fm+A==" saltValue="k05hkhAK9aiLJdnv8BaNyQ==" spinCount="100000" sheet="1" objects="1" scenarios="1"/>
  <mergeCells count="49">
    <mergeCell ref="A42:E42"/>
    <mergeCell ref="A43:E43"/>
    <mergeCell ref="A44:E44"/>
    <mergeCell ref="A45:E45"/>
    <mergeCell ref="A36:E36"/>
    <mergeCell ref="A37:E37"/>
    <mergeCell ref="A40:E40"/>
    <mergeCell ref="A41:E41"/>
    <mergeCell ref="A39:E39"/>
    <mergeCell ref="A38:E38"/>
    <mergeCell ref="A31:E31"/>
    <mergeCell ref="A32:E32"/>
    <mergeCell ref="A33:E33"/>
    <mergeCell ref="A34:E34"/>
    <mergeCell ref="A35:E35"/>
    <mergeCell ref="A22:E22"/>
    <mergeCell ref="A23:E23"/>
    <mergeCell ref="A24:E24"/>
    <mergeCell ref="A25:E25"/>
    <mergeCell ref="A26:E26"/>
    <mergeCell ref="G28:J29"/>
    <mergeCell ref="L28:O29"/>
    <mergeCell ref="Q28:T29"/>
    <mergeCell ref="A30:E30"/>
    <mergeCell ref="I27:J27"/>
    <mergeCell ref="A27:E27"/>
    <mergeCell ref="A11:E11"/>
    <mergeCell ref="A21:E21"/>
    <mergeCell ref="A20:E20"/>
    <mergeCell ref="A19:E19"/>
    <mergeCell ref="A15:E15"/>
    <mergeCell ref="A16:E16"/>
    <mergeCell ref="A17:E17"/>
    <mergeCell ref="A18:E18"/>
    <mergeCell ref="A12:E12"/>
    <mergeCell ref="A13:E13"/>
    <mergeCell ref="A14:E14"/>
    <mergeCell ref="G9:J10"/>
    <mergeCell ref="A1:T1"/>
    <mergeCell ref="A2:T2"/>
    <mergeCell ref="A5:T5"/>
    <mergeCell ref="A6:E6"/>
    <mergeCell ref="G6:J6"/>
    <mergeCell ref="L6:O6"/>
    <mergeCell ref="A3:T3"/>
    <mergeCell ref="A4:T4"/>
    <mergeCell ref="L9:O10"/>
    <mergeCell ref="Q9:T10"/>
    <mergeCell ref="A9:E10"/>
  </mergeCells>
  <phoneticPr fontId="4" type="noConversion"/>
  <printOptions horizontalCentered="1"/>
  <pageMargins left="0.75" right="0.75" top="0.5" bottom="0.5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C000"/>
    <pageSetUpPr fitToPage="1"/>
  </sheetPr>
  <dimension ref="A1:Y49"/>
  <sheetViews>
    <sheetView topLeftCell="A4" workbookViewId="0">
      <selection activeCell="J27" sqref="J27"/>
    </sheetView>
  </sheetViews>
  <sheetFormatPr defaultColWidth="8.7109375" defaultRowHeight="12.75"/>
  <cols>
    <col min="1" max="3" width="2.7109375" customWidth="1"/>
    <col min="4" max="4" width="5.42578125" customWidth="1"/>
    <col min="5" max="5" width="20.5703125" customWidth="1"/>
    <col min="6" max="6" width="2.7109375" customWidth="1"/>
    <col min="7" max="7" width="7.42578125" customWidth="1"/>
    <col min="8" max="8" width="7.5703125" customWidth="1"/>
    <col min="9" max="9" width="7.28515625" customWidth="1"/>
    <col min="10" max="10" width="7.85546875" customWidth="1"/>
    <col min="11" max="11" width="3" customWidth="1"/>
    <col min="12" max="12" width="7.28515625" customWidth="1"/>
    <col min="13" max="13" width="7.42578125" customWidth="1"/>
    <col min="14" max="14" width="7" customWidth="1"/>
    <col min="15" max="15" width="7.42578125" customWidth="1"/>
    <col min="16" max="16" width="2.85546875" customWidth="1"/>
    <col min="17" max="17" width="7.28515625" customWidth="1"/>
    <col min="18" max="18" width="7.5703125" customWidth="1"/>
    <col min="19" max="19" width="7.140625" customWidth="1"/>
    <col min="20" max="20" width="7.5703125" customWidth="1"/>
    <col min="21" max="22" width="3.42578125" customWidth="1"/>
    <col min="23" max="23" width="9.5703125" style="4" customWidth="1"/>
  </cols>
  <sheetData>
    <row r="1" spans="1:25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40"/>
    </row>
    <row r="2" spans="1:25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3"/>
    </row>
    <row r="3" spans="1:25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3"/>
    </row>
    <row r="4" spans="1:25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3"/>
    </row>
    <row r="5" spans="1:25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3"/>
    </row>
    <row r="6" spans="1:25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1"/>
    </row>
    <row r="7" spans="1: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5">
      <c r="A8" s="219" t="s">
        <v>50</v>
      </c>
      <c r="B8" s="219"/>
      <c r="C8" s="219"/>
      <c r="D8" s="219"/>
      <c r="E8" s="219"/>
      <c r="F8" s="24"/>
      <c r="G8" s="218" t="str">
        <f>'CC_Page 1'!B8</f>
        <v>State Summary</v>
      </c>
      <c r="H8" s="218"/>
      <c r="I8" s="218"/>
      <c r="J8" s="218"/>
      <c r="K8" s="24"/>
      <c r="L8" s="219"/>
      <c r="M8" s="219"/>
      <c r="N8" s="219"/>
      <c r="O8" s="219"/>
      <c r="P8" s="24"/>
      <c r="Q8" s="271"/>
      <c r="R8" s="272"/>
      <c r="S8" s="272"/>
      <c r="T8" s="24"/>
    </row>
    <row r="9" spans="1: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5" ht="12.75" customHeight="1">
      <c r="A10" s="250"/>
      <c r="B10" s="250"/>
      <c r="C10" s="250"/>
      <c r="D10" s="250"/>
      <c r="E10" s="250"/>
      <c r="F10" s="24"/>
      <c r="G10" s="232" t="s">
        <v>43</v>
      </c>
      <c r="H10" s="259"/>
      <c r="I10" s="259"/>
      <c r="J10" s="260"/>
      <c r="K10" s="24"/>
      <c r="L10" s="232" t="s">
        <v>44</v>
      </c>
      <c r="M10" s="233"/>
      <c r="N10" s="233"/>
      <c r="O10" s="234"/>
      <c r="P10" s="24"/>
      <c r="Q10" s="264" t="s">
        <v>26</v>
      </c>
      <c r="R10" s="265"/>
      <c r="S10" s="265"/>
      <c r="T10" s="266"/>
    </row>
    <row r="11" spans="1:25" ht="43.5" customHeight="1">
      <c r="A11" s="270" t="s">
        <v>134</v>
      </c>
      <c r="B11" s="270"/>
      <c r="C11" s="270"/>
      <c r="D11" s="270"/>
      <c r="E11" s="270"/>
      <c r="F11" s="24"/>
      <c r="G11" s="261"/>
      <c r="H11" s="262"/>
      <c r="I11" s="262"/>
      <c r="J11" s="263"/>
      <c r="K11" s="24"/>
      <c r="L11" s="235"/>
      <c r="M11" s="236"/>
      <c r="N11" s="236"/>
      <c r="O11" s="237"/>
      <c r="P11" s="24"/>
      <c r="Q11" s="267"/>
      <c r="R11" s="268"/>
      <c r="S11" s="268"/>
      <c r="T11" s="269"/>
    </row>
    <row r="12" spans="1:25">
      <c r="A12" s="251" t="s">
        <v>11</v>
      </c>
      <c r="B12" s="252"/>
      <c r="C12" s="252"/>
      <c r="D12" s="252"/>
      <c r="E12" s="252"/>
      <c r="F12" s="24"/>
      <c r="G12" s="102" t="s">
        <v>114</v>
      </c>
      <c r="H12" s="102" t="s">
        <v>12</v>
      </c>
      <c r="I12" s="102" t="s">
        <v>13</v>
      </c>
      <c r="J12" s="102" t="s">
        <v>14</v>
      </c>
      <c r="K12" s="103"/>
      <c r="L12" s="102" t="s">
        <v>114</v>
      </c>
      <c r="M12" s="102" t="s">
        <v>12</v>
      </c>
      <c r="N12" s="102" t="s">
        <v>13</v>
      </c>
      <c r="O12" s="102" t="s">
        <v>14</v>
      </c>
      <c r="P12" s="104"/>
      <c r="Q12" s="102" t="s">
        <v>114</v>
      </c>
      <c r="R12" s="102" t="s">
        <v>12</v>
      </c>
      <c r="S12" s="102" t="s">
        <v>13</v>
      </c>
      <c r="T12" s="102" t="s">
        <v>14</v>
      </c>
      <c r="U12" s="9"/>
      <c r="V12" s="9"/>
    </row>
    <row r="13" spans="1:25">
      <c r="A13" s="251" t="s">
        <v>15</v>
      </c>
      <c r="B13" s="252"/>
      <c r="C13" s="252"/>
      <c r="D13" s="252"/>
      <c r="E13" s="252"/>
      <c r="F13" s="86">
        <v>1</v>
      </c>
      <c r="G13" s="33">
        <v>70</v>
      </c>
      <c r="H13" s="105"/>
      <c r="I13" s="105"/>
      <c r="J13" s="106">
        <f>G13</f>
        <v>70</v>
      </c>
      <c r="K13" s="115">
        <v>1</v>
      </c>
      <c r="L13" s="33">
        <v>5</v>
      </c>
      <c r="M13" s="105"/>
      <c r="N13" s="105"/>
      <c r="O13" s="106">
        <f>L13</f>
        <v>5</v>
      </c>
      <c r="P13" s="113">
        <v>1</v>
      </c>
      <c r="Q13" s="106">
        <f>G13+L13+'LRE_Page 1 (K-12)'!G12+'LRE_Page 1 (K-12)'!L12+'LRE_Page 1 (K-12)'!Q12+'LRE_Page 1 (K-12)'!G31+'LRE_Page 1 (K-12)'!L31+'LRE_Page 1 (K-12)'!Q31</f>
        <v>15006</v>
      </c>
      <c r="R13" s="105"/>
      <c r="S13" s="105"/>
      <c r="T13" s="106">
        <f>J13+O13+'LRE_Page 1 (K-12)'!J12+'LRE_Page 1 (K-12)'!O12+'LRE_Page 1 (K-12)'!T12+'LRE_Page 1 (K-12)'!J31+'LRE_Page 1 (K-12)'!O31+'LRE_Page 1 (K-12)'!T31</f>
        <v>15006</v>
      </c>
      <c r="U13" s="10"/>
      <c r="V13" s="10"/>
      <c r="W13" s="25"/>
      <c r="Y13" s="4"/>
    </row>
    <row r="14" spans="1:25">
      <c r="A14" s="251" t="s">
        <v>16</v>
      </c>
      <c r="B14" s="252"/>
      <c r="C14" s="252"/>
      <c r="D14" s="252"/>
      <c r="E14" s="252"/>
      <c r="F14" s="108">
        <v>2</v>
      </c>
      <c r="G14" s="33">
        <v>3</v>
      </c>
      <c r="H14" s="33">
        <v>9</v>
      </c>
      <c r="I14" s="33">
        <v>1</v>
      </c>
      <c r="J14" s="33">
        <f>SUM(G14:I14)</f>
        <v>13</v>
      </c>
      <c r="K14" s="114">
        <v>2</v>
      </c>
      <c r="L14" s="33"/>
      <c r="M14" s="33">
        <v>9</v>
      </c>
      <c r="N14" s="33"/>
      <c r="O14" s="33">
        <f>SUM(L14:N14)</f>
        <v>9</v>
      </c>
      <c r="P14" s="114">
        <v>2</v>
      </c>
      <c r="Q14" s="106">
        <f>G14+L14+'LRE_Page 1 (K-12)'!G13+'LRE_Page 1 (K-12)'!L13+'LRE_Page 1 (K-12)'!Q13+'LRE_Page 1 (K-12)'!G32+'LRE_Page 1 (K-12)'!L32+'LRE_Page 1 (K-12)'!Q32</f>
        <v>1488</v>
      </c>
      <c r="R14" s="106">
        <f>H14+M14+'LRE_Page 1 (K-12)'!H13+'LRE_Page 1 (K-12)'!M13+'LRE_Page 1 (K-12)'!R13+'LRE_Page 1 (K-12)'!H32+'LRE_Page 1 (K-12)'!M32+'LRE_Page 1 (K-12)'!R32</f>
        <v>3239</v>
      </c>
      <c r="S14" s="106">
        <f>I14+N14+'LRE_Page 1 (K-12)'!I13+'LRE_Page 1 (K-12)'!N13+'LRE_Page 1 (K-12)'!S13+'LRE_Page 1 (K-12)'!I32+'LRE_Page 1 (K-12)'!N32+'LRE_Page 1 (K-12)'!S32</f>
        <v>233</v>
      </c>
      <c r="T14" s="106">
        <f>J14+O14+'LRE_Page 1 (K-12)'!J13+'LRE_Page 1 (K-12)'!O13+'LRE_Page 1 (K-12)'!T13+'LRE_Page 1 (K-12)'!J32+'LRE_Page 1 (K-12)'!O32+'LRE_Page 1 (K-12)'!T32</f>
        <v>4960</v>
      </c>
      <c r="U14" s="10"/>
      <c r="V14" s="10"/>
      <c r="W14" s="25"/>
      <c r="Y14" s="4"/>
    </row>
    <row r="15" spans="1:25">
      <c r="A15" s="253" t="s">
        <v>17</v>
      </c>
      <c r="B15" s="252"/>
      <c r="C15" s="252"/>
      <c r="D15" s="252"/>
      <c r="E15" s="252"/>
      <c r="F15" s="108">
        <v>3</v>
      </c>
      <c r="G15" s="33">
        <v>2</v>
      </c>
      <c r="H15" s="33">
        <v>3</v>
      </c>
      <c r="I15" s="33"/>
      <c r="J15" s="33">
        <f t="shared" ref="J15:J26" si="0">SUM(G15:I15)</f>
        <v>5</v>
      </c>
      <c r="K15" s="114">
        <v>3</v>
      </c>
      <c r="L15" s="33"/>
      <c r="M15" s="33">
        <v>2</v>
      </c>
      <c r="N15" s="33"/>
      <c r="O15" s="33">
        <f t="shared" ref="O15:O26" si="1">SUM(L15:N15)</f>
        <v>2</v>
      </c>
      <c r="P15" s="114">
        <v>3</v>
      </c>
      <c r="Q15" s="106">
        <f>G15+L15+'LRE_Page 1 (K-12)'!G14+'LRE_Page 1 (K-12)'!L14+'LRE_Page 1 (K-12)'!Q14+'LRE_Page 1 (K-12)'!G33+'LRE_Page 1 (K-12)'!L33+'LRE_Page 1 (K-12)'!Q33</f>
        <v>197</v>
      </c>
      <c r="R15" s="106">
        <f>H15+M15+'LRE_Page 1 (K-12)'!H14+'LRE_Page 1 (K-12)'!M14+'LRE_Page 1 (K-12)'!R14+'LRE_Page 1 (K-12)'!H33+'LRE_Page 1 (K-12)'!M33+'LRE_Page 1 (K-12)'!R33</f>
        <v>137</v>
      </c>
      <c r="S15" s="106">
        <f>I15+N15+'LRE_Page 1 (K-12)'!I14+'LRE_Page 1 (K-12)'!N14+'LRE_Page 1 (K-12)'!S14+'LRE_Page 1 (K-12)'!I33+'LRE_Page 1 (K-12)'!N33+'LRE_Page 1 (K-12)'!S33</f>
        <v>13</v>
      </c>
      <c r="T15" s="106">
        <f>J15+O15+'LRE_Page 1 (K-12)'!J14+'LRE_Page 1 (K-12)'!O14+'LRE_Page 1 (K-12)'!T14+'LRE_Page 1 (K-12)'!J33+'LRE_Page 1 (K-12)'!O33+'LRE_Page 1 (K-12)'!T33</f>
        <v>347</v>
      </c>
      <c r="U15" s="10"/>
      <c r="V15" s="10"/>
      <c r="W15" s="25"/>
      <c r="Y15" s="4"/>
    </row>
    <row r="16" spans="1:25">
      <c r="A16" s="251" t="s">
        <v>18</v>
      </c>
      <c r="B16" s="252"/>
      <c r="C16" s="252"/>
      <c r="D16" s="252"/>
      <c r="E16" s="252"/>
      <c r="F16" s="108">
        <v>4</v>
      </c>
      <c r="G16" s="33">
        <v>41</v>
      </c>
      <c r="H16" s="33">
        <v>36</v>
      </c>
      <c r="I16" s="33">
        <v>3</v>
      </c>
      <c r="J16" s="33">
        <f t="shared" si="0"/>
        <v>80</v>
      </c>
      <c r="K16" s="114">
        <v>4</v>
      </c>
      <c r="L16" s="33">
        <v>26</v>
      </c>
      <c r="M16" s="33">
        <v>22</v>
      </c>
      <c r="N16" s="33">
        <v>4</v>
      </c>
      <c r="O16" s="33">
        <f t="shared" si="1"/>
        <v>52</v>
      </c>
      <c r="P16" s="114">
        <v>4</v>
      </c>
      <c r="Q16" s="106">
        <f>G16+L16+'LRE_Page 1 (K-12)'!G15+'LRE_Page 1 (K-12)'!L15+'LRE_Page 1 (K-12)'!Q15+'LRE_Page 1 (K-12)'!G34+'LRE_Page 1 (K-12)'!L34+'LRE_Page 1 (K-12)'!Q34</f>
        <v>10505</v>
      </c>
      <c r="R16" s="106">
        <f>H16+M16+'LRE_Page 1 (K-12)'!H15+'LRE_Page 1 (K-12)'!M15+'LRE_Page 1 (K-12)'!R15+'LRE_Page 1 (K-12)'!H34+'LRE_Page 1 (K-12)'!M34+'LRE_Page 1 (K-12)'!R34</f>
        <v>17252</v>
      </c>
      <c r="S16" s="106">
        <f>I16+N16+'LRE_Page 1 (K-12)'!I15+'LRE_Page 1 (K-12)'!N15+'LRE_Page 1 (K-12)'!S15+'LRE_Page 1 (K-12)'!I34+'LRE_Page 1 (K-12)'!N34+'LRE_Page 1 (K-12)'!S34</f>
        <v>1488</v>
      </c>
      <c r="T16" s="106">
        <f>J16+O16+'LRE_Page 1 (K-12)'!J15+'LRE_Page 1 (K-12)'!O15+'LRE_Page 1 (K-12)'!T15+'LRE_Page 1 (K-12)'!J34+'LRE_Page 1 (K-12)'!O34+'LRE_Page 1 (K-12)'!T34</f>
        <v>29245</v>
      </c>
      <c r="U16" s="10"/>
      <c r="V16" s="10"/>
      <c r="W16" s="25"/>
      <c r="Y16" s="4"/>
    </row>
    <row r="17" spans="1:25">
      <c r="A17" s="253" t="s">
        <v>19</v>
      </c>
      <c r="B17" s="252"/>
      <c r="C17" s="252"/>
      <c r="D17" s="252"/>
      <c r="E17" s="252"/>
      <c r="F17" s="86">
        <v>5</v>
      </c>
      <c r="G17" s="33">
        <v>61</v>
      </c>
      <c r="H17" s="33">
        <v>31</v>
      </c>
      <c r="I17" s="33">
        <v>8</v>
      </c>
      <c r="J17" s="33">
        <f t="shared" si="0"/>
        <v>100</v>
      </c>
      <c r="K17" s="115">
        <v>5</v>
      </c>
      <c r="L17" s="33"/>
      <c r="M17" s="33">
        <v>3</v>
      </c>
      <c r="N17" s="33">
        <v>1</v>
      </c>
      <c r="O17" s="33">
        <f t="shared" si="1"/>
        <v>4</v>
      </c>
      <c r="P17" s="113">
        <v>5</v>
      </c>
      <c r="Q17" s="106">
        <f>G17+L17+'LRE_Page 1 (K-12)'!G16+'LRE_Page 1 (K-12)'!L16+'LRE_Page 1 (K-12)'!Q16+'LRE_Page 1 (K-12)'!G35+'LRE_Page 1 (K-12)'!L35+'LRE_Page 1 (K-12)'!Q35</f>
        <v>15932</v>
      </c>
      <c r="R17" s="106">
        <f>H17+M17+'LRE_Page 1 (K-12)'!H16+'LRE_Page 1 (K-12)'!M16+'LRE_Page 1 (K-12)'!R16+'LRE_Page 1 (K-12)'!H35+'LRE_Page 1 (K-12)'!M35+'LRE_Page 1 (K-12)'!R35</f>
        <v>27712</v>
      </c>
      <c r="S17" s="106">
        <f>I17+N17+'LRE_Page 1 (K-12)'!I16+'LRE_Page 1 (K-12)'!N16+'LRE_Page 1 (K-12)'!S16+'LRE_Page 1 (K-12)'!I35+'LRE_Page 1 (K-12)'!N35+'LRE_Page 1 (K-12)'!S35</f>
        <v>1698</v>
      </c>
      <c r="T17" s="106">
        <f>J17+O17+'LRE_Page 1 (K-12)'!J16+'LRE_Page 1 (K-12)'!O16+'LRE_Page 1 (K-12)'!T16+'LRE_Page 1 (K-12)'!J35+'LRE_Page 1 (K-12)'!O35+'LRE_Page 1 (K-12)'!T35</f>
        <v>45342</v>
      </c>
      <c r="U17" s="10"/>
      <c r="V17" s="10"/>
      <c r="W17" s="25"/>
      <c r="Y17" s="4"/>
    </row>
    <row r="18" spans="1:25">
      <c r="A18" s="253" t="s">
        <v>88</v>
      </c>
      <c r="B18" s="252"/>
      <c r="C18" s="252"/>
      <c r="D18" s="252"/>
      <c r="E18" s="252"/>
      <c r="F18" s="108">
        <v>6</v>
      </c>
      <c r="G18" s="33">
        <v>4</v>
      </c>
      <c r="H18" s="33">
        <v>3</v>
      </c>
      <c r="I18" s="33">
        <v>1</v>
      </c>
      <c r="J18" s="33">
        <f t="shared" si="0"/>
        <v>8</v>
      </c>
      <c r="K18" s="114">
        <v>6</v>
      </c>
      <c r="L18" s="33"/>
      <c r="M18" s="33">
        <v>2</v>
      </c>
      <c r="N18" s="33">
        <v>2</v>
      </c>
      <c r="O18" s="33">
        <f t="shared" si="1"/>
        <v>4</v>
      </c>
      <c r="P18" s="114">
        <v>6</v>
      </c>
      <c r="Q18" s="106">
        <f>G18+L18+'LRE_Page 1 (K-12)'!G17+'LRE_Page 1 (K-12)'!L17+'LRE_Page 1 (K-12)'!Q17+'LRE_Page 1 (K-12)'!G36+'LRE_Page 1 (K-12)'!L36+'LRE_Page 1 (K-12)'!Q36</f>
        <v>1027</v>
      </c>
      <c r="R18" s="106">
        <f>H18+M18+'LRE_Page 1 (K-12)'!H17+'LRE_Page 1 (K-12)'!M17+'LRE_Page 1 (K-12)'!R17+'LRE_Page 1 (K-12)'!H36+'LRE_Page 1 (K-12)'!M36+'LRE_Page 1 (K-12)'!R36</f>
        <v>2412</v>
      </c>
      <c r="S18" s="106">
        <f>I18+N18+'LRE_Page 1 (K-12)'!I17+'LRE_Page 1 (K-12)'!N17+'LRE_Page 1 (K-12)'!S17+'LRE_Page 1 (K-12)'!I36+'LRE_Page 1 (K-12)'!N36+'LRE_Page 1 (K-12)'!S36</f>
        <v>847</v>
      </c>
      <c r="T18" s="106">
        <f>J18+O18+'LRE_Page 1 (K-12)'!J17+'LRE_Page 1 (K-12)'!O17+'LRE_Page 1 (K-12)'!T17+'LRE_Page 1 (K-12)'!J36+'LRE_Page 1 (K-12)'!O36+'LRE_Page 1 (K-12)'!T36</f>
        <v>4286</v>
      </c>
      <c r="U18" s="11"/>
      <c r="V18" s="11"/>
      <c r="W18" s="25"/>
      <c r="Y18" s="4"/>
    </row>
    <row r="19" spans="1:25">
      <c r="A19" s="251" t="s">
        <v>20</v>
      </c>
      <c r="B19" s="252"/>
      <c r="C19" s="252"/>
      <c r="D19" s="252"/>
      <c r="E19" s="252"/>
      <c r="F19" s="108">
        <v>7</v>
      </c>
      <c r="G19" s="33">
        <v>11</v>
      </c>
      <c r="H19" s="33">
        <v>14</v>
      </c>
      <c r="I19" s="33">
        <v>3</v>
      </c>
      <c r="J19" s="33">
        <f t="shared" si="0"/>
        <v>28</v>
      </c>
      <c r="K19" s="114">
        <v>7</v>
      </c>
      <c r="L19" s="33">
        <v>31</v>
      </c>
      <c r="M19" s="33">
        <v>29</v>
      </c>
      <c r="N19" s="33">
        <v>7</v>
      </c>
      <c r="O19" s="33">
        <f t="shared" si="1"/>
        <v>67</v>
      </c>
      <c r="P19" s="114">
        <v>7</v>
      </c>
      <c r="Q19" s="106">
        <f>G19+L19+'LRE_Page 1 (K-12)'!G18+'LRE_Page 1 (K-12)'!L18+'LRE_Page 1 (K-12)'!Q18+'LRE_Page 1 (K-12)'!G37+'LRE_Page 1 (K-12)'!L37+'LRE_Page 1 (K-12)'!Q37</f>
        <v>967</v>
      </c>
      <c r="R19" s="106">
        <f>H19+M19+'LRE_Page 1 (K-12)'!H18+'LRE_Page 1 (K-12)'!M18+'LRE_Page 1 (K-12)'!R18+'LRE_Page 1 (K-12)'!H37+'LRE_Page 1 (K-12)'!M37+'LRE_Page 1 (K-12)'!R37</f>
        <v>1486</v>
      </c>
      <c r="S19" s="106">
        <f>I19+N19+'LRE_Page 1 (K-12)'!I18+'LRE_Page 1 (K-12)'!N18+'LRE_Page 1 (K-12)'!S18+'LRE_Page 1 (K-12)'!I37+'LRE_Page 1 (K-12)'!N37+'LRE_Page 1 (K-12)'!S37</f>
        <v>583</v>
      </c>
      <c r="T19" s="106">
        <f>J19+O19+'LRE_Page 1 (K-12)'!J18+'LRE_Page 1 (K-12)'!O18+'LRE_Page 1 (K-12)'!T18+'LRE_Page 1 (K-12)'!J37+'LRE_Page 1 (K-12)'!O37+'LRE_Page 1 (K-12)'!T37</f>
        <v>3036</v>
      </c>
      <c r="U19" s="10"/>
      <c r="V19" s="10"/>
      <c r="W19" s="25"/>
      <c r="Y19" s="4"/>
    </row>
    <row r="20" spans="1:25">
      <c r="A20" s="253" t="s">
        <v>83</v>
      </c>
      <c r="B20" s="253"/>
      <c r="C20" s="253"/>
      <c r="D20" s="253"/>
      <c r="E20" s="253"/>
      <c r="F20" s="108">
        <v>8</v>
      </c>
      <c r="G20" s="33">
        <v>3</v>
      </c>
      <c r="H20" s="33">
        <v>2</v>
      </c>
      <c r="I20" s="33"/>
      <c r="J20" s="33">
        <f t="shared" si="0"/>
        <v>5</v>
      </c>
      <c r="K20" s="114">
        <v>8</v>
      </c>
      <c r="L20" s="33"/>
      <c r="M20" s="33"/>
      <c r="N20" s="33"/>
      <c r="O20" s="33">
        <f t="shared" si="1"/>
        <v>0</v>
      </c>
      <c r="P20" s="114">
        <v>8</v>
      </c>
      <c r="Q20" s="106">
        <f>G20+L20+'LRE_Page 1 (K-12)'!G19+'LRE_Page 1 (K-12)'!L19+'LRE_Page 1 (K-12)'!Q19+'LRE_Page 1 (K-12)'!G38+'LRE_Page 1 (K-12)'!L38+'LRE_Page 1 (K-12)'!Q38</f>
        <v>146</v>
      </c>
      <c r="R20" s="106">
        <f>H20+M20+'LRE_Page 1 (K-12)'!H19+'LRE_Page 1 (K-12)'!M19+'LRE_Page 1 (K-12)'!R19+'LRE_Page 1 (K-12)'!H38+'LRE_Page 1 (K-12)'!M38+'LRE_Page 1 (K-12)'!R38</f>
        <v>118</v>
      </c>
      <c r="S20" s="106">
        <f>I20+N20+'LRE_Page 1 (K-12)'!I19+'LRE_Page 1 (K-12)'!N19+'LRE_Page 1 (K-12)'!S19+'LRE_Page 1 (K-12)'!I38+'LRE_Page 1 (K-12)'!N38+'LRE_Page 1 (K-12)'!S38</f>
        <v>21</v>
      </c>
      <c r="T20" s="106">
        <f>J20+O20+'LRE_Page 1 (K-12)'!J19+'LRE_Page 1 (K-12)'!O19+'LRE_Page 1 (K-12)'!T19+'LRE_Page 1 (K-12)'!J38+'LRE_Page 1 (K-12)'!O38+'LRE_Page 1 (K-12)'!T38</f>
        <v>285</v>
      </c>
      <c r="U20" s="10"/>
      <c r="V20" s="10"/>
      <c r="W20" s="25"/>
      <c r="Y20" s="4"/>
    </row>
    <row r="21" spans="1:25">
      <c r="A21" s="251" t="s">
        <v>82</v>
      </c>
      <c r="B21" s="251"/>
      <c r="C21" s="251"/>
      <c r="D21" s="251"/>
      <c r="E21" s="251"/>
      <c r="F21" s="86">
        <v>9</v>
      </c>
      <c r="G21" s="33">
        <v>3</v>
      </c>
      <c r="H21" s="33"/>
      <c r="I21" s="33"/>
      <c r="J21" s="33">
        <f t="shared" si="0"/>
        <v>3</v>
      </c>
      <c r="K21" s="115">
        <v>9</v>
      </c>
      <c r="L21" s="33"/>
      <c r="M21" s="33"/>
      <c r="N21" s="33"/>
      <c r="O21" s="33">
        <f t="shared" si="1"/>
        <v>0</v>
      </c>
      <c r="P21" s="113">
        <v>9</v>
      </c>
      <c r="Q21" s="106">
        <f>G21+L21+'LRE_Page 1 (K-12)'!G20+'LRE_Page 1 (K-12)'!L20+'LRE_Page 1 (K-12)'!Q20+'LRE_Page 1 (K-12)'!G39+'LRE_Page 1 (K-12)'!L39+'LRE_Page 1 (K-12)'!Q39</f>
        <v>411</v>
      </c>
      <c r="R21" s="106">
        <f>H21+M21+'LRE_Page 1 (K-12)'!H20+'LRE_Page 1 (K-12)'!M20+'LRE_Page 1 (K-12)'!R20+'LRE_Page 1 (K-12)'!H39+'LRE_Page 1 (K-12)'!M39+'LRE_Page 1 (K-12)'!R39</f>
        <v>322</v>
      </c>
      <c r="S21" s="106">
        <f>I21+N21+'LRE_Page 1 (K-12)'!I20+'LRE_Page 1 (K-12)'!N20+'LRE_Page 1 (K-12)'!S20+'LRE_Page 1 (K-12)'!I39+'LRE_Page 1 (K-12)'!N39+'LRE_Page 1 (K-12)'!S39</f>
        <v>31</v>
      </c>
      <c r="T21" s="106">
        <f>J21+O21+'LRE_Page 1 (K-12)'!J20+'LRE_Page 1 (K-12)'!O20+'LRE_Page 1 (K-12)'!T20+'LRE_Page 1 (K-12)'!J39+'LRE_Page 1 (K-12)'!O39+'LRE_Page 1 (K-12)'!T39</f>
        <v>764</v>
      </c>
      <c r="U21" s="10"/>
      <c r="V21" s="10"/>
      <c r="W21" s="25"/>
      <c r="Y21" s="4"/>
    </row>
    <row r="22" spans="1:25">
      <c r="A22" s="251" t="s">
        <v>21</v>
      </c>
      <c r="B22" s="252"/>
      <c r="C22" s="252"/>
      <c r="D22" s="252"/>
      <c r="E22" s="252"/>
      <c r="F22" s="108">
        <v>10</v>
      </c>
      <c r="G22" s="33">
        <v>4</v>
      </c>
      <c r="H22" s="33">
        <v>2</v>
      </c>
      <c r="I22" s="33">
        <v>1</v>
      </c>
      <c r="J22" s="33">
        <f t="shared" si="0"/>
        <v>7</v>
      </c>
      <c r="K22" s="114">
        <v>10</v>
      </c>
      <c r="L22" s="33"/>
      <c r="M22" s="33"/>
      <c r="N22" s="33"/>
      <c r="O22" s="33">
        <f t="shared" si="1"/>
        <v>0</v>
      </c>
      <c r="P22" s="114">
        <v>10</v>
      </c>
      <c r="Q22" s="106">
        <f>G22+L22+'LRE_Page 1 (K-12)'!G21+'LRE_Page 1 (K-12)'!L21+'LRE_Page 1 (K-12)'!Q21+'LRE_Page 1 (K-12)'!G40+'LRE_Page 1 (K-12)'!L40+'LRE_Page 1 (K-12)'!Q40</f>
        <v>186</v>
      </c>
      <c r="R22" s="106">
        <f>H22+M22+'LRE_Page 1 (K-12)'!H21+'LRE_Page 1 (K-12)'!M21+'LRE_Page 1 (K-12)'!R21+'LRE_Page 1 (K-12)'!H40+'LRE_Page 1 (K-12)'!M40+'LRE_Page 1 (K-12)'!R40</f>
        <v>214</v>
      </c>
      <c r="S22" s="106">
        <f>I22+N22+'LRE_Page 1 (K-12)'!I21+'LRE_Page 1 (K-12)'!N21+'LRE_Page 1 (K-12)'!S21+'LRE_Page 1 (K-12)'!I40+'LRE_Page 1 (K-12)'!N40+'LRE_Page 1 (K-12)'!S40</f>
        <v>17</v>
      </c>
      <c r="T22" s="106">
        <f>J22+O22+'LRE_Page 1 (K-12)'!J21+'LRE_Page 1 (K-12)'!O21+'LRE_Page 1 (K-12)'!T21+'LRE_Page 1 (K-12)'!J40+'LRE_Page 1 (K-12)'!O40+'LRE_Page 1 (K-12)'!T40</f>
        <v>417</v>
      </c>
      <c r="U22" s="10"/>
      <c r="V22" s="10"/>
      <c r="W22" s="25"/>
      <c r="Y22" s="4"/>
    </row>
    <row r="23" spans="1:25">
      <c r="A23" s="251" t="s">
        <v>22</v>
      </c>
      <c r="B23" s="252"/>
      <c r="C23" s="252"/>
      <c r="D23" s="252"/>
      <c r="E23" s="252"/>
      <c r="F23" s="108">
        <v>11</v>
      </c>
      <c r="G23" s="33"/>
      <c r="H23" s="33"/>
      <c r="I23" s="33"/>
      <c r="J23" s="33">
        <f t="shared" si="0"/>
        <v>0</v>
      </c>
      <c r="K23" s="114">
        <v>11</v>
      </c>
      <c r="L23" s="33"/>
      <c r="M23" s="33"/>
      <c r="N23" s="33"/>
      <c r="O23" s="33">
        <f t="shared" si="1"/>
        <v>0</v>
      </c>
      <c r="P23" s="114">
        <v>11</v>
      </c>
      <c r="Q23" s="106">
        <f>G23+L23+'LRE_Page 1 (K-12)'!G22+'LRE_Page 1 (K-12)'!L22+'LRE_Page 1 (K-12)'!Q22+'LRE_Page 1 (K-12)'!G41+'LRE_Page 1 (K-12)'!L41+'LRE_Page 1 (K-12)'!Q41</f>
        <v>2</v>
      </c>
      <c r="R23" s="106">
        <f>H23+M23+'LRE_Page 1 (K-12)'!H22+'LRE_Page 1 (K-12)'!M22+'LRE_Page 1 (K-12)'!R22+'LRE_Page 1 (K-12)'!H41+'LRE_Page 1 (K-12)'!M41+'LRE_Page 1 (K-12)'!R41</f>
        <v>13</v>
      </c>
      <c r="S23" s="106">
        <f>I23+N23+'LRE_Page 1 (K-12)'!I22+'LRE_Page 1 (K-12)'!N22+'LRE_Page 1 (K-12)'!S22+'LRE_Page 1 (K-12)'!I41+'LRE_Page 1 (K-12)'!N41+'LRE_Page 1 (K-12)'!S41</f>
        <v>1</v>
      </c>
      <c r="T23" s="106">
        <f>J23+O23+'LRE_Page 1 (K-12)'!J22+'LRE_Page 1 (K-12)'!O22+'LRE_Page 1 (K-12)'!T22+'LRE_Page 1 (K-12)'!J41+'LRE_Page 1 (K-12)'!O41+'LRE_Page 1 (K-12)'!T41</f>
        <v>16</v>
      </c>
      <c r="U23" s="11"/>
      <c r="V23" s="11"/>
      <c r="W23" s="25"/>
      <c r="Y23" s="4"/>
    </row>
    <row r="24" spans="1:25">
      <c r="A24" s="251" t="s">
        <v>23</v>
      </c>
      <c r="B24" s="252"/>
      <c r="C24" s="252"/>
      <c r="D24" s="252"/>
      <c r="E24" s="252"/>
      <c r="F24" s="108">
        <v>12</v>
      </c>
      <c r="G24" s="33">
        <v>361</v>
      </c>
      <c r="H24" s="33">
        <v>20</v>
      </c>
      <c r="I24" s="33"/>
      <c r="J24" s="33">
        <f t="shared" si="0"/>
        <v>381</v>
      </c>
      <c r="K24" s="114">
        <v>12</v>
      </c>
      <c r="L24" s="33">
        <v>1</v>
      </c>
      <c r="M24" s="33"/>
      <c r="N24" s="33"/>
      <c r="O24" s="33">
        <f t="shared" si="1"/>
        <v>1</v>
      </c>
      <c r="P24" s="114">
        <v>12</v>
      </c>
      <c r="Q24" s="106">
        <f>G24+L24+'LRE_Page 1 (K-12)'!G23+'LRE_Page 1 (K-12)'!L23+'LRE_Page 1 (K-12)'!Q23+'LRE_Page 1 (K-12)'!G42+'LRE_Page 1 (K-12)'!L42+'LRE_Page 1 (K-12)'!Q42</f>
        <v>21373</v>
      </c>
      <c r="R24" s="106">
        <f>H24+M24+'LRE_Page 1 (K-12)'!H23+'LRE_Page 1 (K-12)'!M23+'LRE_Page 1 (K-12)'!R23+'LRE_Page 1 (K-12)'!H42+'LRE_Page 1 (K-12)'!M42+'LRE_Page 1 (K-12)'!R42</f>
        <v>2039</v>
      </c>
      <c r="S24" s="106">
        <f>I24+N24+'LRE_Page 1 (K-12)'!I23+'LRE_Page 1 (K-12)'!N23+'LRE_Page 1 (K-12)'!S23+'LRE_Page 1 (K-12)'!I42+'LRE_Page 1 (K-12)'!N42+'LRE_Page 1 (K-12)'!S42</f>
        <v>28</v>
      </c>
      <c r="T24" s="106">
        <f>J24+O24+'LRE_Page 1 (K-12)'!J23+'LRE_Page 1 (K-12)'!O23+'LRE_Page 1 (K-12)'!T23+'LRE_Page 1 (K-12)'!J42+'LRE_Page 1 (K-12)'!O42+'LRE_Page 1 (K-12)'!T42</f>
        <v>23440</v>
      </c>
      <c r="U24" s="10"/>
      <c r="V24" s="10"/>
      <c r="W24" s="25"/>
      <c r="Y24" s="4"/>
    </row>
    <row r="25" spans="1:25">
      <c r="A25" s="251" t="s">
        <v>24</v>
      </c>
      <c r="B25" s="252"/>
      <c r="C25" s="252"/>
      <c r="D25" s="252"/>
      <c r="E25" s="252"/>
      <c r="F25" s="86">
        <v>13</v>
      </c>
      <c r="G25" s="33">
        <v>49</v>
      </c>
      <c r="H25" s="33">
        <v>29</v>
      </c>
      <c r="I25" s="33">
        <v>4</v>
      </c>
      <c r="J25" s="33">
        <f t="shared" si="0"/>
        <v>82</v>
      </c>
      <c r="K25" s="115">
        <v>13</v>
      </c>
      <c r="L25" s="33">
        <v>3</v>
      </c>
      <c r="M25" s="33">
        <v>12</v>
      </c>
      <c r="N25" s="33">
        <v>5</v>
      </c>
      <c r="O25" s="33">
        <f t="shared" si="1"/>
        <v>20</v>
      </c>
      <c r="P25" s="113">
        <v>13</v>
      </c>
      <c r="Q25" s="106">
        <f>G25+L25+'LRE_Page 1 (K-12)'!G24+'LRE_Page 1 (K-12)'!L24+'LRE_Page 1 (K-12)'!Q24+'LRE_Page 1 (K-12)'!G43+'LRE_Page 1 (K-12)'!L43+'LRE_Page 1 (K-12)'!Q43</f>
        <v>10459</v>
      </c>
      <c r="R25" s="106">
        <f>H25+M25+'LRE_Page 1 (K-12)'!H24+'LRE_Page 1 (K-12)'!M24+'LRE_Page 1 (K-12)'!R24+'LRE_Page 1 (K-12)'!H43+'LRE_Page 1 (K-12)'!M43+'LRE_Page 1 (K-12)'!R43</f>
        <v>8353</v>
      </c>
      <c r="S25" s="106">
        <f>I25+N25+'LRE_Page 1 (K-12)'!I24+'LRE_Page 1 (K-12)'!N24+'LRE_Page 1 (K-12)'!S24+'LRE_Page 1 (K-12)'!I43+'LRE_Page 1 (K-12)'!N43+'LRE_Page 1 (K-12)'!S43</f>
        <v>1434</v>
      </c>
      <c r="T25" s="106">
        <f>J25+O25+'LRE_Page 1 (K-12)'!J24+'LRE_Page 1 (K-12)'!O24+'LRE_Page 1 (K-12)'!T24+'LRE_Page 1 (K-12)'!J43+'LRE_Page 1 (K-12)'!O43+'LRE_Page 1 (K-12)'!T43</f>
        <v>20246</v>
      </c>
      <c r="U25" s="10"/>
      <c r="V25" s="10"/>
      <c r="W25" s="25"/>
      <c r="Y25" s="4"/>
    </row>
    <row r="26" spans="1:25">
      <c r="A26" s="251" t="s">
        <v>25</v>
      </c>
      <c r="B26" s="252"/>
      <c r="C26" s="252"/>
      <c r="D26" s="252"/>
      <c r="E26" s="252"/>
      <c r="F26" s="108">
        <v>14</v>
      </c>
      <c r="G26" s="33"/>
      <c r="H26" s="33"/>
      <c r="I26" s="33"/>
      <c r="J26" s="33">
        <f t="shared" si="0"/>
        <v>0</v>
      </c>
      <c r="K26" s="114">
        <v>14</v>
      </c>
      <c r="L26" s="33">
        <v>1</v>
      </c>
      <c r="M26" s="33">
        <v>2</v>
      </c>
      <c r="N26" s="33"/>
      <c r="O26" s="33">
        <f t="shared" si="1"/>
        <v>3</v>
      </c>
      <c r="P26" s="114">
        <v>14</v>
      </c>
      <c r="Q26" s="106">
        <f>G26+L26+'LRE_Page 1 (K-12)'!G25+'LRE_Page 1 (K-12)'!L25+'LRE_Page 1 (K-12)'!Q25+'LRE_Page 1 (K-12)'!G44+'LRE_Page 1 (K-12)'!L44+'LRE_Page 1 (K-12)'!Q44</f>
        <v>81</v>
      </c>
      <c r="R26" s="106">
        <f>H26+M26+'LRE_Page 1 (K-12)'!H25+'LRE_Page 1 (K-12)'!M25+'LRE_Page 1 (K-12)'!R25+'LRE_Page 1 (K-12)'!H44+'LRE_Page 1 (K-12)'!M44+'LRE_Page 1 (K-12)'!R44</f>
        <v>161</v>
      </c>
      <c r="S26" s="106">
        <f>I26+N26+'LRE_Page 1 (K-12)'!I25+'LRE_Page 1 (K-12)'!N25+'LRE_Page 1 (K-12)'!S25+'LRE_Page 1 (K-12)'!I44+'LRE_Page 1 (K-12)'!N44+'LRE_Page 1 (K-12)'!S44</f>
        <v>28</v>
      </c>
      <c r="T26" s="106">
        <f>J26+O26+'LRE_Page 1 (K-12)'!J25+'LRE_Page 1 (K-12)'!O25+'LRE_Page 1 (K-12)'!T25+'LRE_Page 1 (K-12)'!J44+'LRE_Page 1 (K-12)'!O44+'LRE_Page 1 (K-12)'!T44</f>
        <v>270</v>
      </c>
      <c r="W26" s="25"/>
      <c r="Y26" s="4"/>
    </row>
    <row r="27" spans="1:25">
      <c r="A27" s="251" t="s">
        <v>1</v>
      </c>
      <c r="B27" s="251"/>
      <c r="C27" s="251"/>
      <c r="D27" s="251"/>
      <c r="E27" s="251"/>
      <c r="F27" s="24"/>
      <c r="G27" s="33">
        <f>SUM(G13:G26)</f>
        <v>612</v>
      </c>
      <c r="H27" s="33">
        <f>SUM(H14:H26)</f>
        <v>149</v>
      </c>
      <c r="I27" s="33">
        <f>SUM(I14:I26)</f>
        <v>21</v>
      </c>
      <c r="J27" s="33">
        <f>SUM(J13:J26)</f>
        <v>782</v>
      </c>
      <c r="K27" s="101"/>
      <c r="L27" s="33">
        <f>SUM(L13:L26)</f>
        <v>67</v>
      </c>
      <c r="M27" s="33">
        <f>SUM(M14:M26)</f>
        <v>81</v>
      </c>
      <c r="N27" s="33">
        <f>SUM(N14:N26)</f>
        <v>19</v>
      </c>
      <c r="O27" s="33">
        <f>SUM(O13:O26)</f>
        <v>167</v>
      </c>
      <c r="P27" s="107"/>
      <c r="Q27" s="106">
        <f>SUM(Q13:Q26)</f>
        <v>77780</v>
      </c>
      <c r="R27" s="106">
        <f>SUM(R13:R26)</f>
        <v>63458</v>
      </c>
      <c r="S27" s="106">
        <f>SUM(S13:S26)</f>
        <v>6422</v>
      </c>
      <c r="T27" s="106">
        <f>J27+O27+'LRE_Page 1 (K-12)'!J26+'LRE_Page 1 (K-12)'!O26+'LRE_Page 1 (K-12)'!T26+'LRE_Page 1 (K-12)'!J45+'LRE_Page 1 (K-12)'!O45+'LRE_Page 1 (K-12)'!T45</f>
        <v>147660</v>
      </c>
      <c r="W27" s="25"/>
      <c r="Y27" s="4"/>
    </row>
    <row r="28" spans="1:25" s="20" customFormat="1">
      <c r="A28" s="273" t="s">
        <v>69</v>
      </c>
      <c r="B28" s="274"/>
      <c r="C28" s="274"/>
      <c r="D28" s="274"/>
      <c r="E28" s="275"/>
      <c r="F28" s="86"/>
      <c r="G28" s="115"/>
      <c r="H28" s="115"/>
      <c r="I28" s="115"/>
      <c r="J28" s="110">
        <f>J27/T27</f>
        <v>5.2959501557632398E-3</v>
      </c>
      <c r="K28" s="115"/>
      <c r="L28" s="115"/>
      <c r="M28" s="115"/>
      <c r="N28" s="115"/>
      <c r="O28" s="110">
        <f>O27/T27</f>
        <v>1.1309765677908709E-3</v>
      </c>
      <c r="P28" s="115"/>
      <c r="Q28" s="115"/>
      <c r="R28" s="115"/>
      <c r="S28" s="115"/>
      <c r="T28" s="115"/>
      <c r="W28" s="48"/>
      <c r="Y28" s="4"/>
    </row>
    <row r="29" spans="1:25" s="13" customFormat="1">
      <c r="A29" s="24"/>
      <c r="B29" s="24"/>
      <c r="C29" s="24"/>
      <c r="D29" s="24"/>
      <c r="E29" s="24"/>
      <c r="F29" s="24"/>
      <c r="G29" s="24"/>
      <c r="H29" s="24"/>
      <c r="I29" s="24"/>
      <c r="J29" s="101"/>
      <c r="K29" s="24"/>
      <c r="L29" s="24"/>
      <c r="M29" s="24"/>
      <c r="N29" s="24"/>
      <c r="O29" s="101"/>
      <c r="P29" s="24"/>
      <c r="Q29" s="24"/>
      <c r="R29" s="24"/>
      <c r="S29" s="24"/>
      <c r="T29" s="24"/>
      <c r="W29" s="26"/>
      <c r="Y29" s="4"/>
    </row>
    <row r="30" spans="1:25" s="14" customFormat="1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76"/>
      <c r="R30" s="76"/>
      <c r="S30" s="76"/>
      <c r="T30" s="77"/>
      <c r="W30" s="15"/>
      <c r="Y30" s="4"/>
    </row>
    <row r="31" spans="1:25">
      <c r="Q31" s="4"/>
      <c r="R31" s="4"/>
      <c r="S31" s="4"/>
      <c r="T31" s="4"/>
    </row>
    <row r="32" spans="1:25">
      <c r="Q32" s="4"/>
      <c r="R32" s="4"/>
      <c r="S32" s="4"/>
      <c r="T32" s="4"/>
    </row>
    <row r="33" spans="17:20">
      <c r="Q33" s="4"/>
      <c r="R33" s="4"/>
      <c r="S33" s="4"/>
      <c r="T33" s="4"/>
    </row>
    <row r="34" spans="17:20">
      <c r="Q34" s="4"/>
      <c r="R34" s="4"/>
      <c r="S34" s="4"/>
      <c r="T34" s="4"/>
    </row>
    <row r="35" spans="17:20">
      <c r="Q35" s="4"/>
      <c r="R35" s="4"/>
      <c r="S35" s="4"/>
      <c r="T35" s="4"/>
    </row>
    <row r="36" spans="17:20">
      <c r="Q36" s="4"/>
      <c r="R36" s="4"/>
      <c r="S36" s="4"/>
      <c r="T36" s="4"/>
    </row>
    <row r="37" spans="17:20">
      <c r="Q37" s="4"/>
      <c r="R37" s="4"/>
      <c r="S37" s="4"/>
      <c r="T37" s="4"/>
    </row>
    <row r="38" spans="17:20">
      <c r="Q38" s="4"/>
      <c r="R38" s="4"/>
      <c r="S38" s="4"/>
      <c r="T38" s="4"/>
    </row>
    <row r="39" spans="17:20">
      <c r="Q39" s="4"/>
      <c r="R39" s="4"/>
      <c r="S39" s="4"/>
      <c r="T39" s="4"/>
    </row>
    <row r="40" spans="17:20">
      <c r="Q40" s="4"/>
      <c r="R40" s="4"/>
      <c r="S40" s="4"/>
      <c r="T40" s="4"/>
    </row>
    <row r="41" spans="17:20">
      <c r="Q41" s="4"/>
      <c r="R41" s="4"/>
      <c r="S41" s="4"/>
      <c r="T41" s="4"/>
    </row>
    <row r="42" spans="17:20">
      <c r="Q42" s="4"/>
      <c r="R42" s="4"/>
      <c r="S42" s="4"/>
      <c r="T42" s="4"/>
    </row>
    <row r="43" spans="17:20">
      <c r="Q43" s="4"/>
      <c r="R43" s="4"/>
      <c r="S43" s="4"/>
      <c r="T43" s="4"/>
    </row>
    <row r="44" spans="17:20">
      <c r="Q44" s="4"/>
      <c r="R44" s="4"/>
      <c r="S44" s="4"/>
      <c r="T44" s="4"/>
    </row>
    <row r="45" spans="17:20">
      <c r="Q45" s="4"/>
      <c r="R45" s="4"/>
      <c r="S45" s="4"/>
      <c r="T45" s="4"/>
    </row>
    <row r="49" spans="20:20" ht="30" customHeight="1">
      <c r="T49" s="23"/>
    </row>
  </sheetData>
  <sheetProtection algorithmName="SHA-512" hashValue="XAoUO4HlOblx2GkZ2SKhTOFml4SbS4fRPlsc1+QtAqyCf5CW018fVaVYc57Od40zTX5WoedtQ2EC+VnsNh0PfQ==" saltValue="+L/4cnIAgdRj6gdMaxhBjQ==" spinCount="100000" sheet="1" objects="1" scenarios="1"/>
  <mergeCells count="32">
    <mergeCell ref="A22:E22"/>
    <mergeCell ref="A23:E23"/>
    <mergeCell ref="A28:E28"/>
    <mergeCell ref="A24:E24"/>
    <mergeCell ref="A25:E25"/>
    <mergeCell ref="A26:E26"/>
    <mergeCell ref="A27:E27"/>
    <mergeCell ref="A20:E20"/>
    <mergeCell ref="A21:E21"/>
    <mergeCell ref="A12:E12"/>
    <mergeCell ref="A13:E13"/>
    <mergeCell ref="A14:E14"/>
    <mergeCell ref="A15:E15"/>
    <mergeCell ref="A16:E16"/>
    <mergeCell ref="A17:E17"/>
    <mergeCell ref="A18:E18"/>
    <mergeCell ref="A19:E19"/>
    <mergeCell ref="A6:T6"/>
    <mergeCell ref="A8:E8"/>
    <mergeCell ref="G8:J8"/>
    <mergeCell ref="L8:O8"/>
    <mergeCell ref="Q8:S8"/>
    <mergeCell ref="A10:E10"/>
    <mergeCell ref="G10:J11"/>
    <mergeCell ref="L10:O11"/>
    <mergeCell ref="Q10:T11"/>
    <mergeCell ref="A11:E11"/>
    <mergeCell ref="A3:T3"/>
    <mergeCell ref="A4:T4"/>
    <mergeCell ref="A5:T5"/>
    <mergeCell ref="A1:T1"/>
    <mergeCell ref="A2:T2"/>
  </mergeCells>
  <phoneticPr fontId="4" type="noConversion"/>
  <printOptions horizontalCentered="1"/>
  <pageMargins left="0.75" right="0.75" top="0.5" bottom="0.5" header="0.5" footer="0.5"/>
  <pageSetup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C000"/>
  </sheetPr>
  <dimension ref="A1:P30"/>
  <sheetViews>
    <sheetView topLeftCell="A6" workbookViewId="0">
      <selection activeCell="G15" sqref="G15"/>
    </sheetView>
  </sheetViews>
  <sheetFormatPr defaultColWidth="8.7109375" defaultRowHeight="12"/>
  <cols>
    <col min="1" max="3" width="2.7109375" style="22" customWidth="1"/>
    <col min="4" max="4" width="5.28515625" style="22" customWidth="1"/>
    <col min="5" max="5" width="39.7109375" style="22" customWidth="1"/>
    <col min="6" max="6" width="9.140625" style="22" customWidth="1"/>
    <col min="7" max="8" width="8.85546875" style="22" customWidth="1"/>
    <col min="9" max="9" width="8.28515625" style="22" customWidth="1"/>
    <col min="10" max="10" width="8.7109375" style="22" customWidth="1"/>
    <col min="11" max="11" width="9.28515625" style="22" customWidth="1"/>
    <col min="12" max="12" width="8.5703125" style="22" customWidth="1"/>
    <col min="13" max="13" width="7.7109375" style="22" customWidth="1"/>
    <col min="14" max="14" width="8.140625" style="22" customWidth="1"/>
    <col min="15" max="15" width="8" style="22" customWidth="1"/>
    <col min="16" max="16" width="9.28515625" style="22" customWidth="1"/>
    <col min="17" max="17" width="5.7109375" style="22" customWidth="1"/>
    <col min="18" max="19" width="3.42578125" style="22" customWidth="1"/>
    <col min="20" max="20" width="6" style="22" customWidth="1"/>
    <col min="21" max="16384" width="8.7109375" style="22"/>
  </cols>
  <sheetData>
    <row r="1" spans="1:16" ht="12.75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40"/>
    </row>
    <row r="2" spans="1:16" ht="12.75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</row>
    <row r="3" spans="1:16" ht="12.75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3"/>
    </row>
    <row r="4" spans="1:16" ht="12.75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</row>
    <row r="5" spans="1:16" ht="12.75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</row>
    <row r="6" spans="1:16" ht="12.75" customHeight="1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1"/>
      <c r="P6" s="58"/>
    </row>
    <row r="7" spans="1:16" ht="7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58"/>
    </row>
    <row r="8" spans="1:16" ht="15" customHeight="1">
      <c r="A8" s="24"/>
      <c r="B8" s="24"/>
      <c r="C8" s="24"/>
      <c r="D8" s="24"/>
      <c r="E8" s="134" t="str">
        <f>'CC_Page 1'!B8</f>
        <v>State Summary</v>
      </c>
      <c r="F8" s="24"/>
      <c r="G8" s="24"/>
      <c r="H8" s="24"/>
      <c r="I8" s="81"/>
      <c r="J8" s="24"/>
      <c r="K8" s="24"/>
      <c r="L8" s="24"/>
      <c r="M8" s="24"/>
      <c r="N8" s="24"/>
      <c r="O8" s="24"/>
      <c r="P8" s="58"/>
    </row>
    <row r="9" spans="1:16" ht="7.9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58"/>
    </row>
    <row r="10" spans="1:16" ht="62.25" customHeight="1">
      <c r="A10" s="278" t="s">
        <v>132</v>
      </c>
      <c r="B10" s="279"/>
      <c r="C10" s="279"/>
      <c r="D10" s="279"/>
      <c r="E10" s="280"/>
      <c r="F10" s="61" t="s">
        <v>135</v>
      </c>
      <c r="G10" s="61" t="s">
        <v>30</v>
      </c>
      <c r="H10" s="61" t="s">
        <v>136</v>
      </c>
      <c r="I10" s="61" t="s">
        <v>137</v>
      </c>
      <c r="J10" s="61" t="s">
        <v>138</v>
      </c>
      <c r="K10" s="61" t="s">
        <v>139</v>
      </c>
      <c r="L10" s="61" t="s">
        <v>78</v>
      </c>
      <c r="M10" s="61" t="s">
        <v>14</v>
      </c>
      <c r="N10" s="61" t="s">
        <v>74</v>
      </c>
      <c r="O10" s="61" t="s">
        <v>75</v>
      </c>
    </row>
    <row r="11" spans="1:16" ht="25.5" customHeight="1">
      <c r="A11" s="276" t="s">
        <v>31</v>
      </c>
      <c r="B11" s="276"/>
      <c r="C11" s="276"/>
      <c r="D11" s="276"/>
      <c r="E11" s="277"/>
      <c r="F11" s="33">
        <v>1527</v>
      </c>
      <c r="G11" s="33">
        <v>3906</v>
      </c>
      <c r="H11" s="33">
        <v>4446</v>
      </c>
      <c r="I11" s="33">
        <v>25700</v>
      </c>
      <c r="J11" s="33">
        <v>781</v>
      </c>
      <c r="K11" s="33">
        <v>9232</v>
      </c>
      <c r="L11" s="33">
        <v>50452</v>
      </c>
      <c r="M11" s="33">
        <v>96045</v>
      </c>
      <c r="N11" s="49">
        <f>M11/M19</f>
        <v>0.65045137783677254</v>
      </c>
      <c r="O11" s="50">
        <f>N11</f>
        <v>0.65045137783677254</v>
      </c>
    </row>
    <row r="12" spans="1:16" ht="25.5" customHeight="1">
      <c r="A12" s="276" t="s">
        <v>32</v>
      </c>
      <c r="B12" s="276"/>
      <c r="C12" s="276"/>
      <c r="D12" s="276"/>
      <c r="E12" s="277"/>
      <c r="F12" s="33">
        <v>623</v>
      </c>
      <c r="G12" s="33">
        <v>1335</v>
      </c>
      <c r="H12" s="33">
        <v>2460</v>
      </c>
      <c r="I12" s="33">
        <v>10603</v>
      </c>
      <c r="J12" s="33">
        <v>427</v>
      </c>
      <c r="K12" s="33">
        <v>3100</v>
      </c>
      <c r="L12" s="33">
        <v>14885</v>
      </c>
      <c r="M12" s="33">
        <v>33433</v>
      </c>
      <c r="N12" s="49">
        <f>M12/M19</f>
        <v>0.22642033333559078</v>
      </c>
      <c r="O12" s="50">
        <f>N12</f>
        <v>0.22642033333559078</v>
      </c>
    </row>
    <row r="13" spans="1:16" ht="25.5" customHeight="1" thickBot="1">
      <c r="A13" s="276" t="s">
        <v>33</v>
      </c>
      <c r="B13" s="276"/>
      <c r="C13" s="276"/>
      <c r="D13" s="276"/>
      <c r="E13" s="277"/>
      <c r="F13" s="33">
        <v>226</v>
      </c>
      <c r="G13" s="33">
        <v>1192</v>
      </c>
      <c r="H13" s="33">
        <v>1414</v>
      </c>
      <c r="I13" s="33">
        <v>4280</v>
      </c>
      <c r="J13" s="33">
        <v>339</v>
      </c>
      <c r="K13" s="33">
        <v>1563</v>
      </c>
      <c r="L13" s="33">
        <v>6989</v>
      </c>
      <c r="M13" s="33">
        <v>16003</v>
      </c>
      <c r="N13" s="49">
        <f>M13/M19</f>
        <v>0.10837808734990756</v>
      </c>
      <c r="O13" s="67">
        <f>N13</f>
        <v>0.10837808734990756</v>
      </c>
    </row>
    <row r="14" spans="1:16" ht="25.5" customHeight="1">
      <c r="A14" s="276" t="s">
        <v>115</v>
      </c>
      <c r="B14" s="276"/>
      <c r="C14" s="276"/>
      <c r="D14" s="276"/>
      <c r="E14" s="277"/>
      <c r="F14" s="33">
        <v>15</v>
      </c>
      <c r="G14" s="33">
        <v>37</v>
      </c>
      <c r="H14" s="33">
        <v>72</v>
      </c>
      <c r="I14" s="33">
        <v>146</v>
      </c>
      <c r="J14" s="33">
        <v>7</v>
      </c>
      <c r="K14" s="33">
        <v>83</v>
      </c>
      <c r="L14" s="33">
        <v>570</v>
      </c>
      <c r="M14" s="33">
        <v>930</v>
      </c>
      <c r="N14" s="66">
        <f>M14/M19</f>
        <v>6.2982953968264716E-3</v>
      </c>
      <c r="O14" s="202">
        <f>N14+N15+N18</f>
        <v>8.8379306374823073E-3</v>
      </c>
    </row>
    <row r="15" spans="1:16" ht="25.5" customHeight="1" thickBot="1">
      <c r="A15" s="276" t="s">
        <v>116</v>
      </c>
      <c r="B15" s="276"/>
      <c r="C15" s="276"/>
      <c r="D15" s="276"/>
      <c r="E15" s="277"/>
      <c r="F15" s="33">
        <v>4</v>
      </c>
      <c r="G15" s="33">
        <v>12</v>
      </c>
      <c r="H15" s="33">
        <v>25</v>
      </c>
      <c r="I15" s="33">
        <v>33</v>
      </c>
      <c r="J15" s="33">
        <v>2</v>
      </c>
      <c r="K15" s="33">
        <v>18</v>
      </c>
      <c r="L15" s="33">
        <v>114</v>
      </c>
      <c r="M15" s="33">
        <v>208</v>
      </c>
      <c r="N15" s="66">
        <f>M15/M19</f>
        <v>1.40865101348377E-3</v>
      </c>
      <c r="O15" s="136"/>
    </row>
    <row r="16" spans="1:16" ht="25.5" customHeight="1">
      <c r="A16" s="276" t="s">
        <v>73</v>
      </c>
      <c r="B16" s="276"/>
      <c r="C16" s="276"/>
      <c r="D16" s="276"/>
      <c r="E16" s="277"/>
      <c r="F16" s="33">
        <v>3</v>
      </c>
      <c r="G16" s="33">
        <v>1</v>
      </c>
      <c r="H16" s="33">
        <v>20</v>
      </c>
      <c r="I16" s="33">
        <v>24</v>
      </c>
      <c r="J16" s="33">
        <v>3</v>
      </c>
      <c r="K16" s="33">
        <v>12</v>
      </c>
      <c r="L16" s="33">
        <v>29</v>
      </c>
      <c r="M16" s="33">
        <v>92</v>
      </c>
      <c r="N16" s="49">
        <f>M16/M19</f>
        <v>6.2305717904089831E-4</v>
      </c>
      <c r="O16" s="137"/>
    </row>
    <row r="17" spans="1:15" ht="63.75" customHeight="1" thickBot="1">
      <c r="A17" s="276" t="s">
        <v>117</v>
      </c>
      <c r="B17" s="276"/>
      <c r="C17" s="276"/>
      <c r="D17" s="276"/>
      <c r="E17" s="277"/>
      <c r="F17" s="33">
        <v>4</v>
      </c>
      <c r="G17" s="33">
        <v>31</v>
      </c>
      <c r="H17" s="33">
        <v>15</v>
      </c>
      <c r="I17" s="33">
        <v>106</v>
      </c>
      <c r="J17" s="33">
        <v>4</v>
      </c>
      <c r="K17" s="33">
        <v>49</v>
      </c>
      <c r="L17" s="33">
        <v>573</v>
      </c>
      <c r="M17" s="33">
        <v>782</v>
      </c>
      <c r="N17" s="49">
        <f>M17/M19</f>
        <v>5.2959860218476356E-3</v>
      </c>
      <c r="O17" s="137"/>
    </row>
    <row r="18" spans="1:15" ht="25.5" customHeight="1" thickBot="1">
      <c r="A18" s="276" t="s">
        <v>72</v>
      </c>
      <c r="B18" s="276"/>
      <c r="C18" s="276"/>
      <c r="D18" s="276"/>
      <c r="E18" s="277"/>
      <c r="F18" s="33">
        <v>1</v>
      </c>
      <c r="G18" s="33">
        <v>13</v>
      </c>
      <c r="H18" s="33">
        <v>4</v>
      </c>
      <c r="I18" s="33">
        <v>43</v>
      </c>
      <c r="J18" s="33">
        <v>2</v>
      </c>
      <c r="K18" s="33">
        <v>14</v>
      </c>
      <c r="L18" s="33">
        <v>90</v>
      </c>
      <c r="M18" s="33">
        <v>167</v>
      </c>
      <c r="N18" s="66">
        <f>M18/M19</f>
        <v>1.1309842271720655E-3</v>
      </c>
      <c r="O18" s="138"/>
    </row>
    <row r="19" spans="1:15" ht="12.75" customHeight="1">
      <c r="A19" s="281" t="s">
        <v>34</v>
      </c>
      <c r="B19" s="282"/>
      <c r="C19" s="282"/>
      <c r="D19" s="282"/>
      <c r="E19" s="282"/>
      <c r="F19" s="33">
        <f>SUM(F11:F18)</f>
        <v>2403</v>
      </c>
      <c r="G19" s="33">
        <f t="shared" ref="G19:L19" si="0">SUM(G11:G18)</f>
        <v>6527</v>
      </c>
      <c r="H19" s="33">
        <f t="shared" si="0"/>
        <v>8456</v>
      </c>
      <c r="I19" s="33">
        <f t="shared" si="0"/>
        <v>40935</v>
      </c>
      <c r="J19" s="33">
        <f>SUM(J11:J18)</f>
        <v>1565</v>
      </c>
      <c r="K19" s="33">
        <f t="shared" si="0"/>
        <v>14071</v>
      </c>
      <c r="L19" s="33">
        <f t="shared" si="0"/>
        <v>73702</v>
      </c>
      <c r="M19" s="33">
        <f>J19+L19+K19+I19+H19+G19+F19</f>
        <v>147659</v>
      </c>
      <c r="N19" s="51">
        <f>SUM(N11:N18)</f>
        <v>1.0000067723606416</v>
      </c>
      <c r="O19" s="139"/>
    </row>
    <row r="20" spans="1:15" ht="12" customHeight="1">
      <c r="A20" s="250"/>
      <c r="B20" s="250"/>
      <c r="C20" s="250"/>
      <c r="D20" s="250"/>
      <c r="E20" s="250"/>
      <c r="F20" s="74"/>
      <c r="G20" s="74"/>
      <c r="H20" s="74"/>
      <c r="I20" s="74"/>
      <c r="J20" s="74"/>
      <c r="K20" s="79"/>
      <c r="L20" s="24"/>
      <c r="M20" s="24"/>
      <c r="N20" s="24"/>
      <c r="O20" s="24"/>
    </row>
    <row r="21" spans="1:15" ht="12.75">
      <c r="A21" s="129"/>
      <c r="B21" s="129"/>
      <c r="C21" s="129"/>
      <c r="D21" s="129"/>
      <c r="E21" s="140" t="s">
        <v>112</v>
      </c>
      <c r="F21" s="141">
        <f t="shared" ref="F21:M21" si="1">F19/$M$19</f>
        <v>1.6273982622122592E-2</v>
      </c>
      <c r="G21" s="141">
        <f t="shared" si="1"/>
        <v>4.4203197908695036E-2</v>
      </c>
      <c r="H21" s="141">
        <f t="shared" si="1"/>
        <v>5.7267081586628653E-2</v>
      </c>
      <c r="I21" s="141">
        <f t="shared" si="1"/>
        <v>0.27722658286999097</v>
      </c>
      <c r="J21" s="141">
        <f t="shared" si="1"/>
        <v>1.0598744404337019E-2</v>
      </c>
      <c r="K21" s="141">
        <f t="shared" si="1"/>
        <v>9.5293886590048699E-2</v>
      </c>
      <c r="L21" s="141">
        <f t="shared" si="1"/>
        <v>0.49913652401817704</v>
      </c>
      <c r="M21" s="160">
        <f t="shared" si="1"/>
        <v>1</v>
      </c>
      <c r="N21" s="129"/>
      <c r="O21" s="24"/>
    </row>
    <row r="22" spans="1:15" ht="12.75">
      <c r="A22" s="129"/>
      <c r="B22" s="129"/>
      <c r="C22" s="129"/>
      <c r="D22" s="24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24"/>
    </row>
    <row r="30" spans="1:15">
      <c r="K30" s="197"/>
    </row>
  </sheetData>
  <sheetProtection algorithmName="SHA-512" hashValue="P7tBgqTN0sFsKfF3PVaK56ZoPcqFjrFrkxs1WFt1X5Xeu11YcNLLgS+DHUFn0qIwe8YlIUcNVE+WilOzhKfdrw==" saltValue="2K6cr4h83dmavb33pik+vQ==" spinCount="100000" sheet="1" objects="1" scenarios="1"/>
  <mergeCells count="17">
    <mergeCell ref="A1:O1"/>
    <mergeCell ref="A2:O2"/>
    <mergeCell ref="A18:E18"/>
    <mergeCell ref="A3:O3"/>
    <mergeCell ref="A4:O4"/>
    <mergeCell ref="A5:O5"/>
    <mergeCell ref="A6:O6"/>
    <mergeCell ref="A20:E20"/>
    <mergeCell ref="A16:E16"/>
    <mergeCell ref="A10:E10"/>
    <mergeCell ref="A17:E17"/>
    <mergeCell ref="A19:E19"/>
    <mergeCell ref="A15:E15"/>
    <mergeCell ref="A11:E11"/>
    <mergeCell ref="A12:E12"/>
    <mergeCell ref="A13:E13"/>
    <mergeCell ref="A14:E14"/>
  </mergeCells>
  <phoneticPr fontId="4" type="noConversion"/>
  <printOptions horizontalCentered="1"/>
  <pageMargins left="0.7" right="0.7" top="0.75" bottom="0.75" header="0.3" footer="0.3"/>
  <pageSetup scale="8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C000"/>
  </sheetPr>
  <dimension ref="A1:AA22"/>
  <sheetViews>
    <sheetView zoomScaleNormal="100" workbookViewId="0">
      <selection activeCell="F12" sqref="F12"/>
    </sheetView>
  </sheetViews>
  <sheetFormatPr defaultColWidth="8.7109375" defaultRowHeight="12.75"/>
  <cols>
    <col min="1" max="3" width="2.7109375" style="16" customWidth="1"/>
    <col min="4" max="4" width="6" style="16" customWidth="1"/>
    <col min="5" max="5" width="37.28515625" style="16" customWidth="1"/>
    <col min="6" max="13" width="8.7109375" style="16" customWidth="1"/>
    <col min="14" max="14" width="9" style="16" customWidth="1"/>
    <col min="15" max="15" width="12" style="16" customWidth="1"/>
    <col min="16" max="16" width="10.7109375" style="16" customWidth="1"/>
    <col min="17" max="17" width="6.42578125" style="16" customWidth="1"/>
    <col min="18" max="19" width="5.7109375" style="16" customWidth="1"/>
    <col min="20" max="21" width="3.42578125" style="16" customWidth="1"/>
    <col min="22" max="22" width="6" style="16" customWidth="1"/>
    <col min="23" max="16384" width="8.7109375" style="16"/>
  </cols>
  <sheetData>
    <row r="1" spans="1:27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40"/>
    </row>
    <row r="2" spans="1:27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27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  <c r="N3" s="42"/>
      <c r="O3" s="42"/>
      <c r="P3" s="42"/>
      <c r="Q3" s="17"/>
      <c r="R3" s="17"/>
      <c r="S3" s="17"/>
    </row>
    <row r="4" spans="1:27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  <c r="N4" s="42"/>
      <c r="O4" s="42"/>
      <c r="P4" s="42"/>
      <c r="Q4" s="17"/>
      <c r="R4" s="17"/>
      <c r="S4" s="17"/>
    </row>
    <row r="5" spans="1:27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  <c r="N5" s="42"/>
      <c r="O5" s="42"/>
      <c r="P5" s="42"/>
      <c r="Q5" s="17"/>
      <c r="R5" s="17"/>
      <c r="S5" s="17"/>
    </row>
    <row r="6" spans="1:27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43"/>
      <c r="O6" s="43"/>
      <c r="P6" s="43"/>
      <c r="Q6" s="18"/>
      <c r="R6" s="18"/>
      <c r="S6" s="18"/>
    </row>
    <row r="7" spans="1:27">
      <c r="A7" s="24"/>
      <c r="B7" s="24"/>
      <c r="C7" s="24"/>
      <c r="D7" s="24"/>
      <c r="E7" s="24"/>
      <c r="F7" s="219"/>
      <c r="G7" s="219"/>
      <c r="H7" s="81"/>
      <c r="I7" s="24"/>
      <c r="J7" s="24"/>
      <c r="K7" s="79"/>
      <c r="L7" s="79"/>
      <c r="M7" s="79"/>
      <c r="N7" s="34"/>
      <c r="X7" s="19"/>
      <c r="Y7" s="19"/>
      <c r="Z7" s="19"/>
      <c r="AA7" s="19"/>
    </row>
    <row r="8" spans="1:27">
      <c r="A8" s="219" t="s">
        <v>71</v>
      </c>
      <c r="B8" s="219"/>
      <c r="C8" s="219"/>
      <c r="D8" s="219"/>
      <c r="E8" s="91" t="str">
        <f>'CC_Page 1'!B8</f>
        <v>State Summary</v>
      </c>
      <c r="F8" s="24"/>
      <c r="G8" s="24"/>
      <c r="H8" s="24"/>
      <c r="I8" s="123"/>
      <c r="J8" s="190"/>
      <c r="K8" s="79"/>
      <c r="L8" s="79"/>
      <c r="M8" s="79"/>
      <c r="N8" s="34"/>
    </row>
    <row r="9" spans="1:27">
      <c r="A9" s="24"/>
      <c r="B9" s="24"/>
      <c r="C9" s="24"/>
      <c r="D9" s="24"/>
      <c r="E9" s="123"/>
      <c r="F9" s="116"/>
      <c r="G9" s="116"/>
      <c r="H9" s="116"/>
      <c r="I9" s="123"/>
      <c r="J9" s="190"/>
      <c r="K9" s="117"/>
      <c r="L9" s="101"/>
      <c r="M9" s="35"/>
    </row>
    <row r="10" spans="1:27" ht="12.75" customHeight="1">
      <c r="A10" s="24"/>
      <c r="B10" s="24"/>
      <c r="C10" s="24"/>
      <c r="D10" s="24"/>
      <c r="E10" s="24"/>
      <c r="F10" s="286" t="s">
        <v>38</v>
      </c>
      <c r="G10" s="286"/>
      <c r="H10" s="286"/>
      <c r="I10" s="123"/>
      <c r="J10" s="190"/>
      <c r="K10" s="283" t="s">
        <v>141</v>
      </c>
      <c r="L10" s="284"/>
      <c r="M10" s="285"/>
      <c r="N10" s="59"/>
      <c r="O10" s="60"/>
    </row>
    <row r="11" spans="1:27" ht="53.25" customHeight="1">
      <c r="A11" s="278" t="s">
        <v>132</v>
      </c>
      <c r="B11" s="279"/>
      <c r="C11" s="279"/>
      <c r="D11" s="279"/>
      <c r="E11" s="280"/>
      <c r="F11" s="127" t="s">
        <v>64</v>
      </c>
      <c r="G11" s="127" t="s">
        <v>65</v>
      </c>
      <c r="H11" s="193" t="s">
        <v>110</v>
      </c>
      <c r="I11" s="127" t="s">
        <v>1</v>
      </c>
      <c r="J11" s="123"/>
      <c r="K11" s="127" t="s">
        <v>66</v>
      </c>
      <c r="L11" s="127" t="s">
        <v>67</v>
      </c>
      <c r="M11" s="127" t="s">
        <v>1</v>
      </c>
      <c r="N11" s="59"/>
      <c r="O11" s="60"/>
    </row>
    <row r="12" spans="1:27" ht="25.5" customHeight="1">
      <c r="A12" s="276" t="s">
        <v>31</v>
      </c>
      <c r="B12" s="276"/>
      <c r="C12" s="276"/>
      <c r="D12" s="276"/>
      <c r="E12" s="276"/>
      <c r="F12" s="33">
        <v>61776</v>
      </c>
      <c r="G12" s="33">
        <v>33807</v>
      </c>
      <c r="H12" s="93">
        <v>462</v>
      </c>
      <c r="I12" s="128">
        <f t="shared" ref="I12:I19" si="0">G12+F12+H12</f>
        <v>96045</v>
      </c>
      <c r="J12" s="117"/>
      <c r="K12" s="33">
        <v>14172</v>
      </c>
      <c r="L12" s="33">
        <v>81873</v>
      </c>
      <c r="M12" s="68">
        <f>K12+L12</f>
        <v>96045</v>
      </c>
      <c r="N12" s="52"/>
      <c r="O12" s="5"/>
    </row>
    <row r="13" spans="1:27" ht="25.5" customHeight="1">
      <c r="A13" s="276" t="s">
        <v>32</v>
      </c>
      <c r="B13" s="276"/>
      <c r="C13" s="276"/>
      <c r="D13" s="276"/>
      <c r="E13" s="276"/>
      <c r="F13" s="33">
        <v>21799</v>
      </c>
      <c r="G13" s="33">
        <v>11520</v>
      </c>
      <c r="H13" s="93">
        <v>114</v>
      </c>
      <c r="I13" s="128">
        <f t="shared" si="0"/>
        <v>33433</v>
      </c>
      <c r="J13" s="117"/>
      <c r="K13" s="33">
        <v>7131</v>
      </c>
      <c r="L13" s="33">
        <v>26302</v>
      </c>
      <c r="M13" s="68">
        <f t="shared" ref="M13:M20" si="1">K13+L13</f>
        <v>33433</v>
      </c>
      <c r="N13" s="52"/>
      <c r="O13" s="5"/>
    </row>
    <row r="14" spans="1:27" ht="25.5" customHeight="1">
      <c r="A14" s="276" t="s">
        <v>33</v>
      </c>
      <c r="B14" s="276"/>
      <c r="C14" s="276"/>
      <c r="D14" s="276"/>
      <c r="E14" s="276"/>
      <c r="F14" s="33">
        <v>11431</v>
      </c>
      <c r="G14" s="33">
        <v>4548</v>
      </c>
      <c r="H14" s="93">
        <v>24</v>
      </c>
      <c r="I14" s="128">
        <f t="shared" si="0"/>
        <v>16003</v>
      </c>
      <c r="J14" s="117"/>
      <c r="K14" s="33">
        <v>2965</v>
      </c>
      <c r="L14" s="33">
        <v>13038</v>
      </c>
      <c r="M14" s="68">
        <f t="shared" si="1"/>
        <v>16003</v>
      </c>
      <c r="N14" s="52"/>
      <c r="O14" s="5"/>
    </row>
    <row r="15" spans="1:27" ht="25.5" customHeight="1">
      <c r="A15" s="276" t="s">
        <v>41</v>
      </c>
      <c r="B15" s="276"/>
      <c r="C15" s="276"/>
      <c r="D15" s="276"/>
      <c r="E15" s="276"/>
      <c r="F15" s="33">
        <v>691</v>
      </c>
      <c r="G15" s="33">
        <v>229</v>
      </c>
      <c r="H15" s="93">
        <v>10</v>
      </c>
      <c r="I15" s="128">
        <f t="shared" si="0"/>
        <v>930</v>
      </c>
      <c r="J15" s="117"/>
      <c r="K15" s="33">
        <v>25</v>
      </c>
      <c r="L15" s="33">
        <v>905</v>
      </c>
      <c r="M15" s="68">
        <f t="shared" si="1"/>
        <v>930</v>
      </c>
      <c r="N15" s="52"/>
      <c r="O15" s="5"/>
    </row>
    <row r="16" spans="1:27" ht="25.5" customHeight="1">
      <c r="A16" s="276" t="s">
        <v>35</v>
      </c>
      <c r="B16" s="276"/>
      <c r="C16" s="276"/>
      <c r="D16" s="276"/>
      <c r="E16" s="276"/>
      <c r="F16" s="33">
        <v>126</v>
      </c>
      <c r="G16" s="33">
        <v>76</v>
      </c>
      <c r="H16" s="93">
        <v>6</v>
      </c>
      <c r="I16" s="128">
        <f t="shared" si="0"/>
        <v>208</v>
      </c>
      <c r="J16" s="117"/>
      <c r="K16" s="33">
        <v>4</v>
      </c>
      <c r="L16" s="33">
        <v>204</v>
      </c>
      <c r="M16" s="68">
        <f t="shared" si="1"/>
        <v>208</v>
      </c>
      <c r="N16" s="52"/>
      <c r="O16" s="5"/>
    </row>
    <row r="17" spans="1:15" ht="25.5" customHeight="1">
      <c r="A17" s="276" t="s">
        <v>42</v>
      </c>
      <c r="B17" s="276"/>
      <c r="C17" s="276"/>
      <c r="D17" s="276"/>
      <c r="E17" s="276"/>
      <c r="F17" s="33">
        <v>91</v>
      </c>
      <c r="G17" s="33">
        <v>1</v>
      </c>
      <c r="H17" s="93"/>
      <c r="I17" s="128">
        <f t="shared" si="0"/>
        <v>92</v>
      </c>
      <c r="J17" s="117"/>
      <c r="K17" s="33">
        <v>8</v>
      </c>
      <c r="L17" s="33">
        <v>84</v>
      </c>
      <c r="M17" s="68">
        <f t="shared" si="1"/>
        <v>92</v>
      </c>
      <c r="N17" s="52"/>
      <c r="O17" s="5"/>
    </row>
    <row r="18" spans="1:15" ht="63.75" customHeight="1">
      <c r="A18" s="277" t="s">
        <v>43</v>
      </c>
      <c r="B18" s="290"/>
      <c r="C18" s="290"/>
      <c r="D18" s="290"/>
      <c r="E18" s="291"/>
      <c r="F18" s="33">
        <v>503</v>
      </c>
      <c r="G18" s="33">
        <v>273</v>
      </c>
      <c r="H18" s="93">
        <v>6</v>
      </c>
      <c r="I18" s="128">
        <f t="shared" si="0"/>
        <v>782</v>
      </c>
      <c r="J18" s="117"/>
      <c r="K18" s="33">
        <v>18</v>
      </c>
      <c r="L18" s="33">
        <v>764</v>
      </c>
      <c r="M18" s="68">
        <f t="shared" si="1"/>
        <v>782</v>
      </c>
      <c r="N18" s="52"/>
      <c r="O18" s="5"/>
    </row>
    <row r="19" spans="1:15" ht="25.5" customHeight="1">
      <c r="A19" s="292" t="s">
        <v>45</v>
      </c>
      <c r="B19" s="292"/>
      <c r="C19" s="292"/>
      <c r="D19" s="292"/>
      <c r="E19" s="292"/>
      <c r="F19" s="33">
        <v>95</v>
      </c>
      <c r="G19" s="33">
        <v>71</v>
      </c>
      <c r="H19" s="194">
        <v>1</v>
      </c>
      <c r="I19" s="128">
        <f t="shared" si="0"/>
        <v>167</v>
      </c>
      <c r="J19" s="117"/>
      <c r="K19" s="33">
        <v>20</v>
      </c>
      <c r="L19" s="33">
        <v>147</v>
      </c>
      <c r="M19" s="68">
        <f t="shared" si="1"/>
        <v>167</v>
      </c>
      <c r="N19" s="52"/>
      <c r="O19" s="5"/>
    </row>
    <row r="20" spans="1:15" ht="25.5" customHeight="1">
      <c r="A20" s="287" t="s">
        <v>34</v>
      </c>
      <c r="B20" s="288"/>
      <c r="C20" s="288"/>
      <c r="D20" s="288"/>
      <c r="E20" s="289"/>
      <c r="F20" s="33">
        <f>SUM(F12:F19)</f>
        <v>96512</v>
      </c>
      <c r="G20" s="33">
        <f>SUM(G12:G19)</f>
        <v>50525</v>
      </c>
      <c r="H20" s="33">
        <f>SUM(H12:H19)</f>
        <v>623</v>
      </c>
      <c r="I20" s="68">
        <f>SUM(I12:I19)</f>
        <v>147660</v>
      </c>
      <c r="J20" s="117"/>
      <c r="K20" s="33">
        <f>SUM(K12:K19)</f>
        <v>24343</v>
      </c>
      <c r="L20" s="33">
        <f>SUM(L12:L19)</f>
        <v>123317</v>
      </c>
      <c r="M20" s="68">
        <f t="shared" si="1"/>
        <v>147660</v>
      </c>
      <c r="N20" s="53"/>
      <c r="O20" s="5"/>
    </row>
    <row r="21" spans="1:15">
      <c r="A21" s="73"/>
      <c r="B21" s="73"/>
      <c r="C21" s="73"/>
      <c r="D21" s="73"/>
      <c r="E21" s="73"/>
      <c r="F21" s="116"/>
      <c r="G21" s="116"/>
      <c r="H21" s="116"/>
      <c r="I21" s="116"/>
      <c r="J21" s="24"/>
      <c r="K21" s="116"/>
      <c r="L21" s="116"/>
      <c r="M21" s="116"/>
    </row>
    <row r="22" spans="1:15" ht="24.75" customHeight="1">
      <c r="A22" s="129"/>
      <c r="B22" s="129"/>
      <c r="C22" s="129"/>
      <c r="D22" s="129"/>
      <c r="E22" s="130" t="s">
        <v>76</v>
      </c>
      <c r="F22" s="131">
        <f>F20/I20</f>
        <v>0.65360964377624275</v>
      </c>
      <c r="G22" s="131">
        <f>G20/I20</f>
        <v>0.34217120411756741</v>
      </c>
      <c r="H22" s="131">
        <f>H20/I20</f>
        <v>4.2191521061898957E-3</v>
      </c>
      <c r="I22" s="132">
        <f>H22+G22+F22</f>
        <v>1</v>
      </c>
      <c r="J22" s="133" t="s">
        <v>142</v>
      </c>
      <c r="K22" s="131">
        <f>K20/M20</f>
        <v>0.16485845862115672</v>
      </c>
      <c r="L22" s="131">
        <f>L20/M20</f>
        <v>0.83514154137884333</v>
      </c>
      <c r="M22" s="132">
        <f>L22+K22</f>
        <v>1</v>
      </c>
      <c r="N22" s="21"/>
    </row>
  </sheetData>
  <sheetProtection algorithmName="SHA-512" hashValue="3xyfYMCOSsNWkJacmWU50LqxISz5cSHItnN7c+jtmQmN6FoC7saxpOfzm5xd+S9ug65o1kza4YclCeO1BeurVw==" saltValue="nxjzm2Q+QI0wYf2PCSHZJw==" spinCount="100000" sheet="1" objects="1" scenarios="1"/>
  <mergeCells count="20">
    <mergeCell ref="A14:E14"/>
    <mergeCell ref="A8:D8"/>
    <mergeCell ref="A20:E20"/>
    <mergeCell ref="A17:E17"/>
    <mergeCell ref="A18:E18"/>
    <mergeCell ref="A16:E16"/>
    <mergeCell ref="A19:E19"/>
    <mergeCell ref="A15:E15"/>
    <mergeCell ref="A1:M1"/>
    <mergeCell ref="A2:M2"/>
    <mergeCell ref="A11:E11"/>
    <mergeCell ref="A12:E12"/>
    <mergeCell ref="A13:E13"/>
    <mergeCell ref="A5:M5"/>
    <mergeCell ref="A6:M6"/>
    <mergeCell ref="A3:M3"/>
    <mergeCell ref="A4:M4"/>
    <mergeCell ref="F7:G7"/>
    <mergeCell ref="K10:M10"/>
    <mergeCell ref="F10:H10"/>
  </mergeCells>
  <phoneticPr fontId="4" type="noConversion"/>
  <conditionalFormatting sqref="N12:N20">
    <cfRule type="cellIs" dxfId="0" priority="1" stopIfTrue="1" operator="notEqual">
      <formula>0</formula>
    </cfRule>
  </conditionalFormatting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FFC000"/>
  </sheetPr>
  <dimension ref="A1:Z35"/>
  <sheetViews>
    <sheetView workbookViewId="0">
      <selection activeCell="M26" sqref="M26"/>
    </sheetView>
  </sheetViews>
  <sheetFormatPr defaultColWidth="8.7109375" defaultRowHeight="12.75"/>
  <cols>
    <col min="1" max="3" width="2.7109375" style="2" customWidth="1"/>
    <col min="4" max="4" width="6" style="2" customWidth="1"/>
    <col min="5" max="5" width="28.42578125" style="2" customWidth="1"/>
    <col min="6" max="8" width="8.140625" style="2" customWidth="1"/>
    <col min="9" max="10" width="8.28515625" style="2" customWidth="1"/>
    <col min="11" max="11" width="7.85546875" style="2" customWidth="1"/>
    <col min="12" max="12" width="7.7109375" style="2" customWidth="1"/>
    <col min="13" max="13" width="7.42578125" style="2" customWidth="1"/>
    <col min="14" max="14" width="9" style="2" customWidth="1"/>
    <col min="15" max="15" width="8.42578125" style="2" customWidth="1"/>
    <col min="16" max="16" width="6.42578125" style="2" customWidth="1"/>
    <col min="17" max="17" width="7" style="2" customWidth="1"/>
    <col min="18" max="18" width="6.42578125" style="2" customWidth="1"/>
    <col min="19" max="20" width="10.5703125" style="2" customWidth="1"/>
    <col min="21" max="21" width="3.42578125" style="2" customWidth="1"/>
    <col min="22" max="22" width="6" style="2" customWidth="1"/>
    <col min="23" max="16384" width="8.7109375" style="2"/>
  </cols>
  <sheetData>
    <row r="1" spans="1:26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40"/>
    </row>
    <row r="2" spans="1:26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26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</row>
    <row r="4" spans="1:26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3"/>
    </row>
    <row r="5" spans="1:26" ht="12.75" customHeight="1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3"/>
    </row>
    <row r="6" spans="1:26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</row>
    <row r="7" spans="1:26" ht="15.75" customHeight="1">
      <c r="A7" s="219" t="s">
        <v>53</v>
      </c>
      <c r="B7" s="219"/>
      <c r="C7" s="219"/>
      <c r="D7" s="219"/>
      <c r="E7" s="91" t="str">
        <f>'CC_Page 1'!B8</f>
        <v>State Summary</v>
      </c>
      <c r="F7" s="24"/>
      <c r="G7" s="24"/>
      <c r="H7" s="271"/>
      <c r="I7" s="272"/>
      <c r="J7" s="24"/>
      <c r="K7" s="79"/>
      <c r="L7" s="79"/>
      <c r="M7" s="80"/>
      <c r="N7" s="28"/>
      <c r="O7" s="41"/>
      <c r="P7" s="32"/>
      <c r="Q7" s="32"/>
      <c r="R7" s="32"/>
      <c r="W7" s="29"/>
      <c r="X7" s="29"/>
      <c r="Y7" s="29"/>
      <c r="Z7" s="29"/>
    </row>
    <row r="8" spans="1:26">
      <c r="A8" s="24"/>
      <c r="B8" s="24"/>
      <c r="C8" s="24"/>
      <c r="D8" s="24"/>
      <c r="E8" s="24"/>
      <c r="F8" s="24"/>
      <c r="G8" s="24"/>
      <c r="H8" s="24"/>
      <c r="I8" s="24"/>
      <c r="J8" s="80"/>
      <c r="K8" s="80"/>
      <c r="L8" s="79"/>
      <c r="M8" s="80"/>
      <c r="N8" s="28"/>
      <c r="O8" s="41"/>
      <c r="P8"/>
      <c r="Q8"/>
      <c r="R8"/>
    </row>
    <row r="9" spans="1:26" ht="12.75" customHeight="1">
      <c r="A9" s="73"/>
      <c r="B9" s="73"/>
      <c r="C9" s="73"/>
      <c r="D9" s="73"/>
      <c r="E9" s="73"/>
      <c r="F9" s="73"/>
      <c r="G9" s="73"/>
      <c r="H9" s="73"/>
      <c r="I9" s="73"/>
      <c r="J9" s="293"/>
      <c r="K9" s="293"/>
      <c r="L9" s="293"/>
      <c r="M9" s="293"/>
      <c r="N9" s="28"/>
      <c r="O9" s="41"/>
      <c r="P9"/>
      <c r="Q9"/>
      <c r="R9"/>
    </row>
    <row r="10" spans="1:26" ht="12.75" customHeight="1">
      <c r="A10" s="295" t="s">
        <v>89</v>
      </c>
      <c r="B10" s="295"/>
      <c r="C10" s="295"/>
      <c r="D10" s="295"/>
      <c r="E10" s="295"/>
      <c r="F10" s="295"/>
      <c r="G10" s="295"/>
      <c r="H10" s="295"/>
      <c r="I10" s="295"/>
      <c r="J10" s="69" t="s">
        <v>27</v>
      </c>
      <c r="K10" s="69" t="s">
        <v>28</v>
      </c>
      <c r="L10" s="70" t="s">
        <v>29</v>
      </c>
      <c r="M10" s="69" t="s">
        <v>14</v>
      </c>
      <c r="T10"/>
    </row>
    <row r="11" spans="1:26" ht="27.75" customHeight="1">
      <c r="A11" s="276" t="s">
        <v>97</v>
      </c>
      <c r="B11" s="276"/>
      <c r="C11" s="276"/>
      <c r="D11" s="276"/>
      <c r="E11" s="276"/>
      <c r="F11" s="276"/>
      <c r="G11" s="276"/>
      <c r="H11" s="276"/>
      <c r="I11" s="276"/>
      <c r="J11" s="144">
        <v>1092</v>
      </c>
      <c r="K11" s="144">
        <v>2234</v>
      </c>
      <c r="L11" s="144">
        <v>413</v>
      </c>
      <c r="M11" s="144">
        <f>L11+K11+J11</f>
        <v>3739</v>
      </c>
      <c r="T11"/>
    </row>
    <row r="12" spans="1:26" ht="27.75" customHeight="1">
      <c r="A12" s="276" t="s">
        <v>99</v>
      </c>
      <c r="B12" s="276"/>
      <c r="C12" s="276"/>
      <c r="D12" s="276"/>
      <c r="E12" s="276"/>
      <c r="F12" s="276"/>
      <c r="G12" s="276"/>
      <c r="H12" s="276"/>
      <c r="I12" s="276"/>
      <c r="J12" s="144">
        <v>160</v>
      </c>
      <c r="K12" s="144">
        <v>178</v>
      </c>
      <c r="L12" s="144">
        <v>46</v>
      </c>
      <c r="M12" s="144">
        <f t="shared" ref="M12:M14" si="0">L12+K12+J12</f>
        <v>384</v>
      </c>
      <c r="T12"/>
    </row>
    <row r="13" spans="1:26" ht="27.75" customHeight="1">
      <c r="A13" s="276" t="s">
        <v>98</v>
      </c>
      <c r="B13" s="276"/>
      <c r="C13" s="276"/>
      <c r="D13" s="276"/>
      <c r="E13" s="276"/>
      <c r="F13" s="276"/>
      <c r="G13" s="276"/>
      <c r="H13" s="276"/>
      <c r="I13" s="276"/>
      <c r="J13" s="144">
        <v>406</v>
      </c>
      <c r="K13" s="144">
        <v>1011</v>
      </c>
      <c r="L13" s="144">
        <v>198</v>
      </c>
      <c r="M13" s="144">
        <f t="shared" si="0"/>
        <v>1615</v>
      </c>
      <c r="T13"/>
      <c r="W13" s="30"/>
    </row>
    <row r="14" spans="1:26" ht="27.75" customHeight="1">
      <c r="A14" s="296" t="s">
        <v>100</v>
      </c>
      <c r="B14" s="296"/>
      <c r="C14" s="296"/>
      <c r="D14" s="296"/>
      <c r="E14" s="296"/>
      <c r="F14" s="296"/>
      <c r="G14" s="296"/>
      <c r="H14" s="296"/>
      <c r="I14" s="296"/>
      <c r="J14" s="144">
        <v>118</v>
      </c>
      <c r="K14" s="144">
        <v>149</v>
      </c>
      <c r="L14" s="144">
        <v>28</v>
      </c>
      <c r="M14" s="144">
        <f t="shared" si="0"/>
        <v>295</v>
      </c>
      <c r="T14"/>
      <c r="W14" s="30"/>
    </row>
    <row r="15" spans="1:26">
      <c r="A15" s="278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80"/>
      <c r="T15"/>
      <c r="W15" s="30"/>
    </row>
    <row r="16" spans="1:26" ht="12.75" customHeight="1">
      <c r="A16" s="295" t="s">
        <v>90</v>
      </c>
      <c r="B16" s="295"/>
      <c r="C16" s="295"/>
      <c r="D16" s="295"/>
      <c r="E16" s="295"/>
      <c r="F16" s="295"/>
      <c r="G16" s="295"/>
      <c r="H16" s="295"/>
      <c r="I16" s="295"/>
      <c r="J16" s="69" t="s">
        <v>27</v>
      </c>
      <c r="K16" s="69" t="s">
        <v>28</v>
      </c>
      <c r="L16" s="70" t="s">
        <v>29</v>
      </c>
      <c r="M16" s="69" t="s">
        <v>14</v>
      </c>
      <c r="T16"/>
      <c r="W16" s="30"/>
    </row>
    <row r="17" spans="1:23">
      <c r="A17" s="294" t="s">
        <v>101</v>
      </c>
      <c r="B17" s="294"/>
      <c r="C17" s="294"/>
      <c r="D17" s="294"/>
      <c r="E17" s="294"/>
      <c r="F17" s="294"/>
      <c r="G17" s="294"/>
      <c r="H17" s="294"/>
      <c r="I17" s="294"/>
      <c r="J17" s="144">
        <v>1981</v>
      </c>
      <c r="K17" s="144">
        <v>2397</v>
      </c>
      <c r="L17" s="144">
        <v>417</v>
      </c>
      <c r="M17" s="144">
        <f>L17+K17+J17</f>
        <v>4795</v>
      </c>
      <c r="T17"/>
      <c r="W17" s="30"/>
    </row>
    <row r="18" spans="1:23">
      <c r="A18" s="298" t="s">
        <v>118</v>
      </c>
      <c r="B18" s="298"/>
      <c r="C18" s="298"/>
      <c r="D18" s="298"/>
      <c r="E18" s="298"/>
      <c r="F18" s="298"/>
      <c r="G18" s="298"/>
      <c r="H18" s="298"/>
      <c r="I18" s="298"/>
      <c r="J18" s="144">
        <v>98</v>
      </c>
      <c r="K18" s="144">
        <v>142</v>
      </c>
      <c r="L18" s="144">
        <v>36</v>
      </c>
      <c r="M18" s="144">
        <f>L18+K18+J18</f>
        <v>276</v>
      </c>
      <c r="T18"/>
      <c r="W18" s="30"/>
    </row>
    <row r="19" spans="1:23">
      <c r="A19" s="299" t="s">
        <v>119</v>
      </c>
      <c r="B19" s="299"/>
      <c r="C19" s="299"/>
      <c r="D19" s="299"/>
      <c r="E19" s="299"/>
      <c r="F19" s="299"/>
      <c r="G19" s="299"/>
      <c r="H19" s="299"/>
      <c r="I19" s="299"/>
      <c r="J19" s="145">
        <v>4</v>
      </c>
      <c r="K19" s="145">
        <v>14</v>
      </c>
      <c r="L19" s="145">
        <v>0</v>
      </c>
      <c r="M19" s="145">
        <f>L19+K19+J19</f>
        <v>18</v>
      </c>
      <c r="T19"/>
    </row>
    <row r="20" spans="1:23">
      <c r="A20" s="142"/>
      <c r="B20" s="143"/>
      <c r="C20" s="143"/>
      <c r="D20" s="143"/>
      <c r="E20" s="143"/>
      <c r="F20" s="143"/>
      <c r="G20" s="143"/>
      <c r="H20" s="143"/>
      <c r="I20" s="143"/>
      <c r="J20" s="125"/>
      <c r="K20" s="125"/>
      <c r="L20" s="125"/>
      <c r="M20" s="126"/>
      <c r="T20"/>
    </row>
    <row r="21" spans="1:23" ht="12.75" customHeight="1">
      <c r="A21" s="297" t="s">
        <v>105</v>
      </c>
      <c r="B21" s="297"/>
      <c r="C21" s="297"/>
      <c r="D21" s="297"/>
      <c r="E21" s="297"/>
      <c r="F21" s="297"/>
      <c r="G21" s="297"/>
      <c r="H21" s="297"/>
      <c r="I21" s="297"/>
      <c r="J21" s="71" t="s">
        <v>27</v>
      </c>
      <c r="K21" s="71" t="s">
        <v>28</v>
      </c>
      <c r="L21" s="72" t="s">
        <v>29</v>
      </c>
      <c r="M21" s="71" t="s">
        <v>14</v>
      </c>
      <c r="T21"/>
      <c r="W21" s="30"/>
    </row>
    <row r="22" spans="1:23">
      <c r="A22" s="298" t="s">
        <v>103</v>
      </c>
      <c r="B22" s="298"/>
      <c r="C22" s="298"/>
      <c r="D22" s="298"/>
      <c r="E22" s="298"/>
      <c r="F22" s="298"/>
      <c r="G22" s="298"/>
      <c r="H22" s="298"/>
      <c r="I22" s="298"/>
      <c r="J22" s="144">
        <v>19</v>
      </c>
      <c r="K22" s="144">
        <v>28</v>
      </c>
      <c r="L22" s="144">
        <v>10</v>
      </c>
      <c r="M22" s="144">
        <f>L22+K22+J22</f>
        <v>57</v>
      </c>
      <c r="T22"/>
    </row>
    <row r="23" spans="1:23" ht="12.75" customHeight="1">
      <c r="A23" s="294" t="s">
        <v>104</v>
      </c>
      <c r="B23" s="294"/>
      <c r="C23" s="294"/>
      <c r="D23" s="294"/>
      <c r="E23" s="294"/>
      <c r="F23" s="294"/>
      <c r="G23" s="294"/>
      <c r="H23" s="294"/>
      <c r="I23" s="294"/>
      <c r="J23" s="144">
        <v>550</v>
      </c>
      <c r="K23" s="144">
        <v>583</v>
      </c>
      <c r="L23" s="144">
        <v>114</v>
      </c>
      <c r="M23" s="144">
        <f>L23+K23+J23</f>
        <v>1247</v>
      </c>
      <c r="T23" s="28"/>
      <c r="U23" s="31"/>
    </row>
    <row r="24" spans="1:23" ht="13.5" customHeight="1">
      <c r="A24" s="294" t="s">
        <v>1</v>
      </c>
      <c r="B24" s="294"/>
      <c r="C24" s="294"/>
      <c r="D24" s="294"/>
      <c r="E24" s="294"/>
      <c r="F24" s="294"/>
      <c r="G24" s="294"/>
      <c r="H24" s="294"/>
      <c r="I24" s="294"/>
      <c r="J24" s="146">
        <f>J11+J13+J12+J14+J17+J18+J19+J22+J23</f>
        <v>4428</v>
      </c>
      <c r="K24" s="146">
        <f t="shared" ref="K24:M24" si="1">K11+K13+K12+K14+K17+K18+K19+K22+K23</f>
        <v>6736</v>
      </c>
      <c r="L24" s="146">
        <f t="shared" si="1"/>
        <v>1262</v>
      </c>
      <c r="M24" s="146">
        <f t="shared" si="1"/>
        <v>12426</v>
      </c>
      <c r="T24" s="28"/>
      <c r="U24" s="31"/>
    </row>
    <row r="25" spans="1:23" ht="12.75" customHeight="1">
      <c r="A25" s="80"/>
      <c r="B25" s="80"/>
      <c r="C25" s="80"/>
      <c r="D25" s="80"/>
      <c r="E25" s="80"/>
      <c r="F25" s="118"/>
      <c r="G25" s="118"/>
      <c r="H25" s="118"/>
      <c r="I25" s="129"/>
      <c r="J25" s="129"/>
      <c r="K25" s="129"/>
      <c r="L25" s="129"/>
      <c r="M25" s="24"/>
      <c r="N25" s="59"/>
      <c r="O25" s="60"/>
    </row>
    <row r="26" spans="1:23" ht="13.5" customHeight="1">
      <c r="N26" s="54"/>
      <c r="O26" s="55"/>
    </row>
    <row r="27" spans="1:23" ht="15" customHeight="1">
      <c r="N27" s="54"/>
      <c r="O27" s="55"/>
    </row>
    <row r="28" spans="1:23">
      <c r="N28" s="54"/>
      <c r="O28" s="55"/>
    </row>
    <row r="29" spans="1:23" ht="12.75" customHeight="1">
      <c r="N29" s="54"/>
      <c r="O29" s="55"/>
    </row>
    <row r="30" spans="1:23">
      <c r="N30" s="54"/>
      <c r="O30" s="55"/>
    </row>
    <row r="31" spans="1:23">
      <c r="N31" s="54"/>
      <c r="O31" s="55"/>
    </row>
    <row r="32" spans="1:23">
      <c r="N32" s="54"/>
      <c r="O32" s="55"/>
    </row>
    <row r="33" spans="14:19" ht="12.75" customHeight="1">
      <c r="P33" s="28"/>
      <c r="Q33" s="28"/>
    </row>
    <row r="34" spans="14:19">
      <c r="N34" s="16"/>
      <c r="O34" s="16"/>
      <c r="P34" s="16"/>
      <c r="Q34" s="16"/>
      <c r="R34" s="16"/>
      <c r="S34" s="16"/>
    </row>
    <row r="35" spans="14:19">
      <c r="N35" s="21"/>
      <c r="O35" s="21"/>
      <c r="P35" s="21"/>
      <c r="Q35" s="21"/>
      <c r="R35" s="21"/>
      <c r="S35" s="21"/>
    </row>
  </sheetData>
  <sheetProtection algorithmName="SHA-512" hashValue="EG50XoLZxoFGSpQnGuPayzld35vqQQzcQjwDXqkQVV8NdYKbt5xS7mK/GrN/HPXxUjlgLDzyBLKUukMk5wwOEw==" saltValue="PMaSo1quU9DlacUaevDXZw==" spinCount="100000" sheet="1" objects="1" scenarios="1"/>
  <mergeCells count="23">
    <mergeCell ref="A24:I24"/>
    <mergeCell ref="A15:M15"/>
    <mergeCell ref="A10:I10"/>
    <mergeCell ref="A11:I11"/>
    <mergeCell ref="A13:I13"/>
    <mergeCell ref="A14:I14"/>
    <mergeCell ref="A21:I21"/>
    <mergeCell ref="A22:I22"/>
    <mergeCell ref="A23:I23"/>
    <mergeCell ref="A16:I16"/>
    <mergeCell ref="A17:I17"/>
    <mergeCell ref="A18:I18"/>
    <mergeCell ref="A19:I19"/>
    <mergeCell ref="A12:I12"/>
    <mergeCell ref="J9:M9"/>
    <mergeCell ref="A1:M1"/>
    <mergeCell ref="A6:M6"/>
    <mergeCell ref="A5:M5"/>
    <mergeCell ref="A4:M4"/>
    <mergeCell ref="A3:M3"/>
    <mergeCell ref="A2:M2"/>
    <mergeCell ref="A7:D7"/>
    <mergeCell ref="H7:I7"/>
  </mergeCells>
  <phoneticPr fontId="4" type="noConversion"/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FFC000"/>
    <pageSetUpPr fitToPage="1"/>
  </sheetPr>
  <dimension ref="A1:P28"/>
  <sheetViews>
    <sheetView topLeftCell="A10" zoomScale="110" zoomScaleNormal="110" workbookViewId="0">
      <selection activeCell="F12" sqref="F12"/>
    </sheetView>
  </sheetViews>
  <sheetFormatPr defaultColWidth="8.7109375" defaultRowHeight="12.75"/>
  <cols>
    <col min="1" max="3" width="2.7109375" style="2" customWidth="1"/>
    <col min="4" max="4" width="5.5703125" style="2" customWidth="1"/>
    <col min="5" max="5" width="20.42578125" style="2" customWidth="1"/>
    <col min="6" max="15" width="10.7109375" style="2" customWidth="1"/>
    <col min="16" max="16" width="9.85546875" style="2" customWidth="1"/>
    <col min="17" max="18" width="5.7109375" style="2" customWidth="1"/>
    <col min="19" max="20" width="3.42578125" style="2" customWidth="1"/>
    <col min="21" max="21" width="6" style="2" customWidth="1"/>
    <col min="22" max="16384" width="8.7109375" style="2"/>
  </cols>
  <sheetData>
    <row r="1" spans="1:16">
      <c r="A1" s="238" t="s">
        <v>84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40"/>
    </row>
    <row r="2" spans="1:16">
      <c r="A2" s="241" t="s">
        <v>85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3"/>
    </row>
    <row r="3" spans="1:16">
      <c r="A3" s="241" t="s">
        <v>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</row>
    <row r="4" spans="1:16">
      <c r="A4" s="241" t="s">
        <v>48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3"/>
    </row>
    <row r="5" spans="1:16">
      <c r="A5" s="241" t="s">
        <v>49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3"/>
    </row>
    <row r="6" spans="1:16">
      <c r="A6" s="229" t="s">
        <v>144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1"/>
    </row>
    <row r="7" spans="1:16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80"/>
    </row>
    <row r="8" spans="1:16" ht="19.5" customHeight="1">
      <c r="A8" s="24"/>
      <c r="B8" s="24"/>
      <c r="C8" s="24"/>
      <c r="D8" s="24"/>
      <c r="E8" s="74" t="s">
        <v>53</v>
      </c>
      <c r="F8" s="218" t="str">
        <f>'CC_Page 1'!B8</f>
        <v>State Summary</v>
      </c>
      <c r="G8" s="218"/>
      <c r="H8" s="24"/>
      <c r="I8" s="24"/>
      <c r="J8" s="24"/>
      <c r="K8" s="81"/>
      <c r="L8" s="81"/>
      <c r="M8" s="24"/>
      <c r="N8" s="24"/>
      <c r="O8" s="24"/>
      <c r="P8" s="80"/>
    </row>
    <row r="9" spans="1:16">
      <c r="A9" s="24"/>
      <c r="B9" s="24"/>
      <c r="C9" s="24"/>
      <c r="D9" s="24"/>
      <c r="E9" s="74"/>
      <c r="F9" s="91"/>
      <c r="G9" s="91"/>
      <c r="H9" s="24"/>
      <c r="I9" s="24"/>
      <c r="J9" s="24"/>
      <c r="K9" s="81"/>
      <c r="L9" s="81"/>
      <c r="M9" s="119"/>
      <c r="N9" s="24"/>
      <c r="O9" s="24"/>
      <c r="P9" s="80"/>
    </row>
    <row r="10" spans="1:16" ht="53.25" customHeight="1">
      <c r="A10" s="24"/>
      <c r="B10" s="24"/>
      <c r="C10" s="24"/>
      <c r="D10" s="24"/>
      <c r="E10" s="24"/>
      <c r="F10" s="278" t="s">
        <v>89</v>
      </c>
      <c r="G10" s="279"/>
      <c r="H10" s="279"/>
      <c r="I10" s="280"/>
      <c r="J10" s="303" t="s">
        <v>90</v>
      </c>
      <c r="K10" s="303"/>
      <c r="L10" s="303"/>
      <c r="M10" s="303" t="s">
        <v>37</v>
      </c>
      <c r="N10" s="303"/>
      <c r="O10" s="303"/>
      <c r="P10" s="80"/>
    </row>
    <row r="11" spans="1:16" ht="93" customHeight="1">
      <c r="A11" s="304" t="s">
        <v>140</v>
      </c>
      <c r="B11" s="305"/>
      <c r="C11" s="305"/>
      <c r="D11" s="305"/>
      <c r="E11" s="306"/>
      <c r="F11" s="122" t="s">
        <v>91</v>
      </c>
      <c r="G11" s="122" t="s">
        <v>92</v>
      </c>
      <c r="H11" s="122" t="s">
        <v>98</v>
      </c>
      <c r="I11" s="122" t="s">
        <v>93</v>
      </c>
      <c r="J11" s="122" t="s">
        <v>94</v>
      </c>
      <c r="K11" s="122" t="s">
        <v>120</v>
      </c>
      <c r="L11" s="122" t="s">
        <v>121</v>
      </c>
      <c r="M11" s="122" t="s">
        <v>95</v>
      </c>
      <c r="N11" s="122" t="s">
        <v>96</v>
      </c>
      <c r="O11" s="122" t="s">
        <v>46</v>
      </c>
      <c r="P11" s="80"/>
    </row>
    <row r="12" spans="1:16">
      <c r="A12" s="302" t="s">
        <v>15</v>
      </c>
      <c r="B12" s="257"/>
      <c r="C12" s="257"/>
      <c r="D12" s="257"/>
      <c r="E12" s="258"/>
      <c r="F12" s="191">
        <v>2234</v>
      </c>
      <c r="G12" s="191">
        <v>260</v>
      </c>
      <c r="H12" s="191">
        <v>639</v>
      </c>
      <c r="I12" s="191">
        <v>91</v>
      </c>
      <c r="J12" s="191">
        <v>3048</v>
      </c>
      <c r="K12" s="191">
        <v>157</v>
      </c>
      <c r="L12" s="191"/>
      <c r="M12" s="191">
        <v>6</v>
      </c>
      <c r="N12" s="192">
        <v>73</v>
      </c>
      <c r="O12" s="191">
        <f>SUM(F12:N12)</f>
        <v>6508</v>
      </c>
      <c r="P12" s="120">
        <f>O12/O26</f>
        <v>0.52374054402060199</v>
      </c>
    </row>
    <row r="13" spans="1:16">
      <c r="A13" s="302" t="s">
        <v>16</v>
      </c>
      <c r="B13" s="257"/>
      <c r="C13" s="257"/>
      <c r="D13" s="257"/>
      <c r="E13" s="258"/>
      <c r="F13" s="191">
        <v>3</v>
      </c>
      <c r="G13" s="191"/>
      <c r="H13" s="191">
        <v>1</v>
      </c>
      <c r="I13" s="191"/>
      <c r="J13" s="191">
        <v>2</v>
      </c>
      <c r="K13" s="191">
        <v>0</v>
      </c>
      <c r="L13" s="191"/>
      <c r="M13" s="191"/>
      <c r="N13" s="192"/>
      <c r="O13" s="191">
        <f t="shared" ref="O13:O25" si="0">SUM(F13:N13)</f>
        <v>6</v>
      </c>
      <c r="P13" s="120">
        <f>O13/O26</f>
        <v>4.8285852245292128E-4</v>
      </c>
    </row>
    <row r="14" spans="1:16">
      <c r="A14" s="300" t="s">
        <v>17</v>
      </c>
      <c r="B14" s="257"/>
      <c r="C14" s="257"/>
      <c r="D14" s="257"/>
      <c r="E14" s="258"/>
      <c r="F14" s="191">
        <v>25</v>
      </c>
      <c r="G14" s="191">
        <v>1</v>
      </c>
      <c r="H14" s="191">
        <v>5</v>
      </c>
      <c r="I14" s="191">
        <v>1</v>
      </c>
      <c r="J14" s="191">
        <v>15</v>
      </c>
      <c r="K14" s="191">
        <v>1</v>
      </c>
      <c r="L14" s="191"/>
      <c r="M14" s="191">
        <v>1</v>
      </c>
      <c r="N14" s="192">
        <v>5</v>
      </c>
      <c r="O14" s="191">
        <f t="shared" si="0"/>
        <v>54</v>
      </c>
      <c r="P14" s="120">
        <f>O14/O26</f>
        <v>4.3457267020762915E-3</v>
      </c>
    </row>
    <row r="15" spans="1:16">
      <c r="A15" s="302" t="s">
        <v>18</v>
      </c>
      <c r="B15" s="257"/>
      <c r="C15" s="257"/>
      <c r="D15" s="257"/>
      <c r="E15" s="258"/>
      <c r="F15" s="191">
        <v>162</v>
      </c>
      <c r="G15" s="191">
        <v>8</v>
      </c>
      <c r="H15" s="191">
        <v>32</v>
      </c>
      <c r="I15" s="191">
        <v>2</v>
      </c>
      <c r="J15" s="191">
        <v>206</v>
      </c>
      <c r="K15" s="191">
        <v>8</v>
      </c>
      <c r="L15" s="191"/>
      <c r="M15" s="191">
        <v>5</v>
      </c>
      <c r="N15" s="192">
        <v>11</v>
      </c>
      <c r="O15" s="191">
        <f t="shared" si="0"/>
        <v>434</v>
      </c>
      <c r="P15" s="120">
        <f>O15/O26</f>
        <v>3.4926766457427975E-2</v>
      </c>
    </row>
    <row r="16" spans="1:16">
      <c r="A16" s="300" t="s">
        <v>19</v>
      </c>
      <c r="B16" s="257"/>
      <c r="C16" s="257"/>
      <c r="D16" s="257"/>
      <c r="E16" s="258"/>
      <c r="F16" s="191">
        <v>4</v>
      </c>
      <c r="G16" s="191"/>
      <c r="H16" s="191">
        <v>1</v>
      </c>
      <c r="I16" s="191">
        <v>1</v>
      </c>
      <c r="J16" s="191">
        <v>3</v>
      </c>
      <c r="K16" s="191">
        <v>0</v>
      </c>
      <c r="L16" s="191"/>
      <c r="M16" s="191"/>
      <c r="N16" s="192"/>
      <c r="O16" s="191">
        <f t="shared" si="0"/>
        <v>9</v>
      </c>
      <c r="P16" s="120">
        <f>O16/O26</f>
        <v>7.2428778367938191E-4</v>
      </c>
    </row>
    <row r="17" spans="1:16">
      <c r="A17" s="300" t="s">
        <v>88</v>
      </c>
      <c r="B17" s="257"/>
      <c r="C17" s="257"/>
      <c r="D17" s="257"/>
      <c r="E17" s="258"/>
      <c r="F17" s="191">
        <v>2</v>
      </c>
      <c r="G17" s="191"/>
      <c r="H17" s="191"/>
      <c r="I17" s="191"/>
      <c r="J17" s="191">
        <v>4</v>
      </c>
      <c r="K17" s="191">
        <v>0</v>
      </c>
      <c r="L17" s="191"/>
      <c r="M17" s="191"/>
      <c r="N17" s="192"/>
      <c r="O17" s="191">
        <f t="shared" si="0"/>
        <v>6</v>
      </c>
      <c r="P17" s="120">
        <f>O17/O26</f>
        <v>4.8285852245292128E-4</v>
      </c>
    </row>
    <row r="18" spans="1:16">
      <c r="A18" s="33" t="s">
        <v>20</v>
      </c>
      <c r="B18" s="33"/>
      <c r="C18" s="33"/>
      <c r="D18" s="33"/>
      <c r="E18" s="33"/>
      <c r="F18" s="191">
        <v>29</v>
      </c>
      <c r="G18" s="191">
        <v>2</v>
      </c>
      <c r="H18" s="191">
        <v>4</v>
      </c>
      <c r="I18" s="191">
        <v>2</v>
      </c>
      <c r="J18" s="191">
        <v>58</v>
      </c>
      <c r="K18" s="191">
        <v>4</v>
      </c>
      <c r="L18" s="191">
        <v>1</v>
      </c>
      <c r="M18" s="191">
        <v>7</v>
      </c>
      <c r="N18" s="192">
        <v>1</v>
      </c>
      <c r="O18" s="191">
        <f t="shared" si="0"/>
        <v>108</v>
      </c>
      <c r="P18" s="120">
        <f>O18/O26</f>
        <v>8.691453404152583E-3</v>
      </c>
    </row>
    <row r="19" spans="1:16" ht="12.75" customHeight="1">
      <c r="A19" s="301" t="s">
        <v>83</v>
      </c>
      <c r="B19" s="301"/>
      <c r="C19" s="301"/>
      <c r="D19" s="301"/>
      <c r="E19" s="301"/>
      <c r="F19" s="191">
        <v>5</v>
      </c>
      <c r="G19" s="191"/>
      <c r="H19" s="191">
        <v>1</v>
      </c>
      <c r="I19" s="191"/>
      <c r="J19" s="191">
        <v>9</v>
      </c>
      <c r="K19" s="191">
        <v>19</v>
      </c>
      <c r="L19" s="191"/>
      <c r="M19" s="191"/>
      <c r="N19" s="192"/>
      <c r="O19" s="191">
        <f t="shared" si="0"/>
        <v>34</v>
      </c>
      <c r="P19" s="120">
        <f>O19/O26</f>
        <v>2.7361982938998875E-3</v>
      </c>
    </row>
    <row r="20" spans="1:16" ht="12.75" customHeight="1">
      <c r="A20" s="252" t="s">
        <v>82</v>
      </c>
      <c r="B20" s="252"/>
      <c r="C20" s="252"/>
      <c r="D20" s="252"/>
      <c r="E20" s="252"/>
      <c r="F20" s="191">
        <v>17</v>
      </c>
      <c r="G20" s="191">
        <v>1</v>
      </c>
      <c r="H20" s="191">
        <v>9</v>
      </c>
      <c r="I20" s="191">
        <v>2</v>
      </c>
      <c r="J20" s="191">
        <v>29</v>
      </c>
      <c r="K20" s="191">
        <v>21</v>
      </c>
      <c r="L20" s="191">
        <v>1</v>
      </c>
      <c r="M20" s="191"/>
      <c r="N20" s="192">
        <v>2</v>
      </c>
      <c r="O20" s="191">
        <f t="shared" si="0"/>
        <v>82</v>
      </c>
      <c r="P20" s="120">
        <f>O20/O26</f>
        <v>6.5990664735232577E-3</v>
      </c>
    </row>
    <row r="21" spans="1:16" ht="12" customHeight="1">
      <c r="A21" s="33" t="s">
        <v>21</v>
      </c>
      <c r="B21" s="33"/>
      <c r="C21" s="33"/>
      <c r="D21" s="33"/>
      <c r="E21" s="33"/>
      <c r="F21" s="191">
        <v>15</v>
      </c>
      <c r="G21" s="191">
        <v>1</v>
      </c>
      <c r="H21" s="191">
        <v>2</v>
      </c>
      <c r="I21" s="191">
        <v>1</v>
      </c>
      <c r="J21" s="191">
        <v>6</v>
      </c>
      <c r="K21" s="191">
        <v>1</v>
      </c>
      <c r="L21" s="191"/>
      <c r="M21" s="191"/>
      <c r="N21" s="192"/>
      <c r="O21" s="191">
        <f t="shared" si="0"/>
        <v>26</v>
      </c>
      <c r="P21" s="120">
        <f>O21/O26</f>
        <v>2.0923869306293257E-3</v>
      </c>
    </row>
    <row r="22" spans="1:16">
      <c r="A22" s="33" t="s">
        <v>22</v>
      </c>
      <c r="B22" s="33"/>
      <c r="C22" s="33"/>
      <c r="D22" s="33"/>
      <c r="E22" s="33"/>
      <c r="F22" s="191"/>
      <c r="G22" s="191"/>
      <c r="H22" s="191"/>
      <c r="I22" s="191"/>
      <c r="J22" s="191"/>
      <c r="K22" s="191"/>
      <c r="L22" s="191"/>
      <c r="O22" s="191">
        <f t="shared" si="0"/>
        <v>0</v>
      </c>
      <c r="P22" s="120">
        <f>O22/O26</f>
        <v>0</v>
      </c>
    </row>
    <row r="23" spans="1:16">
      <c r="A23" s="33" t="s">
        <v>23</v>
      </c>
      <c r="B23" s="33"/>
      <c r="C23" s="33"/>
      <c r="D23" s="33"/>
      <c r="E23" s="33"/>
      <c r="F23" s="191">
        <v>638</v>
      </c>
      <c r="G23" s="191">
        <v>64</v>
      </c>
      <c r="H23" s="191">
        <v>813</v>
      </c>
      <c r="I23" s="191">
        <v>181</v>
      </c>
      <c r="J23" s="191">
        <v>327</v>
      </c>
      <c r="K23" s="191">
        <v>34</v>
      </c>
      <c r="L23" s="191">
        <v>16</v>
      </c>
      <c r="M23" s="191">
        <v>37</v>
      </c>
      <c r="N23" s="192">
        <v>1138</v>
      </c>
      <c r="O23" s="191">
        <f>SUM(F23:N23)</f>
        <v>3248</v>
      </c>
      <c r="P23" s="120">
        <f>O23/O26</f>
        <v>0.26138741348784805</v>
      </c>
    </row>
    <row r="24" spans="1:16">
      <c r="A24" s="302" t="s">
        <v>24</v>
      </c>
      <c r="B24" s="257"/>
      <c r="C24" s="257"/>
      <c r="D24" s="257"/>
      <c r="E24" s="258"/>
      <c r="F24" s="191">
        <v>605</v>
      </c>
      <c r="G24" s="191">
        <v>47</v>
      </c>
      <c r="H24" s="191">
        <v>106</v>
      </c>
      <c r="I24" s="191">
        <v>14</v>
      </c>
      <c r="J24" s="191">
        <v>1080</v>
      </c>
      <c r="K24" s="191">
        <v>31</v>
      </c>
      <c r="L24" s="191"/>
      <c r="M24" s="191">
        <v>1</v>
      </c>
      <c r="N24" s="192">
        <v>17</v>
      </c>
      <c r="O24" s="191">
        <f t="shared" si="0"/>
        <v>1901</v>
      </c>
      <c r="P24" s="120">
        <f>O24/O26</f>
        <v>0.15298567519716724</v>
      </c>
    </row>
    <row r="25" spans="1:16">
      <c r="A25" s="33" t="s">
        <v>25</v>
      </c>
      <c r="B25" s="33"/>
      <c r="C25" s="33"/>
      <c r="D25" s="33"/>
      <c r="E25" s="33"/>
      <c r="F25" s="191"/>
      <c r="G25" s="191"/>
      <c r="H25" s="191">
        <v>2</v>
      </c>
      <c r="I25" s="191"/>
      <c r="J25" s="191">
        <v>8</v>
      </c>
      <c r="K25" s="191"/>
      <c r="L25" s="191"/>
      <c r="M25" s="191"/>
      <c r="N25" s="192"/>
      <c r="O25" s="191">
        <f t="shared" si="0"/>
        <v>10</v>
      </c>
      <c r="P25" s="120">
        <f>O25/O26</f>
        <v>8.047642040882022E-4</v>
      </c>
    </row>
    <row r="26" spans="1:16">
      <c r="A26" s="252" t="s">
        <v>1</v>
      </c>
      <c r="B26" s="252"/>
      <c r="C26" s="252"/>
      <c r="D26" s="252"/>
      <c r="E26" s="252"/>
      <c r="F26" s="68">
        <f>SUM(F12:F25)</f>
        <v>3739</v>
      </c>
      <c r="G26" s="68">
        <f t="shared" ref="G26:N26" si="1">SUM(G12:G25)</f>
        <v>384</v>
      </c>
      <c r="H26" s="68">
        <f t="shared" si="1"/>
        <v>1615</v>
      </c>
      <c r="I26" s="68">
        <f t="shared" si="1"/>
        <v>295</v>
      </c>
      <c r="J26" s="68">
        <f t="shared" si="1"/>
        <v>4795</v>
      </c>
      <c r="K26" s="68">
        <f t="shared" si="1"/>
        <v>276</v>
      </c>
      <c r="L26" s="68">
        <f>SUM(L12:L25)</f>
        <v>18</v>
      </c>
      <c r="M26" s="68">
        <f t="shared" si="1"/>
        <v>57</v>
      </c>
      <c r="N26" s="68">
        <f t="shared" si="1"/>
        <v>1247</v>
      </c>
      <c r="O26" s="36">
        <f t="shared" ref="O26" si="2">SUM(F26:N26)</f>
        <v>12426</v>
      </c>
      <c r="P26" s="121">
        <f>SUM(P12:P25)</f>
        <v>0.99999999999999989</v>
      </c>
    </row>
    <row r="27" spans="1:16">
      <c r="A27" s="24"/>
      <c r="B27" s="24"/>
      <c r="C27" s="24"/>
      <c r="D27" s="24"/>
      <c r="E27" s="24"/>
      <c r="F27" s="107"/>
      <c r="G27" s="107"/>
      <c r="H27" s="107"/>
      <c r="I27" s="107"/>
      <c r="J27" s="24"/>
      <c r="K27" s="24"/>
      <c r="L27" s="24"/>
      <c r="M27" s="24"/>
      <c r="N27" s="80"/>
      <c r="O27" s="24"/>
      <c r="P27" s="24"/>
    </row>
    <row r="28" spans="1:16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</sheetData>
  <sheetProtection algorithmName="SHA-512" hashValue="1WdytS8Yk31v8HE/oYzkCcouvwnYU/DIqRqP5nURN4mZno1F8v/Fk196eVe8GpGd6zJaeFo6RoPjLGvlavSIBg==" saltValue="vOyUfW6W/bHT2o219EheNw==" spinCount="100000" sheet="1" objects="1" scenarios="1"/>
  <mergeCells count="21">
    <mergeCell ref="M10:O10"/>
    <mergeCell ref="A1:P1"/>
    <mergeCell ref="A2:P2"/>
    <mergeCell ref="A3:P3"/>
    <mergeCell ref="A4:P4"/>
    <mergeCell ref="A5:P5"/>
    <mergeCell ref="A6:P6"/>
    <mergeCell ref="F8:G8"/>
    <mergeCell ref="A14:E14"/>
    <mergeCell ref="F10:I10"/>
    <mergeCell ref="J10:L10"/>
    <mergeCell ref="A15:E15"/>
    <mergeCell ref="A11:E11"/>
    <mergeCell ref="A12:E12"/>
    <mergeCell ref="A13:E13"/>
    <mergeCell ref="A26:E26"/>
    <mergeCell ref="A16:E16"/>
    <mergeCell ref="A17:E17"/>
    <mergeCell ref="A19:E19"/>
    <mergeCell ref="A24:E24"/>
    <mergeCell ref="A20:E20"/>
  </mergeCells>
  <phoneticPr fontId="4" type="noConversion"/>
  <pageMargins left="0.75" right="0.75" top="1" bottom="1" header="0.5" footer="0.5"/>
  <pageSetup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A7B13-C853-48E9-9B10-C4A2A111A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072F3-92E8-4470-9F6D-A13A9569E42C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952749-7395-4EA8-8C92-9A9D010AF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CC_Page 1</vt:lpstr>
      <vt:lpstr>CC_Page 2 (PK)</vt:lpstr>
      <vt:lpstr>CC_Page 3 (K-12)</vt:lpstr>
      <vt:lpstr>LRE_Page 1 (K-12)</vt:lpstr>
      <vt:lpstr>LRE_Page 2  (K-12)</vt:lpstr>
      <vt:lpstr>LRE_Page 3  (K-12)</vt:lpstr>
      <vt:lpstr>LRE_Page 4  (K-12)</vt:lpstr>
      <vt:lpstr>LRE_Page 5 (3-5)</vt:lpstr>
      <vt:lpstr>LRE_Page 6 (3-5)</vt:lpstr>
      <vt:lpstr>LRE_Page_7 (3-5)</vt:lpstr>
      <vt:lpstr>LRE_Page_8_(3-5)</vt:lpstr>
      <vt:lpstr>Copyright</vt:lpstr>
      <vt:lpstr>'CC_Page 1'!Print_Area</vt:lpstr>
      <vt:lpstr>'CC_Page 2 (PK)'!Print_Area</vt:lpstr>
      <vt:lpstr>'CC_Page 3 (K-12)'!Print_Area</vt:lpstr>
      <vt:lpstr>Copyright!Print_Area</vt:lpstr>
      <vt:lpstr>'LRE_Page 1 (K-12)'!Print_Area</vt:lpstr>
      <vt:lpstr>'LRE_Page 2  (K-12)'!Print_Area</vt:lpstr>
      <vt:lpstr>'LRE_Page 3  (K-12)'!Print_Area</vt:lpstr>
      <vt:lpstr>'LRE_Page 4  (K-12)'!Print_Area</vt:lpstr>
      <vt:lpstr>'LRE_Page 5 (3-5)'!Print_Area</vt:lpstr>
      <vt:lpstr>'LRE_Page 6 (3-5)'!Print_Area</vt:lpstr>
      <vt:lpstr>'LRE_Page_7 (3-5)'!Print_Area</vt:lpstr>
      <vt:lpstr>'LRE_Page_8_(3-5)'!Print_Area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INDIVIDUALS WITH DISABILITIES EDUCATION ACT (IDEA), PART B, NOVEMBER 2023 CHILD COUNT REPORT</dc:title>
  <dc:subject>Special Education Federal Child Count</dc:subject>
  <dc:creator>OSPI, Special Education</dc:creator>
  <cp:keywords>child count, special education child count, federal child count, November child count,</cp:keywords>
  <cp:lastModifiedBy>Amber O’Donnell</cp:lastModifiedBy>
  <cp:lastPrinted>2018-03-13T13:54:18Z</cp:lastPrinted>
  <dcterms:created xsi:type="dcterms:W3CDTF">2005-04-18T20:41:14Z</dcterms:created>
  <dcterms:modified xsi:type="dcterms:W3CDTF">2024-09-12T21:58:44Z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2024-08-12T18:29:21Z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645c4878-de1b-4e00-acd4-20ac88807937</vt:lpwstr>
  </property>
  <property fmtid="{D5CDD505-2E9C-101B-9397-08002B2CF9AE}" pid="8" name="MSIP_Label_9145f431-4c8c-42c6-a5a5-ba6d3bdea585_ContentBits">
    <vt:lpwstr>0</vt:lpwstr>
  </property>
</Properties>
</file>