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 Drive Files\Safety Net\2024-25\Bulletins and Forms\documents to update\"/>
    </mc:Choice>
  </mc:AlternateContent>
  <xr:revisionPtr revIDLastSave="0" documentId="13_ncr:1_{6CC48E37-2753-4BB9-8D4B-17A9A665FBA6}" xr6:coauthVersionLast="47" xr6:coauthVersionMax="47" xr10:uidLastSave="{00000000-0000-0000-0000-000000000000}"/>
  <bookViews>
    <workbookView xWindow="28680" yWindow="-120" windowWidth="29040" windowHeight="15840" tabRatio="748" xr2:uid="{F260F0B8-43B6-4EFE-B063-D3CCE05548EE}"/>
  </bookViews>
  <sheets>
    <sheet name="General Cost Calculation" sheetId="6" r:id="rId1"/>
    <sheet name="Foster Care Factor Cost Calc" sheetId="1" r:id="rId2"/>
    <sheet name="Group Homes Factor Cost Calc" sheetId="7" r:id="rId3"/>
    <sheet name="Homelessness Factor Cost Calc" sheetId="5" r:id="rId4"/>
    <sheet name="Military Factor Cost Calc" sheetId="4" r:id="rId5"/>
    <sheet name="Verification" sheetId="2" state="hidden" r:id="rId6"/>
  </sheets>
  <externalReferences>
    <externalReference r:id="rId7"/>
  </externalReferences>
  <definedNames>
    <definedName name="ENROLL">'[1]Enrollment In'!$L$7:$Q$320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5" l="1"/>
  <c r="C19" i="5"/>
  <c r="C5" i="1"/>
  <c r="C16" i="7"/>
  <c r="C17" i="7" s="1"/>
  <c r="C18" i="1"/>
  <c r="C19" i="1" s="1"/>
  <c r="C16" i="6"/>
  <c r="C17" i="6" s="1"/>
  <c r="C18" i="5"/>
  <c r="C16" i="4"/>
  <c r="C17" i="4" s="1"/>
  <c r="C8" i="1"/>
  <c r="C9" i="5" l="1"/>
  <c r="C20" i="6"/>
  <c r="C19" i="6"/>
  <c r="C21" i="6" s="1"/>
  <c r="C4" i="6"/>
  <c r="C5" i="6" s="1"/>
  <c r="C21" i="1"/>
  <c r="C22" i="1"/>
  <c r="C23" i="1" l="1"/>
  <c r="C6" i="6"/>
  <c r="C7" i="6" s="1"/>
  <c r="C12" i="6" s="1"/>
  <c r="C18" i="6" s="1"/>
  <c r="C22" i="6" s="1"/>
  <c r="C20" i="4"/>
  <c r="C19" i="4"/>
  <c r="C21" i="4" l="1"/>
  <c r="C23" i="6"/>
  <c r="C22" i="5"/>
  <c r="C21" i="5"/>
  <c r="C20" i="7"/>
  <c r="C19" i="7"/>
  <c r="C4" i="7"/>
  <c r="C5" i="7" s="1"/>
  <c r="C23" i="5" l="1"/>
  <c r="C21" i="7"/>
  <c r="C6" i="7"/>
  <c r="C7" i="7" s="1"/>
  <c r="C12" i="7" s="1"/>
  <c r="C18" i="7" s="1"/>
  <c r="C4" i="4"/>
  <c r="C9" i="1"/>
  <c r="C4" i="5"/>
  <c r="C5" i="5" s="1"/>
  <c r="C5" i="4" l="1"/>
  <c r="C6" i="4" s="1"/>
  <c r="C7" i="4" s="1"/>
  <c r="C12" i="4" s="1"/>
  <c r="C22" i="7"/>
  <c r="C23" i="7" s="1"/>
  <c r="C6" i="5"/>
  <c r="C7" i="5" s="1"/>
  <c r="C14" i="5" s="1"/>
  <c r="C20" i="5" s="1"/>
  <c r="C4" i="1"/>
  <c r="P4" i="2"/>
  <c r="P5" i="2"/>
  <c r="P6" i="2"/>
  <c r="P7" i="2"/>
  <c r="P8" i="2"/>
  <c r="P10" i="2"/>
  <c r="P11" i="2"/>
  <c r="P12" i="2"/>
  <c r="P13" i="2"/>
  <c r="P14" i="2"/>
  <c r="P15" i="2"/>
  <c r="P16" i="2"/>
  <c r="P3" i="2"/>
  <c r="C18" i="4" l="1"/>
  <c r="C22" i="4" s="1"/>
  <c r="C23" i="4" s="1"/>
  <c r="C6" i="1"/>
  <c r="C7" i="1" s="1"/>
  <c r="C14" i="1" s="1"/>
  <c r="P9" i="2"/>
  <c r="C20" i="1" l="1"/>
  <c r="C24" i="1" s="1"/>
  <c r="C25" i="1" s="1"/>
  <c r="C25" i="5"/>
  <c r="Q10" i="2"/>
  <c r="Q11" i="2"/>
  <c r="Q14" i="2"/>
  <c r="Q3" i="2"/>
  <c r="Q9" i="2"/>
  <c r="R12" i="2"/>
  <c r="Q16" i="2"/>
  <c r="Q8" i="2"/>
  <c r="Q6" i="2"/>
  <c r="R13" i="2"/>
  <c r="R5" i="2"/>
  <c r="R4" i="2"/>
  <c r="R3" i="2"/>
  <c r="R9" i="2"/>
  <c r="Q15" i="2"/>
  <c r="Q7" i="2"/>
  <c r="Q13" i="2"/>
  <c r="Q5" i="2"/>
  <c r="Q12" i="2"/>
  <c r="Q4" i="2"/>
  <c r="R11" i="2"/>
  <c r="R10" i="2"/>
  <c r="R16" i="2"/>
  <c r="R8" i="2"/>
  <c r="R15" i="2"/>
  <c r="R7" i="2"/>
  <c r="R14" i="2"/>
  <c r="R6" i="2"/>
  <c r="S5" i="2" l="1"/>
  <c r="S13" i="2"/>
  <c r="S12" i="2"/>
  <c r="S3" i="2"/>
  <c r="S9" i="2"/>
  <c r="S14" i="2"/>
  <c r="S11" i="2"/>
  <c r="S7" i="2"/>
  <c r="S10" i="2"/>
  <c r="S8" i="2"/>
  <c r="S15" i="2"/>
  <c r="S16" i="2"/>
  <c r="S6" i="2"/>
  <c r="S4" i="2"/>
</calcChain>
</file>

<file path=xl/sharedStrings.xml><?xml version="1.0" encoding="utf-8"?>
<sst xmlns="http://schemas.openxmlformats.org/spreadsheetml/2006/main" count="265" uniqueCount="95">
  <si>
    <t>Cost Calculation</t>
  </si>
  <si>
    <t>Number (FTE) of confirmed Students with Disabilities in Foster Care special education services</t>
  </si>
  <si>
    <t>CoDist</t>
  </si>
  <si>
    <t>District</t>
  </si>
  <si>
    <t>BEA Rate</t>
  </si>
  <si>
    <t>Fed Int Rate</t>
  </si>
  <si>
    <t># LRE 1</t>
  </si>
  <si>
    <t># all other LRE</t>
  </si>
  <si>
    <t>Students associated with Factor, confirmed</t>
  </si>
  <si>
    <t>SpEd %</t>
  </si>
  <si>
    <t>BEA Rate LRE 1</t>
  </si>
  <si>
    <t>BEA Rate all other LRE</t>
  </si>
  <si>
    <t>Cost Associated with LRE 1</t>
  </si>
  <si>
    <t>Cost Associated with all other LRE</t>
  </si>
  <si>
    <t>Match CI logic model?</t>
  </si>
  <si>
    <t>Amber notes</t>
  </si>
  <si>
    <t>Total</t>
  </si>
  <si>
    <t># of students eligible for sped</t>
  </si>
  <si>
    <t># of students eligible</t>
  </si>
  <si>
    <t>Funded %</t>
  </si>
  <si>
    <t>BEA FTE</t>
  </si>
  <si>
    <t>Unfunded Enrollment (max # for funding)</t>
  </si>
  <si>
    <t>K-21 Enroll</t>
  </si>
  <si>
    <t>Total funded</t>
  </si>
  <si>
    <t xml:space="preserve">K–21 Special Education Enrollment </t>
  </si>
  <si>
    <t>Number (FTE) of students associated with disproportional impact in LRE 1</t>
  </si>
  <si>
    <t>Number (FTE) of confirmed students eligible for special education and related services who are also homeless</t>
  </si>
  <si>
    <t>Number of confirmed students eligible for special education and related services from federally connected families</t>
  </si>
  <si>
    <t>Instructions:</t>
  </si>
  <si>
    <t>Information is found on Report 1191SE: Account 4121 Special Education Report (around page 48)</t>
  </si>
  <si>
    <t>auto-calculates</t>
  </si>
  <si>
    <t>Number of students included in your application</t>
  </si>
  <si>
    <t>calculation</t>
  </si>
  <si>
    <t>Fill in information in green highlighted cells</t>
  </si>
  <si>
    <t>Source from 1191SE Report and other Notes</t>
  </si>
  <si>
    <t>Populated based on report</t>
  </si>
  <si>
    <t>Populated based on OSPI Report Card</t>
  </si>
  <si>
    <t>Number from Line 10 associated with LRE 1</t>
  </si>
  <si>
    <t>District’s K–21 Special Education Percentage (Line 2 / Line 1)</t>
  </si>
  <si>
    <t>Funded K–21 Students in Special Education (Line 1 * Line 4)</t>
  </si>
  <si>
    <t>Unfunded K–21 Students in Special Education (Line 2 – Line 5)</t>
  </si>
  <si>
    <t>Number of anticipated students eligible for special education and related services who are also homeless (Line 2 * Line 7)</t>
  </si>
  <si>
    <t>Number (FTE) of students in application associated with disproportional impact in district (Line 9 – Line 8) (cannot be greater than number in Line 6)</t>
  </si>
  <si>
    <t>Request amount (Line 13 + Line 16)</t>
  </si>
  <si>
    <t>Unfunded K–21 Students in Special Education (Line 2 - Line 5)</t>
  </si>
  <si>
    <t>If this line is 0, the LEA would not qualify for Community Impact.</t>
  </si>
  <si>
    <t>District’s Anticipated Number of Students with Disabilities in Foster Care receiving special education services (Line 2 * Line 7)</t>
  </si>
  <si>
    <t>Number (FTE) of confirmed students eligible for special education and related services placed in group homes</t>
  </si>
  <si>
    <t>Number from Line 8 associated with LRE 1</t>
  </si>
  <si>
    <t>Number from Line 8 associated with all other LRE codes</t>
  </si>
  <si>
    <t>Request amount (Line 11 + Line 14)</t>
  </si>
  <si>
    <t>Will populate from Line 13.1</t>
  </si>
  <si>
    <t>Will populate from Line 13.2</t>
  </si>
  <si>
    <t>Will populate from Line 10.1</t>
  </si>
  <si>
    <t>Will populate from Line 10.2</t>
  </si>
  <si>
    <t>Will populate from Line 12.1</t>
  </si>
  <si>
    <t>Will populate from Line 12.2</t>
  </si>
  <si>
    <t>Number (FTE) of confirmed students eligible for special education and related services from federally connected families associated with disproportional impact in district (cannot be greater than number in row 6)</t>
  </si>
  <si>
    <t>Number (FTE) of students in application associated with disproportional impact in district (cannot be greater than Line 6)</t>
  </si>
  <si>
    <t>Calculation: Number from Line 8 associated with all other LRE codes</t>
  </si>
  <si>
    <t>Fiscal impact students eligible for special education and related services placed in group homes (All other LRE codes) (Line 12 * Line 13.3)</t>
  </si>
  <si>
    <t>Fiscal impact students eligible for special education and related services placed in group homes (LRE 1) (Line 9 * Line 10.3)</t>
  </si>
  <si>
    <t>Fiscal impact of students eligible for special education associated with the factor (LRE 1) (Line 9 * Line 10.3)</t>
  </si>
  <si>
    <t>Fiscal impact of students eligible for special education associated with the factor  (All other LRE codes) (Line 12 * Line 13.3)</t>
  </si>
  <si>
    <t>Incidence Rate of school-aged students in foster care (5 per thousand)</t>
  </si>
  <si>
    <t>Number (FTE) of confirmed students eligible for special education and related services and associated with the factor creating a disproportional impact in district</t>
  </si>
  <si>
    <t>Number (FTE) of students in application associated with disproportional impact in district (cannot be greater than number in row 6)</t>
  </si>
  <si>
    <t>Number (FTE) of students associated with disproportional impact in all other LRE Codes (Line 8 - Line 9)</t>
  </si>
  <si>
    <t>Number (FTE) of students associated with disproportional impact in all other LRE Codes (Line 10 - Line 11)</t>
  </si>
  <si>
    <t>Number (FTE) of students associated with disproportional impact in all other LRE Codes (Line 8 - 9)</t>
  </si>
  <si>
    <t>Fiscal impact of Students with Disabilities in Foster Care receiving special education services (LRE1) (Line 11 * Line 12.3)</t>
  </si>
  <si>
    <t>Fiscal impact of Students with Disabilities in Foster Care receiving special education services (All other LRE codes) (Line 14 * Line 15.3)</t>
  </si>
  <si>
    <t>Number (FTE) of students in application associated with disproportional impact in district (Line 9 – Line 8) (cannot be greater than Line 6)</t>
  </si>
  <si>
    <t>Special education allocation LRE 1 ((BEA Rate * 1.1200) – Fed Int Rate)</t>
  </si>
  <si>
    <t>Special education allocation (All other LRE codes) ((BEA Rate * 1.060) – Fed Int Rate)</t>
  </si>
  <si>
    <t>Add the amount from this worksheet into the Community Impact Narrative form in EGMS and include this Worksheet as an attachment</t>
  </si>
  <si>
    <t xml:space="preserve">2024–25 Special Education CI Analysis for: </t>
  </si>
  <si>
    <t>April 2025 BEA Resident FTE Enrollment</t>
  </si>
  <si>
    <t>Use Apportionment for April 2025 found on the Apportionment, Enrollment, and Fiscal Reports OSPI web page.</t>
  </si>
  <si>
    <t xml:space="preserve">2024–25 Special Education/Foster Care Analysis for: </t>
  </si>
  <si>
    <t xml:space="preserve">2024–25 Special Education/Group Home Analysis for: </t>
  </si>
  <si>
    <t xml:space="preserve">2024–25 Special Education/Homelessness Analysis for: </t>
  </si>
  <si>
    <t>April 2025 BEA Resident FTE (K–12)</t>
  </si>
  <si>
    <t xml:space="preserve">2024–25 Special Education/Military Analysis for: </t>
  </si>
  <si>
    <t>Percentage of students who are homeless (23-24 percentage from Statewide Report Card)</t>
  </si>
  <si>
    <t>Fiscal impact students eligible for special education and related services from federally connected families (All other LRE codes) (Line 12 * Line 13.3)</t>
  </si>
  <si>
    <t>Fiscal impact students eligible for special education and related services from federally connected families (LRE1) (Line 9 * Line 10.3)</t>
  </si>
  <si>
    <t>Fiscal impact students eligible for special education and related services who are also homeless (All other LRE codes) (Line 14 * Line 15.3)</t>
  </si>
  <si>
    <t>Fiscal impact students eligible for special education and related services who are also homeless (LRE1) (Line 11 * Line 12.3)</t>
  </si>
  <si>
    <t>Line I (1191SE)</t>
  </si>
  <si>
    <t>Line F (1191SE)</t>
  </si>
  <si>
    <t>Line B + Line C + Line D + Line E (1191SE)</t>
  </si>
  <si>
    <t>Funded K–21 Special Education Percentage (if Line 3 &gt; 16% then 16%, otherwise Line 3)</t>
  </si>
  <si>
    <t>Line K.2 (1191SE)</t>
  </si>
  <si>
    <t>Calculation: Number from Line 10 associated with all other LRE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</si>
</sst>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"/>
    <numFmt numFmtId="166" formatCode="0.0000%"/>
  </numFmts>
  <fonts count="13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rgb="FF000000"/>
      <name val="Segoe UI"/>
      <family val="2"/>
    </font>
    <font>
      <sz val="11"/>
      <color theme="1"/>
      <name val="Calibri"/>
      <family val="2"/>
      <scheme val="minor"/>
    </font>
    <font>
      <sz val="10"/>
      <name val="Arial MT"/>
    </font>
    <font>
      <sz val="10"/>
      <name val="Arial"/>
      <family val="2"/>
    </font>
    <font>
      <sz val="11"/>
      <color theme="1"/>
      <name val="Segoe UI"/>
      <family val="2"/>
    </font>
    <font>
      <b/>
      <sz val="11"/>
      <color rgb="FF40403D"/>
      <name val="Segoe UI"/>
      <family val="2"/>
    </font>
    <font>
      <b/>
      <sz val="11"/>
      <color rgb="FF000000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0" fontId="0" fillId="0" borderId="0" xfId="4" applyNumberFormat="1" applyFont="1"/>
    <xf numFmtId="166" fontId="0" fillId="0" borderId="0" xfId="4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  <xf numFmtId="10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8" fontId="4" fillId="0" borderId="3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8" fontId="4" fillId="2" borderId="3" xfId="0" applyNumberFormat="1" applyFont="1" applyFill="1" applyBorder="1" applyAlignment="1">
      <alignment horizontal="right" vertical="center"/>
    </xf>
    <xf numFmtId="0" fontId="12" fillId="0" borderId="0" xfId="5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12" fillId="0" borderId="0" xfId="5" applyFont="1" applyAlignment="1">
      <alignment horizontal="left" vertical="center" wrapText="1" indent="1"/>
    </xf>
    <xf numFmtId="0" fontId="12" fillId="0" borderId="0" xfId="5" applyFont="1" applyAlignment="1">
      <alignment horizontal="left" wrapText="1" indent="1"/>
    </xf>
    <xf numFmtId="2" fontId="4" fillId="2" borderId="3" xfId="0" applyNumberFormat="1" applyFont="1" applyFill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6" fontId="10" fillId="0" borderId="6" xfId="0" applyNumberFormat="1" applyFont="1" applyBorder="1" applyAlignment="1">
      <alignment horizontal="right" vertical="center"/>
    </xf>
    <xf numFmtId="40" fontId="4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11" fillId="0" borderId="2" xfId="5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8" fontId="0" fillId="0" borderId="0" xfId="0" applyNumberFormat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6">
    <cellStyle name="Comma 2" xfId="3" xr:uid="{03B510C8-89B9-4423-819C-66E1C25ED1BD}"/>
    <cellStyle name="Hyperlink" xfId="5" builtinId="8"/>
    <cellStyle name="Normal" xfId="0" builtinId="0"/>
    <cellStyle name="Normal 2 2 2 2 2 2" xfId="1" xr:uid="{38FC88FE-DE85-4A8F-8BC1-288899B9C4D6}"/>
    <cellStyle name="Normal 2 3" xfId="2" xr:uid="{3F4D8E95-DDC9-4A36-B29E-C0F5D605D587}"/>
    <cellStyle name="Percent" xfId="4" builtinId="5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%20Drive%20Files/FISCAL/1220%20by%20Month/August_2019_122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Tbl2007"/>
      <sheetName val="Enrollment In"/>
      <sheetName val="BEA Rate In"/>
      <sheetName val="Summary"/>
      <sheetName val="Summary Old .9309"/>
      <sheetName val="ESA112 coop"/>
      <sheetName val="ESA112 coop Old .9309"/>
      <sheetName val="CROSST"/>
      <sheetName val="MEDRPT"/>
      <sheetName val="TRANRPT"/>
      <sheetName val="Download 3121"/>
      <sheetName val="Download 4121 4122"/>
      <sheetName val="Download Final"/>
      <sheetName val="F203 Data"/>
    </sheetNames>
    <sheetDataSet>
      <sheetData sheetId="0" refreshError="1"/>
      <sheetData sheetId="1" refreshError="1"/>
      <sheetData sheetId="2">
        <row r="7">
          <cell r="L7" t="str">
            <v>01109</v>
          </cell>
          <cell r="N7">
            <v>1</v>
          </cell>
          <cell r="O7">
            <v>3</v>
          </cell>
          <cell r="P7">
            <v>53.1</v>
          </cell>
          <cell r="Q7">
            <v>4</v>
          </cell>
        </row>
        <row r="8">
          <cell r="L8" t="str">
            <v>01122</v>
          </cell>
          <cell r="O8">
            <v>1.56</v>
          </cell>
          <cell r="P8">
            <v>12.5</v>
          </cell>
          <cell r="Q8">
            <v>1.56</v>
          </cell>
        </row>
        <row r="9">
          <cell r="L9" t="str">
            <v>01147</v>
          </cell>
          <cell r="M9">
            <v>48.44</v>
          </cell>
          <cell r="N9">
            <v>51.11</v>
          </cell>
          <cell r="O9">
            <v>581.11</v>
          </cell>
          <cell r="P9">
            <v>4442.12</v>
          </cell>
          <cell r="Q9">
            <v>680.66</v>
          </cell>
        </row>
        <row r="10">
          <cell r="L10" t="str">
            <v>01158</v>
          </cell>
          <cell r="M10">
            <v>0.89</v>
          </cell>
          <cell r="N10">
            <v>2</v>
          </cell>
          <cell r="O10">
            <v>27.89</v>
          </cell>
          <cell r="P10">
            <v>197.93</v>
          </cell>
          <cell r="Q10">
            <v>30.78</v>
          </cell>
        </row>
        <row r="11">
          <cell r="L11" t="str">
            <v>01160</v>
          </cell>
          <cell r="N11">
            <v>4.33</v>
          </cell>
          <cell r="O11">
            <v>28.44</v>
          </cell>
          <cell r="P11">
            <v>350.95</v>
          </cell>
          <cell r="Q11">
            <v>32.770000000000003</v>
          </cell>
        </row>
        <row r="12">
          <cell r="L12" t="str">
            <v>02250</v>
          </cell>
          <cell r="M12">
            <v>37.78</v>
          </cell>
          <cell r="N12">
            <v>33.22</v>
          </cell>
          <cell r="O12">
            <v>373.78</v>
          </cell>
          <cell r="P12">
            <v>2582.6200000000003</v>
          </cell>
          <cell r="Q12">
            <v>444.78</v>
          </cell>
        </row>
        <row r="13">
          <cell r="L13" t="str">
            <v>02420</v>
          </cell>
          <cell r="M13">
            <v>2.56</v>
          </cell>
          <cell r="N13">
            <v>8.44</v>
          </cell>
          <cell r="O13">
            <v>80.44</v>
          </cell>
          <cell r="P13">
            <v>639.36</v>
          </cell>
          <cell r="Q13">
            <v>91.44</v>
          </cell>
        </row>
        <row r="14">
          <cell r="L14" t="str">
            <v>03017</v>
          </cell>
          <cell r="M14">
            <v>126.11</v>
          </cell>
          <cell r="N14">
            <v>262.22000000000003</v>
          </cell>
          <cell r="O14">
            <v>2046.78</v>
          </cell>
          <cell r="P14">
            <v>18317.639999999996</v>
          </cell>
          <cell r="Q14">
            <v>2435.11</v>
          </cell>
        </row>
        <row r="15">
          <cell r="L15" t="str">
            <v>03050</v>
          </cell>
          <cell r="M15">
            <v>0.89</v>
          </cell>
          <cell r="N15">
            <v>1.67</v>
          </cell>
          <cell r="O15">
            <v>16.11</v>
          </cell>
          <cell r="P15">
            <v>115.4</v>
          </cell>
          <cell r="Q15">
            <v>18.669999999999998</v>
          </cell>
        </row>
        <row r="16">
          <cell r="L16" t="str">
            <v>03052</v>
          </cell>
          <cell r="M16">
            <v>11.33</v>
          </cell>
          <cell r="N16">
            <v>10.78</v>
          </cell>
          <cell r="O16">
            <v>190.56</v>
          </cell>
          <cell r="P16">
            <v>1403.58</v>
          </cell>
          <cell r="Q16">
            <v>212.67000000000002</v>
          </cell>
        </row>
        <row r="17">
          <cell r="L17" t="str">
            <v>03053</v>
          </cell>
          <cell r="M17">
            <v>9.11</v>
          </cell>
          <cell r="N17">
            <v>7.44</v>
          </cell>
          <cell r="O17">
            <v>137.88999999999999</v>
          </cell>
          <cell r="P17">
            <v>884.11</v>
          </cell>
          <cell r="Q17">
            <v>154.44</v>
          </cell>
        </row>
        <row r="18">
          <cell r="L18" t="str">
            <v>03116</v>
          </cell>
          <cell r="M18">
            <v>12.11</v>
          </cell>
          <cell r="N18">
            <v>25.56</v>
          </cell>
          <cell r="O18">
            <v>335.56</v>
          </cell>
          <cell r="P18">
            <v>2632.67</v>
          </cell>
          <cell r="Q18">
            <v>373.23</v>
          </cell>
        </row>
        <row r="19">
          <cell r="L19" t="str">
            <v>03400</v>
          </cell>
          <cell r="M19">
            <v>77.33</v>
          </cell>
          <cell r="N19">
            <v>166.22</v>
          </cell>
          <cell r="O19">
            <v>1433.22</v>
          </cell>
          <cell r="P19">
            <v>13602.76</v>
          </cell>
          <cell r="Q19">
            <v>1676.77</v>
          </cell>
        </row>
        <row r="20">
          <cell r="L20" t="str">
            <v>04019</v>
          </cell>
          <cell r="M20">
            <v>1.1100000000000001</v>
          </cell>
          <cell r="N20">
            <v>3.67</v>
          </cell>
          <cell r="O20">
            <v>78.33</v>
          </cell>
          <cell r="P20">
            <v>605.16</v>
          </cell>
          <cell r="Q20">
            <v>83.11</v>
          </cell>
        </row>
        <row r="21">
          <cell r="L21" t="str">
            <v>04069</v>
          </cell>
          <cell r="P21">
            <v>6.4</v>
          </cell>
          <cell r="Q21">
            <v>0</v>
          </cell>
        </row>
        <row r="22">
          <cell r="L22" t="str">
            <v>04127</v>
          </cell>
          <cell r="M22">
            <v>2.67</v>
          </cell>
          <cell r="N22">
            <v>6</v>
          </cell>
          <cell r="O22">
            <v>31.22</v>
          </cell>
          <cell r="P22">
            <v>317.2</v>
          </cell>
          <cell r="Q22">
            <v>39.89</v>
          </cell>
        </row>
        <row r="23">
          <cell r="L23" t="str">
            <v>04129</v>
          </cell>
          <cell r="M23">
            <v>4.4400000000000004</v>
          </cell>
          <cell r="N23">
            <v>11.89</v>
          </cell>
          <cell r="O23">
            <v>129.22</v>
          </cell>
          <cell r="P23">
            <v>1409.82</v>
          </cell>
          <cell r="Q23">
            <v>145.55000000000001</v>
          </cell>
        </row>
        <row r="24">
          <cell r="L24" t="str">
            <v>04222</v>
          </cell>
          <cell r="M24">
            <v>6.56</v>
          </cell>
          <cell r="N24">
            <v>20.78</v>
          </cell>
          <cell r="O24">
            <v>185</v>
          </cell>
          <cell r="P24">
            <v>1604.4299999999998</v>
          </cell>
          <cell r="Q24">
            <v>212.34</v>
          </cell>
        </row>
        <row r="25">
          <cell r="L25" t="str">
            <v>04228</v>
          </cell>
          <cell r="M25">
            <v>5.78</v>
          </cell>
          <cell r="N25">
            <v>15.11</v>
          </cell>
          <cell r="O25">
            <v>124.67</v>
          </cell>
          <cell r="P25">
            <v>1303.3599999999999</v>
          </cell>
          <cell r="Q25">
            <v>145.56</v>
          </cell>
        </row>
        <row r="26">
          <cell r="L26" t="str">
            <v>04246</v>
          </cell>
          <cell r="M26">
            <v>56.22</v>
          </cell>
          <cell r="N26">
            <v>103.67</v>
          </cell>
          <cell r="O26">
            <v>842.22</v>
          </cell>
          <cell r="P26">
            <v>7597.8200000000006</v>
          </cell>
          <cell r="Q26">
            <v>1002.11</v>
          </cell>
        </row>
        <row r="27">
          <cell r="L27" t="str">
            <v>05121</v>
          </cell>
          <cell r="M27">
            <v>22.33</v>
          </cell>
          <cell r="N27">
            <v>52.78</v>
          </cell>
          <cell r="O27">
            <v>515.89</v>
          </cell>
          <cell r="P27">
            <v>3730.67</v>
          </cell>
          <cell r="Q27">
            <v>591</v>
          </cell>
        </row>
        <row r="28">
          <cell r="L28" t="str">
            <v>05313</v>
          </cell>
          <cell r="O28">
            <v>35.67</v>
          </cell>
          <cell r="P28">
            <v>351.19</v>
          </cell>
          <cell r="Q28">
            <v>35.67</v>
          </cell>
        </row>
        <row r="29">
          <cell r="L29" t="str">
            <v>05323</v>
          </cell>
          <cell r="M29">
            <v>9</v>
          </cell>
          <cell r="N29">
            <v>28.78</v>
          </cell>
          <cell r="O29">
            <v>414</v>
          </cell>
          <cell r="P29">
            <v>2787.27</v>
          </cell>
          <cell r="Q29">
            <v>451.78</v>
          </cell>
        </row>
        <row r="30">
          <cell r="L30" t="str">
            <v>05401</v>
          </cell>
          <cell r="M30">
            <v>3.33</v>
          </cell>
          <cell r="N30">
            <v>7.56</v>
          </cell>
          <cell r="O30">
            <v>63.89</v>
          </cell>
          <cell r="P30">
            <v>496.18</v>
          </cell>
          <cell r="Q30">
            <v>74.78</v>
          </cell>
        </row>
        <row r="31">
          <cell r="L31" t="str">
            <v>05402</v>
          </cell>
          <cell r="M31">
            <v>5.1100000000000003</v>
          </cell>
          <cell r="N31">
            <v>11.67</v>
          </cell>
          <cell r="O31">
            <v>554.55999999999995</v>
          </cell>
          <cell r="P31">
            <v>3328.3500000000004</v>
          </cell>
          <cell r="Q31">
            <v>571.33999999999992</v>
          </cell>
        </row>
        <row r="32">
          <cell r="L32" t="str">
            <v>05903</v>
          </cell>
          <cell r="O32">
            <v>28</v>
          </cell>
          <cell r="P32">
            <v>96.93</v>
          </cell>
          <cell r="Q32">
            <v>28</v>
          </cell>
        </row>
        <row r="33">
          <cell r="L33" t="str">
            <v>06037</v>
          </cell>
          <cell r="M33">
            <v>144.56</v>
          </cell>
          <cell r="N33">
            <v>246.78</v>
          </cell>
          <cell r="O33">
            <v>2741.89</v>
          </cell>
          <cell r="P33">
            <v>22968.18</v>
          </cell>
          <cell r="Q33">
            <v>3133.23</v>
          </cell>
        </row>
        <row r="34">
          <cell r="L34" t="str">
            <v>06098</v>
          </cell>
          <cell r="M34">
            <v>4.22</v>
          </cell>
          <cell r="N34">
            <v>11.67</v>
          </cell>
          <cell r="O34">
            <v>165.22</v>
          </cell>
          <cell r="P34">
            <v>1972.8300000000002</v>
          </cell>
          <cell r="Q34">
            <v>181.11</v>
          </cell>
        </row>
        <row r="35">
          <cell r="L35" t="str">
            <v>06101</v>
          </cell>
          <cell r="M35">
            <v>2.89</v>
          </cell>
          <cell r="N35">
            <v>14.78</v>
          </cell>
          <cell r="O35">
            <v>205.67</v>
          </cell>
          <cell r="P35">
            <v>1696.6100000000001</v>
          </cell>
          <cell r="Q35">
            <v>223.33999999999997</v>
          </cell>
        </row>
        <row r="36">
          <cell r="L36" t="str">
            <v>06103</v>
          </cell>
          <cell r="O36">
            <v>14.33</v>
          </cell>
          <cell r="P36">
            <v>160.9</v>
          </cell>
          <cell r="Q36">
            <v>14.33</v>
          </cell>
        </row>
        <row r="37">
          <cell r="L37" t="str">
            <v>06112</v>
          </cell>
          <cell r="M37">
            <v>13.33</v>
          </cell>
          <cell r="N37">
            <v>35.56</v>
          </cell>
          <cell r="O37">
            <v>418.78</v>
          </cell>
          <cell r="P37">
            <v>3138.19</v>
          </cell>
          <cell r="Q37">
            <v>467.66999999999996</v>
          </cell>
        </row>
        <row r="38">
          <cell r="L38" t="str">
            <v>06114</v>
          </cell>
          <cell r="M38">
            <v>136.44</v>
          </cell>
          <cell r="N38">
            <v>201.44</v>
          </cell>
          <cell r="O38">
            <v>3330.11</v>
          </cell>
          <cell r="P38">
            <v>25053.84</v>
          </cell>
          <cell r="Q38">
            <v>3667.9900000000002</v>
          </cell>
        </row>
        <row r="39">
          <cell r="L39" t="str">
            <v>06117</v>
          </cell>
          <cell r="M39">
            <v>26.11</v>
          </cell>
          <cell r="N39">
            <v>68.67</v>
          </cell>
          <cell r="O39">
            <v>725.11</v>
          </cell>
          <cell r="P39">
            <v>7292.98</v>
          </cell>
          <cell r="Q39">
            <v>819.89</v>
          </cell>
        </row>
        <row r="40">
          <cell r="L40" t="str">
            <v>06119</v>
          </cell>
          <cell r="M40">
            <v>44.78</v>
          </cell>
          <cell r="N40">
            <v>130</v>
          </cell>
          <cell r="O40">
            <v>1792.1000000000001</v>
          </cell>
          <cell r="P40">
            <v>13063.6</v>
          </cell>
          <cell r="Q40">
            <v>1966.88</v>
          </cell>
        </row>
        <row r="41">
          <cell r="L41" t="str">
            <v>06122</v>
          </cell>
          <cell r="M41">
            <v>13</v>
          </cell>
          <cell r="N41">
            <v>27.11</v>
          </cell>
          <cell r="O41">
            <v>331.33</v>
          </cell>
          <cell r="P41">
            <v>3194.45</v>
          </cell>
          <cell r="Q41">
            <v>371.44</v>
          </cell>
        </row>
        <row r="42">
          <cell r="L42" t="str">
            <v>07002</v>
          </cell>
          <cell r="M42">
            <v>2.89</v>
          </cell>
          <cell r="N42">
            <v>6.56</v>
          </cell>
          <cell r="O42">
            <v>46</v>
          </cell>
          <cell r="P42">
            <v>385.62</v>
          </cell>
          <cell r="Q42">
            <v>55.45</v>
          </cell>
        </row>
        <row r="43">
          <cell r="L43" t="str">
            <v>07035</v>
          </cell>
          <cell r="M43">
            <v>0.56000000000000005</v>
          </cell>
          <cell r="N43">
            <v>0.89</v>
          </cell>
          <cell r="O43">
            <v>3.56</v>
          </cell>
          <cell r="P43">
            <v>19.100000000000001</v>
          </cell>
          <cell r="Q43">
            <v>5.01</v>
          </cell>
        </row>
        <row r="44">
          <cell r="L44" t="str">
            <v>08122</v>
          </cell>
          <cell r="M44">
            <v>90.89</v>
          </cell>
          <cell r="N44">
            <v>134.22</v>
          </cell>
          <cell r="O44">
            <v>1048.8900000000001</v>
          </cell>
          <cell r="P44">
            <v>6493.55</v>
          </cell>
          <cell r="Q44">
            <v>1274</v>
          </cell>
        </row>
        <row r="45">
          <cell r="L45" t="str">
            <v>08130</v>
          </cell>
          <cell r="M45">
            <v>3.78</v>
          </cell>
          <cell r="N45">
            <v>10.11</v>
          </cell>
          <cell r="O45">
            <v>90.78</v>
          </cell>
          <cell r="P45">
            <v>679.28</v>
          </cell>
          <cell r="Q45">
            <v>104.67</v>
          </cell>
        </row>
        <row r="46">
          <cell r="L46" t="str">
            <v>08401</v>
          </cell>
          <cell r="M46">
            <v>16</v>
          </cell>
          <cell r="N46">
            <v>18.670000000000002</v>
          </cell>
          <cell r="O46">
            <v>230.44</v>
          </cell>
          <cell r="P46">
            <v>1385.02</v>
          </cell>
          <cell r="Q46">
            <v>265.11</v>
          </cell>
        </row>
        <row r="47">
          <cell r="L47" t="str">
            <v>08402</v>
          </cell>
          <cell r="M47">
            <v>12.78</v>
          </cell>
          <cell r="N47">
            <v>16.22</v>
          </cell>
          <cell r="O47">
            <v>172.11</v>
          </cell>
          <cell r="P47">
            <v>1022.64</v>
          </cell>
          <cell r="Q47">
            <v>201.11</v>
          </cell>
        </row>
        <row r="48">
          <cell r="L48" t="str">
            <v>08404</v>
          </cell>
          <cell r="M48">
            <v>15</v>
          </cell>
          <cell r="N48">
            <v>26.22</v>
          </cell>
          <cell r="O48">
            <v>318.44</v>
          </cell>
          <cell r="P48">
            <v>2502.9199999999996</v>
          </cell>
          <cell r="Q48">
            <v>359.65999999999997</v>
          </cell>
        </row>
        <row r="49">
          <cell r="L49" t="str">
            <v>08458</v>
          </cell>
          <cell r="M49">
            <v>57.89</v>
          </cell>
          <cell r="N49">
            <v>58.11</v>
          </cell>
          <cell r="O49">
            <v>650.55999999999995</v>
          </cell>
          <cell r="P49">
            <v>4978.9500000000007</v>
          </cell>
          <cell r="Q49">
            <v>766.56</v>
          </cell>
        </row>
        <row r="50">
          <cell r="L50" t="str">
            <v>09013</v>
          </cell>
          <cell r="M50">
            <v>0.44</v>
          </cell>
          <cell r="N50">
            <v>5.56</v>
          </cell>
          <cell r="O50">
            <v>15.89</v>
          </cell>
          <cell r="P50">
            <v>175.6</v>
          </cell>
          <cell r="Q50">
            <v>21.89</v>
          </cell>
        </row>
        <row r="51">
          <cell r="L51" t="str">
            <v>09075</v>
          </cell>
          <cell r="M51">
            <v>8.11</v>
          </cell>
          <cell r="N51">
            <v>11.89</v>
          </cell>
          <cell r="O51">
            <v>74.44</v>
          </cell>
          <cell r="P51">
            <v>830.04</v>
          </cell>
          <cell r="Q51">
            <v>94.44</v>
          </cell>
        </row>
        <row r="52">
          <cell r="L52" t="str">
            <v>09102</v>
          </cell>
          <cell r="N52">
            <v>1</v>
          </cell>
          <cell r="O52">
            <v>3.11</v>
          </cell>
          <cell r="P52">
            <v>25.4</v>
          </cell>
          <cell r="Q52">
            <v>4.1099999999999994</v>
          </cell>
        </row>
        <row r="53">
          <cell r="L53" t="str">
            <v>09206</v>
          </cell>
          <cell r="M53">
            <v>34.67</v>
          </cell>
          <cell r="N53">
            <v>68.67</v>
          </cell>
          <cell r="O53">
            <v>674.22</v>
          </cell>
          <cell r="P53">
            <v>6118.12</v>
          </cell>
          <cell r="Q53">
            <v>777.56000000000006</v>
          </cell>
        </row>
        <row r="54">
          <cell r="L54" t="str">
            <v>09207</v>
          </cell>
          <cell r="M54">
            <v>1.89</v>
          </cell>
          <cell r="N54">
            <v>2.78</v>
          </cell>
          <cell r="O54">
            <v>10.44</v>
          </cell>
          <cell r="P54">
            <v>88.67</v>
          </cell>
          <cell r="Q54">
            <v>15.11</v>
          </cell>
        </row>
        <row r="55">
          <cell r="L55" t="str">
            <v>09209</v>
          </cell>
          <cell r="M55">
            <v>1.56</v>
          </cell>
          <cell r="N55">
            <v>1.1100000000000001</v>
          </cell>
          <cell r="O55">
            <v>50.33</v>
          </cell>
          <cell r="P55">
            <v>280.19</v>
          </cell>
          <cell r="Q55">
            <v>53</v>
          </cell>
        </row>
        <row r="56">
          <cell r="L56" t="str">
            <v>10003</v>
          </cell>
          <cell r="M56">
            <v>0.11</v>
          </cell>
          <cell r="N56">
            <v>0.56000000000000005</v>
          </cell>
          <cell r="O56">
            <v>1.89</v>
          </cell>
          <cell r="P56">
            <v>33.700000000000003</v>
          </cell>
          <cell r="Q56">
            <v>2.56</v>
          </cell>
        </row>
        <row r="57">
          <cell r="L57" t="str">
            <v>10050</v>
          </cell>
          <cell r="N57">
            <v>0.33</v>
          </cell>
          <cell r="O57">
            <v>21.22</v>
          </cell>
          <cell r="P57">
            <v>244.85000000000002</v>
          </cell>
          <cell r="Q57">
            <v>21.549999999999997</v>
          </cell>
        </row>
        <row r="58">
          <cell r="L58" t="str">
            <v>10065</v>
          </cell>
          <cell r="O58">
            <v>11.89</v>
          </cell>
          <cell r="P58">
            <v>46.5</v>
          </cell>
          <cell r="Q58">
            <v>11.89</v>
          </cell>
        </row>
        <row r="59">
          <cell r="L59" t="str">
            <v>10070</v>
          </cell>
          <cell r="N59">
            <v>5.67</v>
          </cell>
          <cell r="O59">
            <v>23.33</v>
          </cell>
          <cell r="P59">
            <v>209.22</v>
          </cell>
          <cell r="Q59">
            <v>29</v>
          </cell>
        </row>
        <row r="60">
          <cell r="L60" t="str">
            <v>10309</v>
          </cell>
          <cell r="M60">
            <v>1.1100000000000001</v>
          </cell>
          <cell r="N60">
            <v>1.44</v>
          </cell>
          <cell r="O60">
            <v>36</v>
          </cell>
          <cell r="P60">
            <v>345.69</v>
          </cell>
          <cell r="Q60">
            <v>38.549999999999997</v>
          </cell>
        </row>
        <row r="61">
          <cell r="L61" t="str">
            <v>11001</v>
          </cell>
          <cell r="M61">
            <v>114.11</v>
          </cell>
          <cell r="N61">
            <v>171.44</v>
          </cell>
          <cell r="O61">
            <v>2281.2199999999998</v>
          </cell>
          <cell r="P61">
            <v>18267.310000000001</v>
          </cell>
          <cell r="Q61">
            <v>2566.77</v>
          </cell>
        </row>
        <row r="62">
          <cell r="L62" t="str">
            <v>11051</v>
          </cell>
          <cell r="M62">
            <v>8.44</v>
          </cell>
          <cell r="N62">
            <v>29.89</v>
          </cell>
          <cell r="O62">
            <v>284.89</v>
          </cell>
          <cell r="P62">
            <v>2105.44</v>
          </cell>
          <cell r="Q62">
            <v>323.21999999999997</v>
          </cell>
        </row>
        <row r="63">
          <cell r="L63" t="str">
            <v>11054</v>
          </cell>
          <cell r="O63">
            <v>0.67</v>
          </cell>
          <cell r="P63">
            <v>9.1</v>
          </cell>
          <cell r="Q63">
            <v>0.67</v>
          </cell>
        </row>
        <row r="64">
          <cell r="L64" t="str">
            <v>11056</v>
          </cell>
          <cell r="N64">
            <v>0.78</v>
          </cell>
          <cell r="O64">
            <v>4.67</v>
          </cell>
          <cell r="P64">
            <v>44.22</v>
          </cell>
          <cell r="Q64">
            <v>5.45</v>
          </cell>
        </row>
        <row r="65">
          <cell r="L65" t="str">
            <v>12110</v>
          </cell>
          <cell r="M65">
            <v>5.22</v>
          </cell>
          <cell r="N65">
            <v>12</v>
          </cell>
          <cell r="O65">
            <v>39.11</v>
          </cell>
          <cell r="P65">
            <v>314.55</v>
          </cell>
          <cell r="Q65">
            <v>56.33</v>
          </cell>
        </row>
        <row r="66">
          <cell r="L66" t="str">
            <v>13073</v>
          </cell>
          <cell r="M66">
            <v>21.33</v>
          </cell>
          <cell r="N66">
            <v>17.78</v>
          </cell>
          <cell r="O66">
            <v>318.89</v>
          </cell>
          <cell r="P66">
            <v>2406</v>
          </cell>
          <cell r="Q66">
            <v>358</v>
          </cell>
        </row>
        <row r="67">
          <cell r="L67" t="str">
            <v>13144</v>
          </cell>
          <cell r="M67">
            <v>15.67</v>
          </cell>
          <cell r="N67">
            <v>39.56</v>
          </cell>
          <cell r="O67">
            <v>385.89</v>
          </cell>
          <cell r="P67">
            <v>2948.79</v>
          </cell>
          <cell r="Q67">
            <v>441.12</v>
          </cell>
        </row>
        <row r="68">
          <cell r="L68" t="str">
            <v>13146</v>
          </cell>
          <cell r="M68">
            <v>3.11</v>
          </cell>
          <cell r="N68">
            <v>9.44</v>
          </cell>
          <cell r="O68">
            <v>134.44</v>
          </cell>
          <cell r="P68">
            <v>921.8</v>
          </cell>
          <cell r="Q68">
            <v>146.99</v>
          </cell>
        </row>
        <row r="69">
          <cell r="L69" t="str">
            <v>13151</v>
          </cell>
          <cell r="N69">
            <v>0.33</v>
          </cell>
          <cell r="O69">
            <v>21.67</v>
          </cell>
          <cell r="P69">
            <v>206.51</v>
          </cell>
          <cell r="Q69">
            <v>22</v>
          </cell>
        </row>
        <row r="70">
          <cell r="L70" t="str">
            <v>13156</v>
          </cell>
          <cell r="M70">
            <v>2.44</v>
          </cell>
          <cell r="N70">
            <v>14.67</v>
          </cell>
          <cell r="O70">
            <v>71.56</v>
          </cell>
          <cell r="P70">
            <v>524.43999999999994</v>
          </cell>
          <cell r="Q70">
            <v>88.67</v>
          </cell>
        </row>
        <row r="71">
          <cell r="L71" t="str">
            <v>13160</v>
          </cell>
          <cell r="M71">
            <v>6.89</v>
          </cell>
          <cell r="N71">
            <v>11.22</v>
          </cell>
          <cell r="O71">
            <v>168.22</v>
          </cell>
          <cell r="P71">
            <v>1740.07</v>
          </cell>
          <cell r="Q71">
            <v>186.32999999999998</v>
          </cell>
        </row>
        <row r="72">
          <cell r="L72" t="str">
            <v>13161</v>
          </cell>
          <cell r="M72">
            <v>48.78</v>
          </cell>
          <cell r="N72">
            <v>119.89</v>
          </cell>
          <cell r="O72">
            <v>1021.56</v>
          </cell>
          <cell r="P72">
            <v>8572.35</v>
          </cell>
          <cell r="Q72">
            <v>1190.23</v>
          </cell>
        </row>
        <row r="73">
          <cell r="L73" t="str">
            <v>13165</v>
          </cell>
          <cell r="M73">
            <v>7.22</v>
          </cell>
          <cell r="N73">
            <v>28.67</v>
          </cell>
          <cell r="O73">
            <v>286.77999999999997</v>
          </cell>
          <cell r="P73">
            <v>2579.6400000000003</v>
          </cell>
          <cell r="Q73">
            <v>322.66999999999996</v>
          </cell>
        </row>
        <row r="74">
          <cell r="L74" t="str">
            <v>13167</v>
          </cell>
          <cell r="N74">
            <v>1.44</v>
          </cell>
          <cell r="O74">
            <v>13.89</v>
          </cell>
          <cell r="P74">
            <v>147.96</v>
          </cell>
          <cell r="Q74">
            <v>15.33</v>
          </cell>
        </row>
        <row r="75">
          <cell r="L75" t="str">
            <v>13301</v>
          </cell>
          <cell r="M75">
            <v>6.67</v>
          </cell>
          <cell r="N75">
            <v>6.11</v>
          </cell>
          <cell r="O75">
            <v>108.78</v>
          </cell>
          <cell r="P75">
            <v>727.06</v>
          </cell>
          <cell r="Q75">
            <v>121.56</v>
          </cell>
        </row>
        <row r="76">
          <cell r="L76" t="str">
            <v>14005</v>
          </cell>
          <cell r="M76">
            <v>25.44</v>
          </cell>
          <cell r="N76">
            <v>76.22</v>
          </cell>
          <cell r="O76">
            <v>530.11</v>
          </cell>
          <cell r="P76">
            <v>3337.6000000000004</v>
          </cell>
          <cell r="Q76">
            <v>631.77</v>
          </cell>
        </row>
        <row r="77">
          <cell r="L77" t="str">
            <v>14028</v>
          </cell>
          <cell r="M77">
            <v>11.33</v>
          </cell>
          <cell r="N77">
            <v>25.89</v>
          </cell>
          <cell r="O77">
            <v>257.56</v>
          </cell>
          <cell r="P77">
            <v>1659.46</v>
          </cell>
          <cell r="Q77">
            <v>294.77999999999997</v>
          </cell>
        </row>
        <row r="78">
          <cell r="L78" t="str">
            <v>14064</v>
          </cell>
          <cell r="M78">
            <v>1.56</v>
          </cell>
          <cell r="N78">
            <v>9.11</v>
          </cell>
          <cell r="O78">
            <v>127.66</v>
          </cell>
          <cell r="P78">
            <v>705.07</v>
          </cell>
          <cell r="Q78">
            <v>138.32999999999998</v>
          </cell>
        </row>
        <row r="79">
          <cell r="L79" t="str">
            <v>14065</v>
          </cell>
          <cell r="M79">
            <v>1</v>
          </cell>
          <cell r="N79">
            <v>9.5499999999999989</v>
          </cell>
          <cell r="O79">
            <v>50.33</v>
          </cell>
          <cell r="P79">
            <v>298.86</v>
          </cell>
          <cell r="Q79">
            <v>60.879999999999995</v>
          </cell>
        </row>
        <row r="80">
          <cell r="L80" t="str">
            <v>14066</v>
          </cell>
          <cell r="M80">
            <v>7.67</v>
          </cell>
          <cell r="N80">
            <v>30.89</v>
          </cell>
          <cell r="O80">
            <v>175.33</v>
          </cell>
          <cell r="P80">
            <v>1391.3799999999999</v>
          </cell>
          <cell r="Q80">
            <v>213.89000000000001</v>
          </cell>
        </row>
        <row r="81">
          <cell r="L81" t="str">
            <v>14068</v>
          </cell>
          <cell r="M81">
            <v>6.44</v>
          </cell>
          <cell r="N81">
            <v>28.67</v>
          </cell>
          <cell r="O81">
            <v>250.44000000000003</v>
          </cell>
          <cell r="P81">
            <v>1505.49</v>
          </cell>
          <cell r="Q81">
            <v>285.55</v>
          </cell>
        </row>
        <row r="82">
          <cell r="L82" t="str">
            <v>14077</v>
          </cell>
          <cell r="M82">
            <v>0.22</v>
          </cell>
          <cell r="N82">
            <v>0.67</v>
          </cell>
          <cell r="O82">
            <v>29.22</v>
          </cell>
          <cell r="P82">
            <v>172.63000000000002</v>
          </cell>
          <cell r="Q82">
            <v>30.11</v>
          </cell>
        </row>
        <row r="83">
          <cell r="L83" t="str">
            <v>14097</v>
          </cell>
          <cell r="N83">
            <v>5.33</v>
          </cell>
          <cell r="O83">
            <v>31.67</v>
          </cell>
          <cell r="P83">
            <v>178.21</v>
          </cell>
          <cell r="Q83">
            <v>37</v>
          </cell>
        </row>
        <row r="84">
          <cell r="L84" t="str">
            <v>14099</v>
          </cell>
          <cell r="M84">
            <v>2.33</v>
          </cell>
          <cell r="N84">
            <v>5</v>
          </cell>
          <cell r="O84">
            <v>25.89</v>
          </cell>
          <cell r="P84">
            <v>152.03</v>
          </cell>
          <cell r="Q84">
            <v>33.22</v>
          </cell>
        </row>
        <row r="85">
          <cell r="L85" t="str">
            <v>14104</v>
          </cell>
          <cell r="O85">
            <v>9.2200000000000006</v>
          </cell>
          <cell r="P85">
            <v>55.4</v>
          </cell>
          <cell r="Q85">
            <v>9.2200000000000006</v>
          </cell>
        </row>
        <row r="86">
          <cell r="L86" t="str">
            <v>14117</v>
          </cell>
          <cell r="O86">
            <v>15.44</v>
          </cell>
          <cell r="P86">
            <v>145.79</v>
          </cell>
          <cell r="Q86">
            <v>15.44</v>
          </cell>
        </row>
        <row r="87">
          <cell r="L87" t="str">
            <v>14172</v>
          </cell>
          <cell r="M87">
            <v>5.67</v>
          </cell>
          <cell r="N87">
            <v>9.11</v>
          </cell>
          <cell r="O87">
            <v>96.89</v>
          </cell>
          <cell r="P87">
            <v>620.87</v>
          </cell>
          <cell r="Q87">
            <v>111.67</v>
          </cell>
        </row>
        <row r="88">
          <cell r="L88" t="str">
            <v>14400</v>
          </cell>
          <cell r="M88">
            <v>0.22</v>
          </cell>
          <cell r="N88">
            <v>10.33</v>
          </cell>
          <cell r="O88">
            <v>44.22</v>
          </cell>
          <cell r="P88">
            <v>230.79</v>
          </cell>
          <cell r="Q88">
            <v>54.769999999999996</v>
          </cell>
        </row>
        <row r="89">
          <cell r="L89" t="str">
            <v>15201</v>
          </cell>
          <cell r="M89">
            <v>65</v>
          </cell>
          <cell r="N89">
            <v>137.33000000000001</v>
          </cell>
          <cell r="O89">
            <v>862.22</v>
          </cell>
          <cell r="P89">
            <v>5814.130000000001</v>
          </cell>
          <cell r="Q89">
            <v>1064.55</v>
          </cell>
        </row>
        <row r="90">
          <cell r="L90" t="str">
            <v>15204</v>
          </cell>
          <cell r="M90">
            <v>4.33</v>
          </cell>
          <cell r="N90">
            <v>8.56</v>
          </cell>
          <cell r="O90">
            <v>135.11000000000001</v>
          </cell>
          <cell r="P90">
            <v>975.74</v>
          </cell>
          <cell r="Q90">
            <v>148</v>
          </cell>
        </row>
        <row r="91">
          <cell r="L91" t="str">
            <v>15206</v>
          </cell>
          <cell r="M91">
            <v>8.33</v>
          </cell>
          <cell r="N91">
            <v>13.22</v>
          </cell>
          <cell r="O91">
            <v>195.33</v>
          </cell>
          <cell r="P91">
            <v>1312.84</v>
          </cell>
          <cell r="Q91">
            <v>216.88000000000002</v>
          </cell>
        </row>
        <row r="92">
          <cell r="L92" t="str">
            <v>16020</v>
          </cell>
          <cell r="O92">
            <v>2.89</v>
          </cell>
          <cell r="P92">
            <v>17.3</v>
          </cell>
          <cell r="Q92">
            <v>2.89</v>
          </cell>
        </row>
        <row r="93">
          <cell r="L93" t="str">
            <v>16046</v>
          </cell>
          <cell r="M93">
            <v>1</v>
          </cell>
          <cell r="N93">
            <v>1.67</v>
          </cell>
          <cell r="O93">
            <v>14.67</v>
          </cell>
          <cell r="P93">
            <v>76.3</v>
          </cell>
          <cell r="Q93">
            <v>17.34</v>
          </cell>
        </row>
        <row r="94">
          <cell r="L94" t="str">
            <v>16048</v>
          </cell>
          <cell r="M94">
            <v>0.11</v>
          </cell>
          <cell r="N94">
            <v>0.78</v>
          </cell>
          <cell r="O94">
            <v>57.33</v>
          </cell>
          <cell r="P94">
            <v>619.45000000000005</v>
          </cell>
          <cell r="Q94">
            <v>58.22</v>
          </cell>
        </row>
        <row r="95">
          <cell r="L95" t="str">
            <v>16049</v>
          </cell>
          <cell r="M95">
            <v>4.67</v>
          </cell>
          <cell r="N95">
            <v>10.67</v>
          </cell>
          <cell r="O95">
            <v>123.89</v>
          </cell>
          <cell r="P95">
            <v>840.31000000000006</v>
          </cell>
          <cell r="Q95">
            <v>139.22999999999999</v>
          </cell>
        </row>
        <row r="96">
          <cell r="L96" t="str">
            <v>16050</v>
          </cell>
          <cell r="M96">
            <v>8.7799999999999994</v>
          </cell>
          <cell r="N96">
            <v>17.22</v>
          </cell>
          <cell r="O96">
            <v>182.89</v>
          </cell>
          <cell r="P96">
            <v>1186.9000000000001</v>
          </cell>
          <cell r="Q96">
            <v>208.89</v>
          </cell>
        </row>
        <row r="97">
          <cell r="L97" t="str">
            <v>17001</v>
          </cell>
          <cell r="M97">
            <v>615.11</v>
          </cell>
          <cell r="N97">
            <v>469.67</v>
          </cell>
          <cell r="O97">
            <v>7186.67</v>
          </cell>
          <cell r="P97">
            <v>53403.30999999999</v>
          </cell>
          <cell r="Q97">
            <v>8271.4500000000007</v>
          </cell>
        </row>
        <row r="98">
          <cell r="L98" t="str">
            <v>17210</v>
          </cell>
          <cell r="M98">
            <v>164</v>
          </cell>
          <cell r="N98">
            <v>274.22000000000003</v>
          </cell>
          <cell r="O98">
            <v>2916</v>
          </cell>
          <cell r="P98">
            <v>22403.280000000006</v>
          </cell>
          <cell r="Q98">
            <v>3354.2200000000003</v>
          </cell>
        </row>
        <row r="99">
          <cell r="L99" t="str">
            <v>17216</v>
          </cell>
          <cell r="M99">
            <v>28</v>
          </cell>
          <cell r="N99">
            <v>47.33</v>
          </cell>
          <cell r="O99">
            <v>612.89</v>
          </cell>
          <cell r="P99">
            <v>4028.17</v>
          </cell>
          <cell r="Q99">
            <v>688.22</v>
          </cell>
        </row>
        <row r="100">
          <cell r="L100" t="str">
            <v>17400</v>
          </cell>
          <cell r="M100">
            <v>20.440000000000001</v>
          </cell>
          <cell r="N100">
            <v>41.89</v>
          </cell>
          <cell r="O100">
            <v>395.78</v>
          </cell>
          <cell r="P100">
            <v>4431.0000000000009</v>
          </cell>
          <cell r="Q100">
            <v>458.10999999999996</v>
          </cell>
        </row>
        <row r="101">
          <cell r="L101" t="str">
            <v>17401</v>
          </cell>
          <cell r="M101">
            <v>172.78</v>
          </cell>
          <cell r="N101">
            <v>239.44</v>
          </cell>
          <cell r="O101">
            <v>2549.23</v>
          </cell>
          <cell r="P101">
            <v>18341.170000000002</v>
          </cell>
          <cell r="Q101">
            <v>2961.45</v>
          </cell>
        </row>
        <row r="102">
          <cell r="L102" t="str">
            <v>17402</v>
          </cell>
          <cell r="M102">
            <v>3.44</v>
          </cell>
          <cell r="N102">
            <v>9.56</v>
          </cell>
          <cell r="O102">
            <v>174.33</v>
          </cell>
          <cell r="P102">
            <v>1522.22</v>
          </cell>
          <cell r="Q102">
            <v>187.33</v>
          </cell>
        </row>
        <row r="103">
          <cell r="L103" t="str">
            <v>17403</v>
          </cell>
          <cell r="M103">
            <v>151.56</v>
          </cell>
          <cell r="N103">
            <v>277.77999999999997</v>
          </cell>
          <cell r="O103">
            <v>2008.4499999999998</v>
          </cell>
          <cell r="P103">
            <v>15654.51</v>
          </cell>
          <cell r="Q103">
            <v>2437.79</v>
          </cell>
        </row>
        <row r="104">
          <cell r="L104" t="str">
            <v>17404</v>
          </cell>
          <cell r="N104">
            <v>1</v>
          </cell>
          <cell r="O104">
            <v>21.56</v>
          </cell>
          <cell r="P104">
            <v>52.89</v>
          </cell>
          <cell r="Q104">
            <v>22.56</v>
          </cell>
        </row>
        <row r="105">
          <cell r="L105" t="str">
            <v>17405</v>
          </cell>
          <cell r="M105">
            <v>167.22</v>
          </cell>
          <cell r="N105">
            <v>189.22</v>
          </cell>
          <cell r="O105">
            <v>1626.11</v>
          </cell>
          <cell r="P105">
            <v>20677.77</v>
          </cell>
          <cell r="Q105">
            <v>1982.55</v>
          </cell>
        </row>
        <row r="106">
          <cell r="L106" t="str">
            <v>17406</v>
          </cell>
          <cell r="M106">
            <v>22.89</v>
          </cell>
          <cell r="N106">
            <v>38</v>
          </cell>
          <cell r="O106">
            <v>317.22000000000003</v>
          </cell>
          <cell r="P106">
            <v>2858.2</v>
          </cell>
          <cell r="Q106">
            <v>378.11</v>
          </cell>
        </row>
        <row r="107">
          <cell r="L107" t="str">
            <v>17407</v>
          </cell>
          <cell r="M107">
            <v>27</v>
          </cell>
          <cell r="N107">
            <v>34.89</v>
          </cell>
          <cell r="O107">
            <v>317.89</v>
          </cell>
          <cell r="P107">
            <v>3388.36</v>
          </cell>
          <cell r="Q107">
            <v>379.78</v>
          </cell>
        </row>
        <row r="108">
          <cell r="L108" t="str">
            <v>17408</v>
          </cell>
          <cell r="M108">
            <v>110.33</v>
          </cell>
          <cell r="N108">
            <v>203.67</v>
          </cell>
          <cell r="O108">
            <v>1745.3300000000002</v>
          </cell>
          <cell r="P108">
            <v>16743.670000000002</v>
          </cell>
          <cell r="Q108">
            <v>2059.33</v>
          </cell>
        </row>
        <row r="109">
          <cell r="L109" t="str">
            <v>17409</v>
          </cell>
          <cell r="M109">
            <v>81.44</v>
          </cell>
          <cell r="N109">
            <v>103.44</v>
          </cell>
          <cell r="O109">
            <v>969.7700000000001</v>
          </cell>
          <cell r="P109">
            <v>8648.8000000000011</v>
          </cell>
          <cell r="Q109">
            <v>1154.6500000000001</v>
          </cell>
        </row>
        <row r="110">
          <cell r="L110" t="str">
            <v>17410</v>
          </cell>
          <cell r="M110">
            <v>68.67</v>
          </cell>
          <cell r="N110">
            <v>74.33</v>
          </cell>
          <cell r="O110">
            <v>714.44</v>
          </cell>
          <cell r="P110">
            <v>7062.3099999999995</v>
          </cell>
          <cell r="Q110">
            <v>857.44</v>
          </cell>
        </row>
        <row r="111">
          <cell r="L111" t="str">
            <v>17411</v>
          </cell>
          <cell r="M111">
            <v>130.66999999999999</v>
          </cell>
          <cell r="N111">
            <v>145.66999999999999</v>
          </cell>
          <cell r="O111">
            <v>1531</v>
          </cell>
          <cell r="P111">
            <v>20638.589999999997</v>
          </cell>
          <cell r="Q111">
            <v>1807.34</v>
          </cell>
        </row>
        <row r="112">
          <cell r="L112" t="str">
            <v>17412</v>
          </cell>
          <cell r="M112">
            <v>102</v>
          </cell>
          <cell r="N112">
            <v>100.44</v>
          </cell>
          <cell r="O112">
            <v>1026.55</v>
          </cell>
          <cell r="P112">
            <v>9552.880000000001</v>
          </cell>
          <cell r="Q112">
            <v>1228.99</v>
          </cell>
        </row>
        <row r="113">
          <cell r="L113" t="str">
            <v>17414</v>
          </cell>
          <cell r="M113">
            <v>270.22000000000003</v>
          </cell>
          <cell r="N113">
            <v>300</v>
          </cell>
          <cell r="O113">
            <v>2977.6600000000003</v>
          </cell>
          <cell r="P113">
            <v>30204.29</v>
          </cell>
          <cell r="Q113">
            <v>3547.88</v>
          </cell>
        </row>
        <row r="114">
          <cell r="L114" t="str">
            <v>17415</v>
          </cell>
          <cell r="M114">
            <v>222.11</v>
          </cell>
          <cell r="N114">
            <v>295.23</v>
          </cell>
          <cell r="O114">
            <v>2620.0099999999998</v>
          </cell>
          <cell r="P114">
            <v>26712.350000000002</v>
          </cell>
          <cell r="Q114">
            <v>3137.35</v>
          </cell>
        </row>
        <row r="115">
          <cell r="L115" t="str">
            <v>17417</v>
          </cell>
          <cell r="M115">
            <v>216.22</v>
          </cell>
          <cell r="N115">
            <v>293.77999999999997</v>
          </cell>
          <cell r="O115">
            <v>2617.56</v>
          </cell>
          <cell r="P115">
            <v>22846.079999999998</v>
          </cell>
          <cell r="Q115">
            <v>3127.56</v>
          </cell>
        </row>
        <row r="116">
          <cell r="L116" t="str">
            <v>17902</v>
          </cell>
          <cell r="O116">
            <v>59.67</v>
          </cell>
          <cell r="P116">
            <v>379.1</v>
          </cell>
          <cell r="Q116">
            <v>59.67</v>
          </cell>
        </row>
        <row r="117">
          <cell r="L117" t="str">
            <v>17903</v>
          </cell>
          <cell r="P117">
            <v>524.19000000000005</v>
          </cell>
          <cell r="Q117">
            <v>0</v>
          </cell>
        </row>
        <row r="118">
          <cell r="L118" t="str">
            <v>17905</v>
          </cell>
          <cell r="O118">
            <v>58.78</v>
          </cell>
          <cell r="P118">
            <v>330.2</v>
          </cell>
          <cell r="Q118">
            <v>58.78</v>
          </cell>
        </row>
        <row r="119">
          <cell r="L119" t="str">
            <v>17906</v>
          </cell>
          <cell r="O119">
            <v>31.89</v>
          </cell>
          <cell r="P119">
            <v>173.49</v>
          </cell>
          <cell r="Q119">
            <v>31.89</v>
          </cell>
        </row>
        <row r="120">
          <cell r="L120" t="str">
            <v>17908</v>
          </cell>
          <cell r="O120">
            <v>40.56</v>
          </cell>
          <cell r="P120">
            <v>334.14</v>
          </cell>
          <cell r="Q120">
            <v>40.56</v>
          </cell>
        </row>
        <row r="121">
          <cell r="L121" t="str">
            <v>17910</v>
          </cell>
          <cell r="O121">
            <v>39.44</v>
          </cell>
          <cell r="P121">
            <v>251.1</v>
          </cell>
          <cell r="Q121">
            <v>39.44</v>
          </cell>
        </row>
        <row r="122">
          <cell r="L122" t="str">
            <v>17911</v>
          </cell>
          <cell r="O122">
            <v>4.22</v>
          </cell>
          <cell r="P122">
            <v>177.5</v>
          </cell>
          <cell r="Q122">
            <v>4.22</v>
          </cell>
        </row>
        <row r="123">
          <cell r="L123" t="str">
            <v>18100</v>
          </cell>
          <cell r="M123">
            <v>69.22</v>
          </cell>
          <cell r="N123">
            <v>102.44</v>
          </cell>
          <cell r="O123">
            <v>674.67</v>
          </cell>
          <cell r="P123">
            <v>4837.9599999999991</v>
          </cell>
          <cell r="Q123">
            <v>846.32999999999993</v>
          </cell>
        </row>
        <row r="124">
          <cell r="L124" t="str">
            <v>18303</v>
          </cell>
          <cell r="M124">
            <v>10.89</v>
          </cell>
          <cell r="N124">
            <v>41.22</v>
          </cell>
          <cell r="O124">
            <v>422.67</v>
          </cell>
          <cell r="P124">
            <v>3766.85</v>
          </cell>
          <cell r="Q124">
            <v>474.78000000000003</v>
          </cell>
        </row>
        <row r="125">
          <cell r="L125" t="str">
            <v>18400</v>
          </cell>
          <cell r="M125">
            <v>59.33</v>
          </cell>
          <cell r="N125">
            <v>89</v>
          </cell>
          <cell r="O125">
            <v>734.22</v>
          </cell>
          <cell r="P125">
            <v>5899.3100000000013</v>
          </cell>
          <cell r="Q125">
            <v>882.55</v>
          </cell>
        </row>
        <row r="126">
          <cell r="L126" t="str">
            <v>18401</v>
          </cell>
          <cell r="M126">
            <v>135</v>
          </cell>
          <cell r="N126">
            <v>182.56</v>
          </cell>
          <cell r="O126">
            <v>1588.11</v>
          </cell>
          <cell r="P126">
            <v>11234.890000000001</v>
          </cell>
          <cell r="Q126">
            <v>1905.6699999999998</v>
          </cell>
        </row>
        <row r="127">
          <cell r="L127" t="str">
            <v>18402</v>
          </cell>
          <cell r="M127">
            <v>103.67</v>
          </cell>
          <cell r="N127">
            <v>166.89</v>
          </cell>
          <cell r="O127">
            <v>1314.56</v>
          </cell>
          <cell r="P127">
            <v>9701.2099999999973</v>
          </cell>
          <cell r="Q127">
            <v>1585.12</v>
          </cell>
        </row>
        <row r="128">
          <cell r="L128" t="str">
            <v>18902</v>
          </cell>
          <cell r="O128">
            <v>21</v>
          </cell>
          <cell r="P128">
            <v>81.23</v>
          </cell>
          <cell r="Q128">
            <v>21</v>
          </cell>
        </row>
        <row r="129">
          <cell r="L129" t="str">
            <v>19007</v>
          </cell>
          <cell r="O129">
            <v>7</v>
          </cell>
          <cell r="P129">
            <v>36.200000000000003</v>
          </cell>
          <cell r="Q129">
            <v>7</v>
          </cell>
        </row>
        <row r="130">
          <cell r="L130" t="str">
            <v>19028</v>
          </cell>
          <cell r="M130">
            <v>1.78</v>
          </cell>
          <cell r="O130">
            <v>14.89</v>
          </cell>
          <cell r="P130">
            <v>105.39</v>
          </cell>
          <cell r="Q130">
            <v>16.670000000000002</v>
          </cell>
        </row>
        <row r="131">
          <cell r="L131" t="str">
            <v>19400</v>
          </cell>
          <cell r="M131">
            <v>0.44</v>
          </cell>
          <cell r="N131">
            <v>6.22</v>
          </cell>
          <cell r="O131">
            <v>22.33</v>
          </cell>
          <cell r="P131">
            <v>184.43</v>
          </cell>
          <cell r="Q131">
            <v>28.99</v>
          </cell>
        </row>
        <row r="132">
          <cell r="L132" t="str">
            <v>19401</v>
          </cell>
          <cell r="M132">
            <v>36</v>
          </cell>
          <cell r="N132">
            <v>53.56</v>
          </cell>
          <cell r="O132">
            <v>405.56</v>
          </cell>
          <cell r="P132">
            <v>3279.05</v>
          </cell>
          <cell r="Q132">
            <v>495.12</v>
          </cell>
        </row>
        <row r="133">
          <cell r="L133" t="str">
            <v>19403</v>
          </cell>
          <cell r="M133">
            <v>6.44</v>
          </cell>
          <cell r="N133">
            <v>10.56</v>
          </cell>
          <cell r="O133">
            <v>95</v>
          </cell>
          <cell r="P133">
            <v>662.68999999999994</v>
          </cell>
          <cell r="Q133">
            <v>112</v>
          </cell>
        </row>
        <row r="134">
          <cell r="L134" t="str">
            <v>19404</v>
          </cell>
          <cell r="M134">
            <v>5.22</v>
          </cell>
          <cell r="N134">
            <v>11.89</v>
          </cell>
          <cell r="O134">
            <v>112.89</v>
          </cell>
          <cell r="P134">
            <v>865.09</v>
          </cell>
          <cell r="Q134">
            <v>130</v>
          </cell>
        </row>
        <row r="135">
          <cell r="L135" t="str">
            <v>20094</v>
          </cell>
          <cell r="M135">
            <v>2</v>
          </cell>
          <cell r="N135">
            <v>0.44</v>
          </cell>
          <cell r="O135">
            <v>10.89</v>
          </cell>
          <cell r="P135">
            <v>67.39</v>
          </cell>
          <cell r="Q135">
            <v>13.33</v>
          </cell>
        </row>
        <row r="136">
          <cell r="L136" t="str">
            <v>20203</v>
          </cell>
          <cell r="N136">
            <v>0.33</v>
          </cell>
          <cell r="O136">
            <v>13.33</v>
          </cell>
          <cell r="P136">
            <v>117.57</v>
          </cell>
          <cell r="Q136">
            <v>13.66</v>
          </cell>
        </row>
        <row r="137">
          <cell r="L137" t="str">
            <v>20215</v>
          </cell>
          <cell r="O137">
            <v>7</v>
          </cell>
          <cell r="P137">
            <v>86.1</v>
          </cell>
          <cell r="Q137">
            <v>7</v>
          </cell>
        </row>
        <row r="138">
          <cell r="L138" t="str">
            <v>20400</v>
          </cell>
          <cell r="O138">
            <v>23.33</v>
          </cell>
          <cell r="P138">
            <v>232.41</v>
          </cell>
          <cell r="Q138">
            <v>23.33</v>
          </cell>
        </row>
        <row r="139">
          <cell r="L139" t="str">
            <v>20401</v>
          </cell>
          <cell r="N139">
            <v>1.33</v>
          </cell>
          <cell r="O139">
            <v>9.2200000000000006</v>
          </cell>
          <cell r="P139">
            <v>79.660000000000011</v>
          </cell>
          <cell r="Q139">
            <v>10.55</v>
          </cell>
        </row>
        <row r="140">
          <cell r="L140" t="str">
            <v>20402</v>
          </cell>
          <cell r="M140">
            <v>1.22</v>
          </cell>
          <cell r="N140">
            <v>0.11</v>
          </cell>
          <cell r="O140">
            <v>9.33</v>
          </cell>
          <cell r="P140">
            <v>86.5</v>
          </cell>
          <cell r="Q140">
            <v>10.66</v>
          </cell>
        </row>
        <row r="141">
          <cell r="L141" t="str">
            <v>20403</v>
          </cell>
          <cell r="N141">
            <v>0.78</v>
          </cell>
          <cell r="O141">
            <v>2.33</v>
          </cell>
          <cell r="P141">
            <v>22</v>
          </cell>
          <cell r="Q141">
            <v>3.1100000000000003</v>
          </cell>
        </row>
        <row r="142">
          <cell r="L142" t="str">
            <v>20404</v>
          </cell>
          <cell r="M142">
            <v>8.7799999999999994</v>
          </cell>
          <cell r="N142">
            <v>11.11</v>
          </cell>
          <cell r="O142">
            <v>116.11</v>
          </cell>
          <cell r="P142">
            <v>943.34</v>
          </cell>
          <cell r="Q142">
            <v>136</v>
          </cell>
        </row>
        <row r="143">
          <cell r="L143" t="str">
            <v>20405</v>
          </cell>
          <cell r="M143">
            <v>4.1100000000000003</v>
          </cell>
          <cell r="N143">
            <v>28.89</v>
          </cell>
          <cell r="O143">
            <v>189.44</v>
          </cell>
          <cell r="P143">
            <v>1269.0899999999999</v>
          </cell>
          <cell r="Q143">
            <v>222.44</v>
          </cell>
        </row>
        <row r="144">
          <cell r="L144" t="str">
            <v>20406</v>
          </cell>
          <cell r="M144">
            <v>3.11</v>
          </cell>
          <cell r="N144">
            <v>4.33</v>
          </cell>
          <cell r="O144">
            <v>32.11</v>
          </cell>
          <cell r="P144">
            <v>245.25</v>
          </cell>
          <cell r="Q144">
            <v>39.549999999999997</v>
          </cell>
        </row>
        <row r="145">
          <cell r="L145" t="str">
            <v>21014</v>
          </cell>
          <cell r="M145">
            <v>6.67</v>
          </cell>
          <cell r="N145">
            <v>9</v>
          </cell>
          <cell r="O145">
            <v>107</v>
          </cell>
          <cell r="P145">
            <v>819.29</v>
          </cell>
          <cell r="Q145">
            <v>122.67</v>
          </cell>
        </row>
        <row r="146">
          <cell r="L146" t="str">
            <v>21036</v>
          </cell>
          <cell r="M146">
            <v>1.89</v>
          </cell>
          <cell r="O146">
            <v>10.220000000000001</v>
          </cell>
          <cell r="P146">
            <v>55</v>
          </cell>
          <cell r="Q146">
            <v>12.110000000000001</v>
          </cell>
        </row>
        <row r="147">
          <cell r="L147" t="str">
            <v>21206</v>
          </cell>
          <cell r="M147">
            <v>4</v>
          </cell>
          <cell r="N147">
            <v>10.56</v>
          </cell>
          <cell r="O147">
            <v>88.44</v>
          </cell>
          <cell r="P147">
            <v>523.24</v>
          </cell>
          <cell r="Q147">
            <v>103</v>
          </cell>
        </row>
        <row r="148">
          <cell r="L148" t="str">
            <v>21214</v>
          </cell>
          <cell r="M148">
            <v>4.78</v>
          </cell>
          <cell r="N148">
            <v>7.44</v>
          </cell>
          <cell r="O148">
            <v>44.89</v>
          </cell>
          <cell r="P148">
            <v>314.14999999999998</v>
          </cell>
          <cell r="Q148">
            <v>57.11</v>
          </cell>
        </row>
        <row r="149">
          <cell r="L149" t="str">
            <v>21226</v>
          </cell>
          <cell r="M149">
            <v>1.33</v>
          </cell>
          <cell r="N149">
            <v>3.56</v>
          </cell>
          <cell r="O149">
            <v>62.769999999999996</v>
          </cell>
          <cell r="P149">
            <v>633.05999999999995</v>
          </cell>
          <cell r="Q149">
            <v>67.66</v>
          </cell>
        </row>
        <row r="150">
          <cell r="L150" t="str">
            <v>21232</v>
          </cell>
          <cell r="M150">
            <v>7.11</v>
          </cell>
          <cell r="N150">
            <v>9.89</v>
          </cell>
          <cell r="O150">
            <v>149</v>
          </cell>
          <cell r="P150">
            <v>711.07999999999993</v>
          </cell>
          <cell r="Q150">
            <v>166</v>
          </cell>
        </row>
        <row r="151">
          <cell r="L151" t="str">
            <v>21234</v>
          </cell>
          <cell r="M151">
            <v>1.1100000000000001</v>
          </cell>
          <cell r="N151">
            <v>2.78</v>
          </cell>
          <cell r="O151">
            <v>23.78</v>
          </cell>
          <cell r="P151">
            <v>94.81</v>
          </cell>
          <cell r="Q151">
            <v>27.67</v>
          </cell>
        </row>
        <row r="152">
          <cell r="L152" t="str">
            <v>21237</v>
          </cell>
          <cell r="M152">
            <v>5.78</v>
          </cell>
          <cell r="N152">
            <v>10.33</v>
          </cell>
          <cell r="O152">
            <v>117.78</v>
          </cell>
          <cell r="P152">
            <v>805.34</v>
          </cell>
          <cell r="Q152">
            <v>133.88999999999999</v>
          </cell>
        </row>
        <row r="153">
          <cell r="L153" t="str">
            <v>21300</v>
          </cell>
          <cell r="M153">
            <v>8.56</v>
          </cell>
          <cell r="N153">
            <v>4</v>
          </cell>
          <cell r="O153">
            <v>113</v>
          </cell>
          <cell r="P153">
            <v>805.54</v>
          </cell>
          <cell r="Q153">
            <v>125.56</v>
          </cell>
        </row>
        <row r="154">
          <cell r="L154" t="str">
            <v>21301</v>
          </cell>
          <cell r="M154">
            <v>5.1100000000000003</v>
          </cell>
          <cell r="N154">
            <v>4.78</v>
          </cell>
          <cell r="O154">
            <v>48.44</v>
          </cell>
          <cell r="P154">
            <v>259.96999999999997</v>
          </cell>
          <cell r="Q154">
            <v>58.33</v>
          </cell>
        </row>
        <row r="155">
          <cell r="L155" t="str">
            <v>21302</v>
          </cell>
          <cell r="M155">
            <v>11.56</v>
          </cell>
          <cell r="N155">
            <v>32.67</v>
          </cell>
          <cell r="O155">
            <v>366</v>
          </cell>
          <cell r="P155">
            <v>2906.33</v>
          </cell>
          <cell r="Q155">
            <v>410.23</v>
          </cell>
        </row>
        <row r="156">
          <cell r="L156" t="str">
            <v>21303</v>
          </cell>
          <cell r="M156">
            <v>1.1100000000000001</v>
          </cell>
          <cell r="N156">
            <v>4.22</v>
          </cell>
          <cell r="O156">
            <v>70.78</v>
          </cell>
          <cell r="P156">
            <v>385.65</v>
          </cell>
          <cell r="Q156">
            <v>76.11</v>
          </cell>
        </row>
        <row r="157">
          <cell r="L157" t="str">
            <v>21401</v>
          </cell>
          <cell r="M157">
            <v>34</v>
          </cell>
          <cell r="N157">
            <v>39.33</v>
          </cell>
          <cell r="O157">
            <v>546</v>
          </cell>
          <cell r="P157">
            <v>3473.1199999999994</v>
          </cell>
          <cell r="Q157">
            <v>619.33000000000004</v>
          </cell>
        </row>
        <row r="158">
          <cell r="L158" t="str">
            <v>22008</v>
          </cell>
          <cell r="M158">
            <v>0.11</v>
          </cell>
          <cell r="N158">
            <v>0.89</v>
          </cell>
          <cell r="O158">
            <v>11.22</v>
          </cell>
          <cell r="P158">
            <v>77.5</v>
          </cell>
          <cell r="Q158">
            <v>12.22</v>
          </cell>
        </row>
        <row r="159">
          <cell r="L159" t="str">
            <v>22009</v>
          </cell>
          <cell r="M159">
            <v>1.1100000000000001</v>
          </cell>
          <cell r="N159">
            <v>10</v>
          </cell>
          <cell r="O159">
            <v>58.78</v>
          </cell>
          <cell r="P159">
            <v>594.41999999999996</v>
          </cell>
          <cell r="Q159">
            <v>69.89</v>
          </cell>
        </row>
        <row r="160">
          <cell r="L160" t="str">
            <v>22017</v>
          </cell>
          <cell r="M160">
            <v>2</v>
          </cell>
          <cell r="N160">
            <v>2.44</v>
          </cell>
          <cell r="O160">
            <v>5.78</v>
          </cell>
          <cell r="P160">
            <v>82.34</v>
          </cell>
          <cell r="Q160">
            <v>10.219999999999999</v>
          </cell>
        </row>
        <row r="161">
          <cell r="L161" t="str">
            <v>22073</v>
          </cell>
          <cell r="M161">
            <v>0.22</v>
          </cell>
          <cell r="O161">
            <v>16.89</v>
          </cell>
          <cell r="P161">
            <v>93.94</v>
          </cell>
          <cell r="Q161">
            <v>17.11</v>
          </cell>
        </row>
        <row r="162">
          <cell r="L162" t="str">
            <v>22105</v>
          </cell>
          <cell r="M162">
            <v>0.11</v>
          </cell>
          <cell r="N162">
            <v>0.44</v>
          </cell>
          <cell r="O162">
            <v>33.78</v>
          </cell>
          <cell r="P162">
            <v>251.23000000000002</v>
          </cell>
          <cell r="Q162">
            <v>34.33</v>
          </cell>
        </row>
        <row r="163">
          <cell r="L163" t="str">
            <v>22200</v>
          </cell>
          <cell r="M163">
            <v>0.11</v>
          </cell>
          <cell r="N163">
            <v>0.67</v>
          </cell>
          <cell r="O163">
            <v>38.22</v>
          </cell>
          <cell r="P163">
            <v>243.49</v>
          </cell>
          <cell r="Q163">
            <v>39</v>
          </cell>
        </row>
        <row r="164">
          <cell r="L164" t="str">
            <v>22204</v>
          </cell>
          <cell r="N164">
            <v>1.33</v>
          </cell>
          <cell r="O164">
            <v>20.56</v>
          </cell>
          <cell r="P164">
            <v>123.61999999999999</v>
          </cell>
          <cell r="Q164">
            <v>21.89</v>
          </cell>
        </row>
        <row r="165">
          <cell r="L165" t="str">
            <v>22207</v>
          </cell>
          <cell r="M165">
            <v>4.1100000000000003</v>
          </cell>
          <cell r="N165">
            <v>6.56</v>
          </cell>
          <cell r="O165">
            <v>70.33</v>
          </cell>
          <cell r="P165">
            <v>555.70999999999992</v>
          </cell>
          <cell r="Q165">
            <v>81</v>
          </cell>
        </row>
        <row r="166">
          <cell r="L166" t="str">
            <v>23042</v>
          </cell>
          <cell r="M166">
            <v>0.33</v>
          </cell>
          <cell r="N166">
            <v>1</v>
          </cell>
          <cell r="O166">
            <v>29.44</v>
          </cell>
          <cell r="P166">
            <v>214.5</v>
          </cell>
          <cell r="Q166">
            <v>30.770000000000003</v>
          </cell>
        </row>
        <row r="167">
          <cell r="L167" t="str">
            <v>23054</v>
          </cell>
          <cell r="M167">
            <v>2</v>
          </cell>
          <cell r="N167">
            <v>1.1100000000000001</v>
          </cell>
          <cell r="O167">
            <v>25</v>
          </cell>
          <cell r="P167">
            <v>214.86</v>
          </cell>
          <cell r="Q167">
            <v>28.11</v>
          </cell>
        </row>
        <row r="168">
          <cell r="L168" t="str">
            <v>23309</v>
          </cell>
          <cell r="M168">
            <v>31.22</v>
          </cell>
          <cell r="N168">
            <v>110.44</v>
          </cell>
          <cell r="O168">
            <v>622.66999999999996</v>
          </cell>
          <cell r="P168">
            <v>4418.2000000000007</v>
          </cell>
          <cell r="Q168">
            <v>764.32999999999993</v>
          </cell>
        </row>
        <row r="169">
          <cell r="L169" t="str">
            <v>23311</v>
          </cell>
          <cell r="N169">
            <v>1.56</v>
          </cell>
          <cell r="O169">
            <v>270.89</v>
          </cell>
          <cell r="P169">
            <v>1722.89</v>
          </cell>
          <cell r="Q169">
            <v>272.45</v>
          </cell>
        </row>
        <row r="170">
          <cell r="L170" t="str">
            <v>23402</v>
          </cell>
          <cell r="M170">
            <v>13</v>
          </cell>
          <cell r="N170">
            <v>17.89</v>
          </cell>
          <cell r="O170">
            <v>100.78</v>
          </cell>
          <cell r="P170">
            <v>740.08</v>
          </cell>
          <cell r="Q170">
            <v>131.67000000000002</v>
          </cell>
        </row>
        <row r="171">
          <cell r="L171" t="str">
            <v>23403</v>
          </cell>
          <cell r="M171">
            <v>19</v>
          </cell>
          <cell r="N171">
            <v>46.89</v>
          </cell>
          <cell r="O171">
            <v>311.44</v>
          </cell>
          <cell r="P171">
            <v>2279.64</v>
          </cell>
          <cell r="Q171">
            <v>377.33</v>
          </cell>
        </row>
        <row r="172">
          <cell r="L172" t="str">
            <v>23404</v>
          </cell>
          <cell r="M172">
            <v>0.89</v>
          </cell>
          <cell r="N172">
            <v>6.44</v>
          </cell>
          <cell r="O172">
            <v>35.78</v>
          </cell>
          <cell r="P172">
            <v>295.43</v>
          </cell>
          <cell r="Q172">
            <v>43.11</v>
          </cell>
        </row>
        <row r="173">
          <cell r="L173" t="str">
            <v>24014</v>
          </cell>
          <cell r="M173">
            <v>3.78</v>
          </cell>
          <cell r="N173">
            <v>1.56</v>
          </cell>
          <cell r="O173">
            <v>32.89</v>
          </cell>
          <cell r="P173">
            <v>141</v>
          </cell>
          <cell r="Q173">
            <v>38.230000000000004</v>
          </cell>
        </row>
        <row r="174">
          <cell r="L174" t="str">
            <v>24019</v>
          </cell>
          <cell r="M174">
            <v>28.78</v>
          </cell>
          <cell r="N174">
            <v>38.33</v>
          </cell>
          <cell r="O174">
            <v>839.56</v>
          </cell>
          <cell r="P174">
            <v>5320.9800000000005</v>
          </cell>
          <cell r="Q174">
            <v>906.67</v>
          </cell>
        </row>
        <row r="175">
          <cell r="L175" t="str">
            <v>24105</v>
          </cell>
          <cell r="M175">
            <v>11.78</v>
          </cell>
          <cell r="N175">
            <v>14.67</v>
          </cell>
          <cell r="O175">
            <v>150.22</v>
          </cell>
          <cell r="P175">
            <v>1108.8799999999999</v>
          </cell>
          <cell r="Q175">
            <v>176.67</v>
          </cell>
        </row>
        <row r="176">
          <cell r="L176" t="str">
            <v>24111</v>
          </cell>
          <cell r="M176">
            <v>12.67</v>
          </cell>
          <cell r="N176">
            <v>12.89</v>
          </cell>
          <cell r="O176">
            <v>96.22</v>
          </cell>
          <cell r="P176">
            <v>955.86</v>
          </cell>
          <cell r="Q176">
            <v>121.78</v>
          </cell>
        </row>
        <row r="177">
          <cell r="L177" t="str">
            <v>24122</v>
          </cell>
          <cell r="M177">
            <v>4.5599999999999996</v>
          </cell>
          <cell r="N177">
            <v>0.78</v>
          </cell>
          <cell r="O177">
            <v>53.33</v>
          </cell>
          <cell r="P177">
            <v>308.61</v>
          </cell>
          <cell r="Q177">
            <v>58.67</v>
          </cell>
        </row>
        <row r="178">
          <cell r="L178" t="str">
            <v>24350</v>
          </cell>
          <cell r="M178">
            <v>3.44</v>
          </cell>
          <cell r="N178">
            <v>5.1100000000000003</v>
          </cell>
          <cell r="O178">
            <v>75.22</v>
          </cell>
          <cell r="P178">
            <v>691.61</v>
          </cell>
          <cell r="Q178">
            <v>83.77</v>
          </cell>
        </row>
        <row r="179">
          <cell r="L179" t="str">
            <v>24404</v>
          </cell>
          <cell r="M179">
            <v>8.67</v>
          </cell>
          <cell r="N179">
            <v>8.7799999999999994</v>
          </cell>
          <cell r="O179">
            <v>123.44</v>
          </cell>
          <cell r="P179">
            <v>1117.77</v>
          </cell>
          <cell r="Q179">
            <v>140.88999999999999</v>
          </cell>
        </row>
        <row r="180">
          <cell r="L180" t="str">
            <v>24410</v>
          </cell>
          <cell r="M180">
            <v>7</v>
          </cell>
          <cell r="N180">
            <v>7.78</v>
          </cell>
          <cell r="O180">
            <v>71.89</v>
          </cell>
          <cell r="P180">
            <v>550.02</v>
          </cell>
          <cell r="Q180">
            <v>86.67</v>
          </cell>
        </row>
        <row r="181">
          <cell r="L181" t="str">
            <v>25101</v>
          </cell>
          <cell r="M181">
            <v>8.89</v>
          </cell>
          <cell r="N181">
            <v>23.78</v>
          </cell>
          <cell r="O181">
            <v>214.22</v>
          </cell>
          <cell r="P181">
            <v>1025.25</v>
          </cell>
          <cell r="Q181">
            <v>246.89</v>
          </cell>
        </row>
        <row r="182">
          <cell r="L182" t="str">
            <v>25116</v>
          </cell>
          <cell r="N182">
            <v>6.56</v>
          </cell>
          <cell r="O182">
            <v>80.44</v>
          </cell>
          <cell r="P182">
            <v>536.63</v>
          </cell>
          <cell r="Q182">
            <v>87</v>
          </cell>
        </row>
        <row r="183">
          <cell r="L183" t="str">
            <v>25118</v>
          </cell>
          <cell r="M183">
            <v>15.89</v>
          </cell>
          <cell r="N183">
            <v>10.56</v>
          </cell>
          <cell r="O183">
            <v>73.22</v>
          </cell>
          <cell r="P183">
            <v>559.70000000000005</v>
          </cell>
          <cell r="Q183">
            <v>99.67</v>
          </cell>
        </row>
        <row r="184">
          <cell r="L184" t="str">
            <v>25155</v>
          </cell>
          <cell r="N184">
            <v>3.89</v>
          </cell>
          <cell r="O184">
            <v>43.22</v>
          </cell>
          <cell r="P184">
            <v>332.25</v>
          </cell>
          <cell r="Q184">
            <v>47.11</v>
          </cell>
        </row>
        <row r="185">
          <cell r="L185" t="str">
            <v>25160</v>
          </cell>
          <cell r="M185">
            <v>0.11</v>
          </cell>
          <cell r="N185">
            <v>5.1100000000000003</v>
          </cell>
          <cell r="O185">
            <v>46.44</v>
          </cell>
          <cell r="P185">
            <v>354.92</v>
          </cell>
          <cell r="Q185">
            <v>51.66</v>
          </cell>
        </row>
        <row r="186">
          <cell r="L186" t="str">
            <v>25200</v>
          </cell>
          <cell r="O186">
            <v>8.33</v>
          </cell>
          <cell r="P186">
            <v>66.42</v>
          </cell>
          <cell r="Q186">
            <v>8.33</v>
          </cell>
        </row>
        <row r="187">
          <cell r="L187" t="str">
            <v>26056</v>
          </cell>
          <cell r="M187">
            <v>4.5599999999999996</v>
          </cell>
          <cell r="N187">
            <v>14.22</v>
          </cell>
          <cell r="O187">
            <v>164.89</v>
          </cell>
          <cell r="P187">
            <v>1115.4100000000001</v>
          </cell>
          <cell r="Q187">
            <v>183.67</v>
          </cell>
        </row>
        <row r="188">
          <cell r="L188" t="str">
            <v>26059</v>
          </cell>
          <cell r="M188">
            <v>0.22</v>
          </cell>
          <cell r="N188">
            <v>1.44</v>
          </cell>
          <cell r="O188">
            <v>42.11</v>
          </cell>
          <cell r="P188">
            <v>247</v>
          </cell>
          <cell r="Q188">
            <v>43.769999999999996</v>
          </cell>
        </row>
        <row r="189">
          <cell r="L189" t="str">
            <v>26070</v>
          </cell>
          <cell r="N189">
            <v>7.33</v>
          </cell>
          <cell r="O189">
            <v>53.89</v>
          </cell>
          <cell r="P189">
            <v>266.55</v>
          </cell>
          <cell r="Q189">
            <v>61.22</v>
          </cell>
        </row>
        <row r="190">
          <cell r="L190" t="str">
            <v>27001</v>
          </cell>
          <cell r="M190">
            <v>32</v>
          </cell>
          <cell r="N190">
            <v>46.67</v>
          </cell>
          <cell r="O190">
            <v>368.44</v>
          </cell>
          <cell r="P190">
            <v>3248.7499999999995</v>
          </cell>
          <cell r="Q190">
            <v>447.11</v>
          </cell>
        </row>
        <row r="191">
          <cell r="L191" t="str">
            <v>27003</v>
          </cell>
          <cell r="M191">
            <v>122.33</v>
          </cell>
          <cell r="N191">
            <v>313.22000000000003</v>
          </cell>
          <cell r="O191">
            <v>2537.7800000000002</v>
          </cell>
          <cell r="P191">
            <v>22848.750000000007</v>
          </cell>
          <cell r="Q191">
            <v>2973.3300000000004</v>
          </cell>
        </row>
        <row r="192">
          <cell r="L192" t="str">
            <v>27010</v>
          </cell>
          <cell r="M192">
            <v>249.67</v>
          </cell>
          <cell r="N192">
            <v>412.89</v>
          </cell>
          <cell r="O192">
            <v>3955.1099999999997</v>
          </cell>
          <cell r="P192">
            <v>28431.82</v>
          </cell>
          <cell r="Q192">
            <v>4617.67</v>
          </cell>
        </row>
        <row r="193">
          <cell r="L193" t="str">
            <v>27019</v>
          </cell>
          <cell r="M193">
            <v>1.56</v>
          </cell>
          <cell r="N193">
            <v>1.33</v>
          </cell>
          <cell r="O193">
            <v>25.89</v>
          </cell>
          <cell r="P193">
            <v>177.18</v>
          </cell>
          <cell r="Q193">
            <v>28.78</v>
          </cell>
        </row>
        <row r="194">
          <cell r="L194" t="str">
            <v>27083</v>
          </cell>
          <cell r="M194">
            <v>30.22</v>
          </cell>
          <cell r="N194">
            <v>71.67</v>
          </cell>
          <cell r="O194">
            <v>535.89</v>
          </cell>
          <cell r="P194">
            <v>5699.19</v>
          </cell>
          <cell r="Q194">
            <v>637.78</v>
          </cell>
        </row>
        <row r="195">
          <cell r="L195" t="str">
            <v>27320</v>
          </cell>
          <cell r="M195">
            <v>48.67</v>
          </cell>
          <cell r="N195">
            <v>122.22</v>
          </cell>
          <cell r="O195">
            <v>1099.33</v>
          </cell>
          <cell r="P195">
            <v>9750.5300000000025</v>
          </cell>
          <cell r="Q195">
            <v>1270.2199999999998</v>
          </cell>
        </row>
        <row r="196">
          <cell r="L196" t="str">
            <v>27343</v>
          </cell>
          <cell r="M196">
            <v>7</v>
          </cell>
          <cell r="N196">
            <v>25</v>
          </cell>
          <cell r="O196">
            <v>183.11</v>
          </cell>
          <cell r="P196">
            <v>1476.89</v>
          </cell>
          <cell r="Q196">
            <v>215.11</v>
          </cell>
        </row>
        <row r="197">
          <cell r="L197" t="str">
            <v>27344</v>
          </cell>
          <cell r="M197">
            <v>16.11</v>
          </cell>
          <cell r="N197">
            <v>44.33</v>
          </cell>
          <cell r="O197">
            <v>369.44</v>
          </cell>
          <cell r="P197">
            <v>2726.6700000000005</v>
          </cell>
          <cell r="Q197">
            <v>429.88</v>
          </cell>
        </row>
        <row r="198">
          <cell r="L198" t="str">
            <v>27400</v>
          </cell>
          <cell r="M198">
            <v>194.44</v>
          </cell>
          <cell r="N198">
            <v>254.11</v>
          </cell>
          <cell r="O198">
            <v>1758</v>
          </cell>
          <cell r="P198">
            <v>12643.24</v>
          </cell>
          <cell r="Q198">
            <v>2206.5500000000002</v>
          </cell>
        </row>
        <row r="199">
          <cell r="L199" t="str">
            <v>27401</v>
          </cell>
          <cell r="M199">
            <v>52.11</v>
          </cell>
          <cell r="N199">
            <v>172.55</v>
          </cell>
          <cell r="O199">
            <v>1130.44</v>
          </cell>
          <cell r="P199">
            <v>9132.0700000000015</v>
          </cell>
          <cell r="Q199">
            <v>1355.1000000000001</v>
          </cell>
        </row>
        <row r="200">
          <cell r="L200" t="str">
            <v>27402</v>
          </cell>
          <cell r="M200">
            <v>63.67</v>
          </cell>
          <cell r="N200">
            <v>156</v>
          </cell>
          <cell r="O200">
            <v>1017.4499999999999</v>
          </cell>
          <cell r="P200">
            <v>7894.4500000000007</v>
          </cell>
          <cell r="Q200">
            <v>1237.1199999999999</v>
          </cell>
        </row>
        <row r="201">
          <cell r="L201" t="str">
            <v>27403</v>
          </cell>
          <cell r="M201">
            <v>151.22</v>
          </cell>
          <cell r="N201">
            <v>253.10999999999999</v>
          </cell>
          <cell r="O201">
            <v>2480.66</v>
          </cell>
          <cell r="P201">
            <v>19726.660000000003</v>
          </cell>
          <cell r="Q201">
            <v>2884.99</v>
          </cell>
        </row>
        <row r="202">
          <cell r="L202" t="str">
            <v>27404</v>
          </cell>
          <cell r="M202">
            <v>9.11</v>
          </cell>
          <cell r="N202">
            <v>16.89</v>
          </cell>
          <cell r="O202">
            <v>203.22</v>
          </cell>
          <cell r="P202">
            <v>1944.8899999999996</v>
          </cell>
          <cell r="Q202">
            <v>229.22</v>
          </cell>
        </row>
        <row r="203">
          <cell r="L203" t="str">
            <v>27416</v>
          </cell>
          <cell r="M203">
            <v>13.78</v>
          </cell>
          <cell r="N203">
            <v>52.33</v>
          </cell>
          <cell r="O203">
            <v>492.33</v>
          </cell>
          <cell r="P203">
            <v>3929.2099999999996</v>
          </cell>
          <cell r="Q203">
            <v>558.43999999999994</v>
          </cell>
        </row>
        <row r="204">
          <cell r="L204" t="str">
            <v>27417</v>
          </cell>
          <cell r="M204">
            <v>22.44</v>
          </cell>
          <cell r="N204">
            <v>59</v>
          </cell>
          <cell r="O204">
            <v>384.56</v>
          </cell>
          <cell r="P204">
            <v>3789.88</v>
          </cell>
          <cell r="Q204">
            <v>466</v>
          </cell>
        </row>
        <row r="205">
          <cell r="L205" t="str">
            <v>27901</v>
          </cell>
          <cell r="P205">
            <v>602.38000000000011</v>
          </cell>
          <cell r="Q205">
            <v>0</v>
          </cell>
        </row>
        <row r="206">
          <cell r="L206" t="str">
            <v>27904</v>
          </cell>
          <cell r="O206">
            <v>30.22</v>
          </cell>
          <cell r="P206">
            <v>154.69999999999999</v>
          </cell>
          <cell r="Q206">
            <v>30.22</v>
          </cell>
        </row>
        <row r="207">
          <cell r="L207" t="str">
            <v>27905</v>
          </cell>
          <cell r="O207">
            <v>39.33</v>
          </cell>
          <cell r="P207">
            <v>187.88</v>
          </cell>
          <cell r="Q207">
            <v>39.33</v>
          </cell>
        </row>
        <row r="208">
          <cell r="L208" t="str">
            <v>27909</v>
          </cell>
          <cell r="O208">
            <v>34.56</v>
          </cell>
          <cell r="P208">
            <v>188</v>
          </cell>
          <cell r="Q208">
            <v>34.56</v>
          </cell>
        </row>
        <row r="209">
          <cell r="L209" t="str">
            <v>28010</v>
          </cell>
          <cell r="P209">
            <v>8.3000000000000007</v>
          </cell>
          <cell r="Q209">
            <v>0</v>
          </cell>
        </row>
        <row r="210">
          <cell r="L210" t="str">
            <v>28137</v>
          </cell>
          <cell r="M210">
            <v>8</v>
          </cell>
          <cell r="N210">
            <v>4.4400000000000004</v>
          </cell>
          <cell r="O210">
            <v>90.67</v>
          </cell>
          <cell r="P210">
            <v>806.38</v>
          </cell>
          <cell r="Q210">
            <v>103.11</v>
          </cell>
        </row>
        <row r="211">
          <cell r="L211" t="str">
            <v>28144</v>
          </cell>
          <cell r="M211">
            <v>0.56000000000000005</v>
          </cell>
          <cell r="N211">
            <v>5.33</v>
          </cell>
          <cell r="O211">
            <v>39.78</v>
          </cell>
          <cell r="P211">
            <v>228.52</v>
          </cell>
          <cell r="Q211">
            <v>45.67</v>
          </cell>
        </row>
        <row r="212">
          <cell r="L212" t="str">
            <v>28149</v>
          </cell>
          <cell r="M212">
            <v>7.44</v>
          </cell>
          <cell r="N212">
            <v>8.67</v>
          </cell>
          <cell r="O212">
            <v>110.89</v>
          </cell>
          <cell r="P212">
            <v>767.49</v>
          </cell>
          <cell r="Q212">
            <v>127</v>
          </cell>
        </row>
        <row r="213">
          <cell r="L213" t="str">
            <v>29011</v>
          </cell>
          <cell r="M213">
            <v>1.67</v>
          </cell>
          <cell r="N213">
            <v>10</v>
          </cell>
          <cell r="O213">
            <v>84.22</v>
          </cell>
          <cell r="P213">
            <v>502.91999999999996</v>
          </cell>
          <cell r="Q213">
            <v>95.89</v>
          </cell>
        </row>
        <row r="214">
          <cell r="L214" t="str">
            <v>29100</v>
          </cell>
          <cell r="M214">
            <v>10.33</v>
          </cell>
          <cell r="N214">
            <v>55.78</v>
          </cell>
          <cell r="O214">
            <v>476.55</v>
          </cell>
          <cell r="P214">
            <v>3476.39</v>
          </cell>
          <cell r="Q214">
            <v>542.66</v>
          </cell>
        </row>
        <row r="215">
          <cell r="L215" t="str">
            <v>29101</v>
          </cell>
          <cell r="M215">
            <v>32.22</v>
          </cell>
          <cell r="N215">
            <v>77.22</v>
          </cell>
          <cell r="O215">
            <v>739.22</v>
          </cell>
          <cell r="P215">
            <v>4550.83</v>
          </cell>
          <cell r="Q215">
            <v>848.66000000000008</v>
          </cell>
        </row>
        <row r="216">
          <cell r="L216" t="str">
            <v>29103</v>
          </cell>
          <cell r="M216">
            <v>25.33</v>
          </cell>
          <cell r="N216">
            <v>52.67</v>
          </cell>
          <cell r="O216">
            <v>276.22000000000003</v>
          </cell>
          <cell r="P216">
            <v>2689.93</v>
          </cell>
          <cell r="Q216">
            <v>354.22</v>
          </cell>
        </row>
        <row r="217">
          <cell r="L217" t="str">
            <v>29311</v>
          </cell>
          <cell r="M217">
            <v>1.22</v>
          </cell>
          <cell r="N217">
            <v>4.78</v>
          </cell>
          <cell r="O217">
            <v>89.67</v>
          </cell>
          <cell r="P217">
            <v>606.66</v>
          </cell>
          <cell r="Q217">
            <v>95.67</v>
          </cell>
        </row>
        <row r="218">
          <cell r="L218" t="str">
            <v>29317</v>
          </cell>
          <cell r="M218">
            <v>0.11</v>
          </cell>
          <cell r="N218">
            <v>4.8899999999999997</v>
          </cell>
          <cell r="O218">
            <v>45.22</v>
          </cell>
          <cell r="P218">
            <v>442.13</v>
          </cell>
          <cell r="Q218">
            <v>50.22</v>
          </cell>
        </row>
        <row r="219">
          <cell r="L219" t="str">
            <v>29320</v>
          </cell>
          <cell r="M219">
            <v>32.11</v>
          </cell>
          <cell r="N219">
            <v>107.22</v>
          </cell>
          <cell r="O219">
            <v>847.78</v>
          </cell>
          <cell r="P219">
            <v>6677.6500000000005</v>
          </cell>
          <cell r="Q219">
            <v>987.1099999999999</v>
          </cell>
        </row>
        <row r="220">
          <cell r="L220" t="str">
            <v>30002</v>
          </cell>
          <cell r="N220">
            <v>0.78</v>
          </cell>
          <cell r="O220">
            <v>15</v>
          </cell>
          <cell r="P220">
            <v>82.73</v>
          </cell>
          <cell r="Q220">
            <v>15.78</v>
          </cell>
        </row>
        <row r="221">
          <cell r="L221" t="str">
            <v>30029</v>
          </cell>
          <cell r="O221">
            <v>8.89</v>
          </cell>
          <cell r="P221">
            <v>63.5</v>
          </cell>
          <cell r="Q221">
            <v>8.89</v>
          </cell>
        </row>
        <row r="222">
          <cell r="L222" t="str">
            <v>30031</v>
          </cell>
          <cell r="M222">
            <v>0.89</v>
          </cell>
          <cell r="N222">
            <v>1.22</v>
          </cell>
          <cell r="O222">
            <v>8</v>
          </cell>
          <cell r="P222">
            <v>43.22</v>
          </cell>
          <cell r="Q222">
            <v>10.11</v>
          </cell>
        </row>
        <row r="223">
          <cell r="L223" t="str">
            <v>30303</v>
          </cell>
          <cell r="M223">
            <v>6.33</v>
          </cell>
          <cell r="N223">
            <v>20.329999999999998</v>
          </cell>
          <cell r="O223">
            <v>138.66999999999999</v>
          </cell>
          <cell r="P223">
            <v>906.62</v>
          </cell>
          <cell r="Q223">
            <v>165.32999999999998</v>
          </cell>
        </row>
        <row r="224">
          <cell r="L224" t="str">
            <v>31002</v>
          </cell>
          <cell r="M224">
            <v>205.33</v>
          </cell>
          <cell r="N224">
            <v>197.45</v>
          </cell>
          <cell r="O224">
            <v>2511.11</v>
          </cell>
          <cell r="P224">
            <v>20179.370000000003</v>
          </cell>
          <cell r="Q224">
            <v>2913.8900000000003</v>
          </cell>
        </row>
        <row r="225">
          <cell r="L225" t="str">
            <v>31004</v>
          </cell>
          <cell r="M225">
            <v>95.78</v>
          </cell>
          <cell r="N225">
            <v>154.88999999999999</v>
          </cell>
          <cell r="O225">
            <v>1341.44</v>
          </cell>
          <cell r="P225">
            <v>8916.64</v>
          </cell>
          <cell r="Q225">
            <v>1592.1100000000001</v>
          </cell>
        </row>
        <row r="226">
          <cell r="L226" t="str">
            <v>31006</v>
          </cell>
          <cell r="M226">
            <v>156.88999999999999</v>
          </cell>
          <cell r="N226">
            <v>195.56</v>
          </cell>
          <cell r="O226">
            <v>2038.67</v>
          </cell>
          <cell r="P226">
            <v>15328.650000000001</v>
          </cell>
          <cell r="Q226">
            <v>2391.12</v>
          </cell>
        </row>
        <row r="227">
          <cell r="L227" t="str">
            <v>31015</v>
          </cell>
          <cell r="M227">
            <v>239.11</v>
          </cell>
          <cell r="N227">
            <v>301.44</v>
          </cell>
          <cell r="O227">
            <v>2758</v>
          </cell>
          <cell r="P227">
            <v>20588.54</v>
          </cell>
          <cell r="Q227">
            <v>3298.55</v>
          </cell>
        </row>
        <row r="228">
          <cell r="L228" t="str">
            <v>31016</v>
          </cell>
          <cell r="M228">
            <v>41.33</v>
          </cell>
          <cell r="N228">
            <v>71.11</v>
          </cell>
          <cell r="O228">
            <v>717.33</v>
          </cell>
          <cell r="P228">
            <v>5614.2400000000007</v>
          </cell>
          <cell r="Q228">
            <v>829.77</v>
          </cell>
        </row>
        <row r="229">
          <cell r="L229" t="str">
            <v>31025</v>
          </cell>
          <cell r="M229">
            <v>107.89</v>
          </cell>
          <cell r="N229">
            <v>178.67</v>
          </cell>
          <cell r="O229">
            <v>1572.56</v>
          </cell>
          <cell r="P229">
            <v>10596.1</v>
          </cell>
          <cell r="Q229">
            <v>1859.12</v>
          </cell>
        </row>
        <row r="230">
          <cell r="L230" t="str">
            <v>31063</v>
          </cell>
          <cell r="N230">
            <v>1.56</v>
          </cell>
          <cell r="O230">
            <v>3.89</v>
          </cell>
          <cell r="P230">
            <v>28.39</v>
          </cell>
          <cell r="Q230">
            <v>5.45</v>
          </cell>
        </row>
        <row r="231">
          <cell r="L231" t="str">
            <v>31103</v>
          </cell>
          <cell r="M231">
            <v>43.89</v>
          </cell>
          <cell r="N231">
            <v>75.11</v>
          </cell>
          <cell r="O231">
            <v>731</v>
          </cell>
          <cell r="P231">
            <v>6643.0499999999993</v>
          </cell>
          <cell r="Q231">
            <v>850</v>
          </cell>
        </row>
        <row r="232">
          <cell r="L232" t="str">
            <v>31201</v>
          </cell>
          <cell r="M232">
            <v>63.33</v>
          </cell>
          <cell r="N232">
            <v>88.22</v>
          </cell>
          <cell r="O232">
            <v>1192.6600000000001</v>
          </cell>
          <cell r="P232">
            <v>9854.2599999999984</v>
          </cell>
          <cell r="Q232">
            <v>1344.21</v>
          </cell>
        </row>
        <row r="233">
          <cell r="L233" t="str">
            <v>31306</v>
          </cell>
          <cell r="M233">
            <v>24.11</v>
          </cell>
          <cell r="N233">
            <v>24.33</v>
          </cell>
          <cell r="O233">
            <v>355.56</v>
          </cell>
          <cell r="P233">
            <v>2429.52</v>
          </cell>
          <cell r="Q233">
            <v>404</v>
          </cell>
        </row>
        <row r="234">
          <cell r="L234" t="str">
            <v>31311</v>
          </cell>
          <cell r="M234">
            <v>21.89</v>
          </cell>
          <cell r="N234">
            <v>26</v>
          </cell>
          <cell r="O234">
            <v>304.56</v>
          </cell>
          <cell r="P234">
            <v>1877.3200000000002</v>
          </cell>
          <cell r="Q234">
            <v>352.45</v>
          </cell>
        </row>
        <row r="235">
          <cell r="L235" t="str">
            <v>31330</v>
          </cell>
          <cell r="M235">
            <v>3.67</v>
          </cell>
          <cell r="N235">
            <v>3.11</v>
          </cell>
          <cell r="O235">
            <v>71.33</v>
          </cell>
          <cell r="P235">
            <v>409.35999999999996</v>
          </cell>
          <cell r="Q235">
            <v>78.11</v>
          </cell>
        </row>
        <row r="236">
          <cell r="L236" t="str">
            <v>31332</v>
          </cell>
          <cell r="M236">
            <v>25.67</v>
          </cell>
          <cell r="N236">
            <v>30.11</v>
          </cell>
          <cell r="O236">
            <v>344.89</v>
          </cell>
          <cell r="P236">
            <v>1972.3</v>
          </cell>
          <cell r="Q236">
            <v>400.66999999999996</v>
          </cell>
        </row>
        <row r="237">
          <cell r="L237" t="str">
            <v>31401</v>
          </cell>
          <cell r="M237">
            <v>28.56</v>
          </cell>
          <cell r="N237">
            <v>65.56</v>
          </cell>
          <cell r="O237">
            <v>612.78</v>
          </cell>
          <cell r="P237">
            <v>4579.8499999999995</v>
          </cell>
          <cell r="Q237">
            <v>706.9</v>
          </cell>
        </row>
        <row r="238">
          <cell r="L238" t="str">
            <v>32081</v>
          </cell>
          <cell r="M238">
            <v>515.66999999999996</v>
          </cell>
          <cell r="N238">
            <v>340.89</v>
          </cell>
          <cell r="O238">
            <v>4611</v>
          </cell>
          <cell r="P238">
            <v>29854.9</v>
          </cell>
          <cell r="Q238">
            <v>5467.5599999999995</v>
          </cell>
        </row>
        <row r="239">
          <cell r="L239" t="str">
            <v>32123</v>
          </cell>
          <cell r="M239">
            <v>2</v>
          </cell>
          <cell r="O239">
            <v>6</v>
          </cell>
          <cell r="P239">
            <v>76.8</v>
          </cell>
          <cell r="Q239">
            <v>8</v>
          </cell>
        </row>
        <row r="240">
          <cell r="L240" t="str">
            <v>32312</v>
          </cell>
          <cell r="N240">
            <v>0.11</v>
          </cell>
          <cell r="O240">
            <v>6.78</v>
          </cell>
          <cell r="P240">
            <v>38.4</v>
          </cell>
          <cell r="Q240">
            <v>6.8900000000000006</v>
          </cell>
        </row>
        <row r="241">
          <cell r="L241" t="str">
            <v>32325</v>
          </cell>
          <cell r="M241">
            <v>4.5599999999999996</v>
          </cell>
          <cell r="N241">
            <v>12.11</v>
          </cell>
          <cell r="O241">
            <v>184.56</v>
          </cell>
          <cell r="P241">
            <v>1402.64</v>
          </cell>
          <cell r="Q241">
            <v>201.23</v>
          </cell>
        </row>
        <row r="242">
          <cell r="L242" t="str">
            <v>32326</v>
          </cell>
          <cell r="M242">
            <v>32.11</v>
          </cell>
          <cell r="N242">
            <v>25</v>
          </cell>
          <cell r="O242">
            <v>198.78</v>
          </cell>
          <cell r="P242">
            <v>1834.13</v>
          </cell>
          <cell r="Q242">
            <v>255.89</v>
          </cell>
        </row>
        <row r="243">
          <cell r="L243" t="str">
            <v>32354</v>
          </cell>
          <cell r="M243">
            <v>90.56</v>
          </cell>
          <cell r="N243">
            <v>94.67</v>
          </cell>
          <cell r="O243">
            <v>1326.56</v>
          </cell>
          <cell r="P243">
            <v>10543.15</v>
          </cell>
          <cell r="Q243">
            <v>1511.79</v>
          </cell>
        </row>
        <row r="244">
          <cell r="L244" t="str">
            <v>32356</v>
          </cell>
          <cell r="M244">
            <v>221.22</v>
          </cell>
          <cell r="N244">
            <v>190</v>
          </cell>
          <cell r="O244">
            <v>1881</v>
          </cell>
          <cell r="P244">
            <v>14120.529999999997</v>
          </cell>
          <cell r="Q244">
            <v>2292.2200000000003</v>
          </cell>
        </row>
        <row r="245">
          <cell r="L245" t="str">
            <v>32358</v>
          </cell>
          <cell r="N245">
            <v>7</v>
          </cell>
          <cell r="O245">
            <v>97</v>
          </cell>
          <cell r="P245">
            <v>899.67000000000007</v>
          </cell>
          <cell r="Q245">
            <v>104</v>
          </cell>
        </row>
        <row r="246">
          <cell r="L246" t="str">
            <v>32360</v>
          </cell>
          <cell r="M246">
            <v>76.11</v>
          </cell>
          <cell r="N246">
            <v>87.78</v>
          </cell>
          <cell r="O246">
            <v>821.11</v>
          </cell>
          <cell r="P246">
            <v>4908.01</v>
          </cell>
          <cell r="Q246">
            <v>985</v>
          </cell>
        </row>
        <row r="247">
          <cell r="L247" t="str">
            <v>32361</v>
          </cell>
          <cell r="M247">
            <v>40.11</v>
          </cell>
          <cell r="N247">
            <v>61</v>
          </cell>
          <cell r="O247">
            <v>582.22</v>
          </cell>
          <cell r="P247">
            <v>4104.22</v>
          </cell>
          <cell r="Q247">
            <v>683.33</v>
          </cell>
        </row>
        <row r="248">
          <cell r="L248" t="str">
            <v>32362</v>
          </cell>
          <cell r="M248">
            <v>8.33</v>
          </cell>
          <cell r="N248">
            <v>6.67</v>
          </cell>
          <cell r="O248">
            <v>51.11</v>
          </cell>
          <cell r="P248">
            <v>511.66999999999996</v>
          </cell>
          <cell r="Q248">
            <v>66.11</v>
          </cell>
        </row>
        <row r="249">
          <cell r="L249" t="str">
            <v>32363</v>
          </cell>
          <cell r="M249">
            <v>35.89</v>
          </cell>
          <cell r="N249">
            <v>41.89</v>
          </cell>
          <cell r="O249">
            <v>467.22</v>
          </cell>
          <cell r="P249">
            <v>3437.7</v>
          </cell>
          <cell r="Q249">
            <v>545</v>
          </cell>
        </row>
        <row r="250">
          <cell r="L250" t="str">
            <v>32414</v>
          </cell>
          <cell r="M250">
            <v>14.67</v>
          </cell>
          <cell r="N250">
            <v>30.11</v>
          </cell>
          <cell r="O250">
            <v>286.33</v>
          </cell>
          <cell r="P250">
            <v>2526.5</v>
          </cell>
          <cell r="Q250">
            <v>331.11</v>
          </cell>
        </row>
        <row r="251">
          <cell r="L251" t="str">
            <v>32416</v>
          </cell>
          <cell r="M251">
            <v>21.11</v>
          </cell>
          <cell r="N251">
            <v>22.44</v>
          </cell>
          <cell r="O251">
            <v>215</v>
          </cell>
          <cell r="P251">
            <v>1365.98</v>
          </cell>
          <cell r="Q251">
            <v>258.55</v>
          </cell>
        </row>
        <row r="252">
          <cell r="L252" t="str">
            <v>32901</v>
          </cell>
          <cell r="O252">
            <v>57.56</v>
          </cell>
          <cell r="P252">
            <v>487.9</v>
          </cell>
          <cell r="Q252">
            <v>57.56</v>
          </cell>
        </row>
        <row r="253">
          <cell r="L253" t="str">
            <v>32907</v>
          </cell>
          <cell r="O253">
            <v>82.22</v>
          </cell>
          <cell r="P253">
            <v>490.52</v>
          </cell>
          <cell r="Q253">
            <v>82.22</v>
          </cell>
        </row>
        <row r="254">
          <cell r="L254" t="str">
            <v>33030</v>
          </cell>
          <cell r="O254">
            <v>5.1100000000000003</v>
          </cell>
          <cell r="P254">
            <v>39.020000000000003</v>
          </cell>
          <cell r="Q254">
            <v>5.1100000000000003</v>
          </cell>
        </row>
        <row r="255">
          <cell r="L255" t="str">
            <v>33036</v>
          </cell>
          <cell r="M255">
            <v>1</v>
          </cell>
          <cell r="N255">
            <v>8</v>
          </cell>
          <cell r="O255">
            <v>106.78</v>
          </cell>
          <cell r="P255">
            <v>797.03</v>
          </cell>
          <cell r="Q255">
            <v>115.78</v>
          </cell>
        </row>
        <row r="256">
          <cell r="L256" t="str">
            <v>33049</v>
          </cell>
          <cell r="M256">
            <v>2.33</v>
          </cell>
          <cell r="N256">
            <v>6.22</v>
          </cell>
          <cell r="O256">
            <v>60.78</v>
          </cell>
          <cell r="P256">
            <v>433.5</v>
          </cell>
          <cell r="Q256">
            <v>69.33</v>
          </cell>
        </row>
        <row r="257">
          <cell r="L257" t="str">
            <v>33070</v>
          </cell>
          <cell r="N257">
            <v>4</v>
          </cell>
          <cell r="O257">
            <v>92</v>
          </cell>
          <cell r="P257">
            <v>924.98</v>
          </cell>
          <cell r="Q257">
            <v>96</v>
          </cell>
        </row>
        <row r="258">
          <cell r="L258" t="str">
            <v>33115</v>
          </cell>
          <cell r="M258">
            <v>8.33</v>
          </cell>
          <cell r="N258">
            <v>39.78</v>
          </cell>
          <cell r="O258">
            <v>279.44</v>
          </cell>
          <cell r="P258">
            <v>1808.7200000000003</v>
          </cell>
          <cell r="Q258">
            <v>327.55</v>
          </cell>
        </row>
        <row r="259">
          <cell r="L259" t="str">
            <v>33183</v>
          </cell>
          <cell r="M259">
            <v>1</v>
          </cell>
          <cell r="O259">
            <v>17.329999999999998</v>
          </cell>
          <cell r="P259">
            <v>219.4</v>
          </cell>
          <cell r="Q259">
            <v>18.329999999999998</v>
          </cell>
        </row>
        <row r="260">
          <cell r="L260" t="str">
            <v>33202</v>
          </cell>
          <cell r="O260">
            <v>6.44</v>
          </cell>
          <cell r="P260">
            <v>78.900000000000006</v>
          </cell>
          <cell r="Q260">
            <v>6.44</v>
          </cell>
        </row>
        <row r="261">
          <cell r="L261" t="str">
            <v>33205</v>
          </cell>
          <cell r="O261">
            <v>2.89</v>
          </cell>
          <cell r="P261">
            <v>34.6</v>
          </cell>
          <cell r="Q261">
            <v>2.89</v>
          </cell>
        </row>
        <row r="262">
          <cell r="L262" t="str">
            <v>33206</v>
          </cell>
          <cell r="N262">
            <v>1</v>
          </cell>
          <cell r="O262">
            <v>27.11</v>
          </cell>
          <cell r="P262">
            <v>126.68</v>
          </cell>
          <cell r="Q262">
            <v>28.11</v>
          </cell>
        </row>
        <row r="263">
          <cell r="L263" t="str">
            <v>33207</v>
          </cell>
          <cell r="N263">
            <v>3.22</v>
          </cell>
          <cell r="O263">
            <v>67.11</v>
          </cell>
          <cell r="P263">
            <v>460.33</v>
          </cell>
          <cell r="Q263">
            <v>70.33</v>
          </cell>
        </row>
        <row r="264">
          <cell r="L264" t="str">
            <v>33211</v>
          </cell>
          <cell r="N264">
            <v>2.33</v>
          </cell>
          <cell r="O264">
            <v>25.33</v>
          </cell>
          <cell r="P264">
            <v>222.47</v>
          </cell>
          <cell r="Q264">
            <v>27.659999999999997</v>
          </cell>
        </row>
        <row r="265">
          <cell r="L265" t="str">
            <v>33212</v>
          </cell>
          <cell r="M265">
            <v>1.33</v>
          </cell>
          <cell r="N265">
            <v>7.78</v>
          </cell>
          <cell r="O265">
            <v>133.33000000000001</v>
          </cell>
          <cell r="P265">
            <v>1018.13</v>
          </cell>
          <cell r="Q265">
            <v>142.44</v>
          </cell>
        </row>
        <row r="266">
          <cell r="L266" t="str">
            <v>34002</v>
          </cell>
          <cell r="M266">
            <v>38.11</v>
          </cell>
          <cell r="N266">
            <v>70.88</v>
          </cell>
          <cell r="O266">
            <v>731.44</v>
          </cell>
          <cell r="P266">
            <v>5663.0999999999995</v>
          </cell>
          <cell r="Q266">
            <v>840.43000000000006</v>
          </cell>
        </row>
        <row r="267">
          <cell r="L267" t="str">
            <v>34003</v>
          </cell>
          <cell r="M267">
            <v>121.33</v>
          </cell>
          <cell r="N267">
            <v>204.22</v>
          </cell>
          <cell r="O267">
            <v>1944.22</v>
          </cell>
          <cell r="P267">
            <v>14970.789999999999</v>
          </cell>
          <cell r="Q267">
            <v>2269.77</v>
          </cell>
        </row>
        <row r="268">
          <cell r="L268" t="str">
            <v>34033</v>
          </cell>
          <cell r="M268">
            <v>46.56</v>
          </cell>
          <cell r="N268">
            <v>68.56</v>
          </cell>
          <cell r="O268">
            <v>804.44</v>
          </cell>
          <cell r="P268">
            <v>6540.75</v>
          </cell>
          <cell r="Q268">
            <v>919.56000000000006</v>
          </cell>
        </row>
        <row r="269">
          <cell r="L269" t="str">
            <v>34111</v>
          </cell>
          <cell r="M269">
            <v>63.33</v>
          </cell>
          <cell r="N269">
            <v>137.56</v>
          </cell>
          <cell r="O269">
            <v>1345.22</v>
          </cell>
          <cell r="P269">
            <v>10001.42</v>
          </cell>
          <cell r="Q269">
            <v>1546.1100000000001</v>
          </cell>
        </row>
        <row r="270">
          <cell r="L270" t="str">
            <v>34307</v>
          </cell>
          <cell r="M270">
            <v>6.56</v>
          </cell>
          <cell r="N270">
            <v>13.89</v>
          </cell>
          <cell r="O270">
            <v>116.78</v>
          </cell>
          <cell r="P270">
            <v>851.43999999999994</v>
          </cell>
          <cell r="Q270">
            <v>137.22999999999999</v>
          </cell>
        </row>
        <row r="271">
          <cell r="L271" t="str">
            <v>34324</v>
          </cell>
          <cell r="M271">
            <v>2.33</v>
          </cell>
          <cell r="N271">
            <v>14.89</v>
          </cell>
          <cell r="O271">
            <v>88.56</v>
          </cell>
          <cell r="P271">
            <v>630.26</v>
          </cell>
          <cell r="Q271">
            <v>105.78</v>
          </cell>
        </row>
        <row r="272">
          <cell r="L272" t="str">
            <v>34401</v>
          </cell>
          <cell r="M272">
            <v>16.78</v>
          </cell>
          <cell r="N272">
            <v>24.22</v>
          </cell>
          <cell r="O272">
            <v>315.77999999999997</v>
          </cell>
          <cell r="P272">
            <v>2286.2999999999997</v>
          </cell>
          <cell r="Q272">
            <v>356.78</v>
          </cell>
        </row>
        <row r="273">
          <cell r="L273" t="str">
            <v>34402</v>
          </cell>
          <cell r="M273">
            <v>4.67</v>
          </cell>
          <cell r="N273">
            <v>22.22</v>
          </cell>
          <cell r="O273">
            <v>165.11</v>
          </cell>
          <cell r="P273">
            <v>1276.82</v>
          </cell>
          <cell r="Q273">
            <v>192</v>
          </cell>
        </row>
        <row r="274">
          <cell r="L274" t="str">
            <v>34901</v>
          </cell>
          <cell r="P274">
            <v>129.4</v>
          </cell>
          <cell r="Q274">
            <v>0</v>
          </cell>
        </row>
        <row r="275">
          <cell r="L275" t="str">
            <v>35200</v>
          </cell>
          <cell r="M275">
            <v>4.5599999999999996</v>
          </cell>
          <cell r="N275">
            <v>2.56</v>
          </cell>
          <cell r="O275">
            <v>93.67</v>
          </cell>
          <cell r="P275">
            <v>505.81</v>
          </cell>
          <cell r="Q275">
            <v>100.79</v>
          </cell>
        </row>
        <row r="276">
          <cell r="L276" t="str">
            <v>36101</v>
          </cell>
          <cell r="O276">
            <v>3.89</v>
          </cell>
          <cell r="P276">
            <v>14.3</v>
          </cell>
          <cell r="Q276">
            <v>3.89</v>
          </cell>
        </row>
        <row r="277">
          <cell r="L277" t="str">
            <v>36140</v>
          </cell>
          <cell r="M277">
            <v>43.67</v>
          </cell>
          <cell r="N277">
            <v>62.66</v>
          </cell>
          <cell r="O277">
            <v>790.22</v>
          </cell>
          <cell r="P277">
            <v>5668.96</v>
          </cell>
          <cell r="Q277">
            <v>896.55000000000007</v>
          </cell>
        </row>
        <row r="278">
          <cell r="L278" t="str">
            <v>36250</v>
          </cell>
          <cell r="M278">
            <v>21.67</v>
          </cell>
          <cell r="N278">
            <v>18.559999999999999</v>
          </cell>
          <cell r="O278">
            <v>171.56</v>
          </cell>
          <cell r="P278">
            <v>1457.61</v>
          </cell>
          <cell r="Q278">
            <v>211.79000000000002</v>
          </cell>
        </row>
        <row r="279">
          <cell r="L279" t="str">
            <v>36300</v>
          </cell>
          <cell r="M279">
            <v>0.44</v>
          </cell>
          <cell r="N279">
            <v>4</v>
          </cell>
          <cell r="O279">
            <v>25.67</v>
          </cell>
          <cell r="P279">
            <v>215.98000000000002</v>
          </cell>
          <cell r="Q279">
            <v>30.110000000000003</v>
          </cell>
        </row>
        <row r="280">
          <cell r="L280" t="str">
            <v>36400</v>
          </cell>
          <cell r="M280">
            <v>2.78</v>
          </cell>
          <cell r="N280">
            <v>12.11</v>
          </cell>
          <cell r="O280">
            <v>106.88</v>
          </cell>
          <cell r="P280">
            <v>755.31</v>
          </cell>
          <cell r="Q280">
            <v>121.77</v>
          </cell>
        </row>
        <row r="281">
          <cell r="L281" t="str">
            <v>36401</v>
          </cell>
          <cell r="M281">
            <v>0.78</v>
          </cell>
          <cell r="N281">
            <v>0.33</v>
          </cell>
          <cell r="O281">
            <v>31.78</v>
          </cell>
          <cell r="P281">
            <v>283.82000000000005</v>
          </cell>
          <cell r="Q281">
            <v>32.89</v>
          </cell>
        </row>
        <row r="282">
          <cell r="L282" t="str">
            <v>36402</v>
          </cell>
          <cell r="M282">
            <v>2.44</v>
          </cell>
          <cell r="N282">
            <v>2.89</v>
          </cell>
          <cell r="O282">
            <v>23.22</v>
          </cell>
          <cell r="P282">
            <v>251.81</v>
          </cell>
          <cell r="Q282">
            <v>28.549999999999997</v>
          </cell>
        </row>
        <row r="283">
          <cell r="L283" t="str">
            <v>36901</v>
          </cell>
          <cell r="O283">
            <v>15.44</v>
          </cell>
          <cell r="P283">
            <v>93.8</v>
          </cell>
          <cell r="Q283">
            <v>15.44</v>
          </cell>
        </row>
        <row r="284">
          <cell r="L284" t="str">
            <v>37501</v>
          </cell>
          <cell r="M284">
            <v>118.78</v>
          </cell>
          <cell r="N284">
            <v>129.66999999999999</v>
          </cell>
          <cell r="O284">
            <v>1537.4399999999998</v>
          </cell>
          <cell r="P284">
            <v>11606.539999999999</v>
          </cell>
          <cell r="Q284">
            <v>1785.8899999999999</v>
          </cell>
        </row>
        <row r="285">
          <cell r="L285" t="str">
            <v>37502</v>
          </cell>
          <cell r="M285">
            <v>66.56</v>
          </cell>
          <cell r="N285">
            <v>60.56</v>
          </cell>
          <cell r="O285">
            <v>680.44</v>
          </cell>
          <cell r="P285">
            <v>4658.24</v>
          </cell>
          <cell r="Q285">
            <v>807.56000000000006</v>
          </cell>
        </row>
        <row r="286">
          <cell r="L286" t="str">
            <v>37503</v>
          </cell>
          <cell r="M286">
            <v>29.78</v>
          </cell>
          <cell r="N286">
            <v>47.22</v>
          </cell>
          <cell r="O286">
            <v>328.78</v>
          </cell>
          <cell r="P286">
            <v>2219.96</v>
          </cell>
          <cell r="Q286">
            <v>405.78</v>
          </cell>
        </row>
        <row r="287">
          <cell r="L287" t="str">
            <v>37504</v>
          </cell>
          <cell r="M287">
            <v>34.67</v>
          </cell>
          <cell r="N287">
            <v>66</v>
          </cell>
          <cell r="O287">
            <v>474.44</v>
          </cell>
          <cell r="P287">
            <v>3361.3999999999996</v>
          </cell>
          <cell r="Q287">
            <v>575.11</v>
          </cell>
        </row>
        <row r="288">
          <cell r="L288" t="str">
            <v>37505</v>
          </cell>
          <cell r="M288">
            <v>22.33</v>
          </cell>
          <cell r="N288">
            <v>21.78</v>
          </cell>
          <cell r="O288">
            <v>177.78</v>
          </cell>
          <cell r="P288">
            <v>1726.09</v>
          </cell>
          <cell r="Q288">
            <v>221.89</v>
          </cell>
        </row>
        <row r="289">
          <cell r="L289" t="str">
            <v>37506</v>
          </cell>
          <cell r="M289">
            <v>22</v>
          </cell>
          <cell r="N289">
            <v>39.44</v>
          </cell>
          <cell r="O289">
            <v>287.33</v>
          </cell>
          <cell r="P289">
            <v>1799.05</v>
          </cell>
          <cell r="Q289">
            <v>348.77</v>
          </cell>
        </row>
        <row r="290">
          <cell r="L290" t="str">
            <v>37507</v>
          </cell>
          <cell r="M290">
            <v>18.78</v>
          </cell>
          <cell r="N290">
            <v>33.44</v>
          </cell>
          <cell r="O290">
            <v>322</v>
          </cell>
          <cell r="P290">
            <v>1832.1000000000001</v>
          </cell>
          <cell r="Q290">
            <v>374.22</v>
          </cell>
        </row>
        <row r="291">
          <cell r="L291" t="str">
            <v>37903</v>
          </cell>
          <cell r="M291">
            <v>18.559999999999999</v>
          </cell>
          <cell r="N291">
            <v>33.33</v>
          </cell>
          <cell r="O291">
            <v>102.56</v>
          </cell>
          <cell r="P291">
            <v>334.03000000000003</v>
          </cell>
          <cell r="Q291">
            <v>154.44999999999999</v>
          </cell>
        </row>
        <row r="292">
          <cell r="L292" t="str">
            <v>38126</v>
          </cell>
          <cell r="M292">
            <v>0.78</v>
          </cell>
          <cell r="N292">
            <v>1.78</v>
          </cell>
          <cell r="O292">
            <v>6.89</v>
          </cell>
          <cell r="P292">
            <v>65.900000000000006</v>
          </cell>
          <cell r="Q292">
            <v>9.4499999999999993</v>
          </cell>
        </row>
        <row r="293">
          <cell r="L293" t="str">
            <v>38264</v>
          </cell>
          <cell r="O293">
            <v>10.11</v>
          </cell>
          <cell r="P293">
            <v>35</v>
          </cell>
          <cell r="Q293">
            <v>10.11</v>
          </cell>
        </row>
        <row r="294">
          <cell r="L294" t="str">
            <v>38265</v>
          </cell>
          <cell r="M294">
            <v>1</v>
          </cell>
          <cell r="N294">
            <v>3.67</v>
          </cell>
          <cell r="O294">
            <v>41.78</v>
          </cell>
          <cell r="P294">
            <v>196.13</v>
          </cell>
          <cell r="Q294">
            <v>46.45</v>
          </cell>
        </row>
        <row r="295">
          <cell r="L295" t="str">
            <v>38267</v>
          </cell>
          <cell r="M295">
            <v>22.67</v>
          </cell>
          <cell r="N295">
            <v>44</v>
          </cell>
          <cell r="O295">
            <v>298.44</v>
          </cell>
          <cell r="P295">
            <v>2813.41</v>
          </cell>
          <cell r="Q295">
            <v>365.11</v>
          </cell>
        </row>
        <row r="296">
          <cell r="L296" t="str">
            <v>38300</v>
          </cell>
          <cell r="M296">
            <v>2.44</v>
          </cell>
          <cell r="N296">
            <v>4.1100000000000003</v>
          </cell>
          <cell r="O296">
            <v>78.89</v>
          </cell>
          <cell r="P296">
            <v>548.57999999999993</v>
          </cell>
          <cell r="Q296">
            <v>85.44</v>
          </cell>
        </row>
        <row r="297">
          <cell r="L297" t="str">
            <v>38301</v>
          </cell>
          <cell r="N297">
            <v>1.56</v>
          </cell>
          <cell r="O297">
            <v>14.89</v>
          </cell>
          <cell r="P297">
            <v>183.14</v>
          </cell>
          <cell r="Q297">
            <v>16.45</v>
          </cell>
        </row>
        <row r="298">
          <cell r="L298" t="str">
            <v>38302</v>
          </cell>
          <cell r="N298">
            <v>3</v>
          </cell>
          <cell r="O298">
            <v>17.559999999999999</v>
          </cell>
          <cell r="P298">
            <v>121.99000000000001</v>
          </cell>
          <cell r="Q298">
            <v>20.56</v>
          </cell>
        </row>
        <row r="299">
          <cell r="L299" t="str">
            <v>38304</v>
          </cell>
          <cell r="N299">
            <v>1.67</v>
          </cell>
          <cell r="O299">
            <v>7</v>
          </cell>
          <cell r="P299">
            <v>47.3</v>
          </cell>
          <cell r="Q299">
            <v>8.67</v>
          </cell>
        </row>
        <row r="300">
          <cell r="L300" t="str">
            <v>38306</v>
          </cell>
          <cell r="M300">
            <v>1</v>
          </cell>
          <cell r="N300">
            <v>3.33</v>
          </cell>
          <cell r="O300">
            <v>28.22</v>
          </cell>
          <cell r="P300">
            <v>176.25</v>
          </cell>
          <cell r="Q300">
            <v>32.549999999999997</v>
          </cell>
        </row>
        <row r="301">
          <cell r="L301" t="str">
            <v>38308</v>
          </cell>
          <cell r="M301">
            <v>0.11</v>
          </cell>
          <cell r="N301">
            <v>1.78</v>
          </cell>
          <cell r="O301">
            <v>7.67</v>
          </cell>
          <cell r="P301">
            <v>84.5</v>
          </cell>
          <cell r="Q301">
            <v>9.56</v>
          </cell>
        </row>
        <row r="302">
          <cell r="L302" t="str">
            <v>38320</v>
          </cell>
          <cell r="M302">
            <v>1.89</v>
          </cell>
          <cell r="N302">
            <v>1.89</v>
          </cell>
          <cell r="O302">
            <v>32.11</v>
          </cell>
          <cell r="P302">
            <v>185.32</v>
          </cell>
          <cell r="Q302">
            <v>35.89</v>
          </cell>
        </row>
        <row r="303">
          <cell r="L303" t="str">
            <v>38322</v>
          </cell>
          <cell r="N303">
            <v>1.22</v>
          </cell>
          <cell r="O303">
            <v>16.329999999999998</v>
          </cell>
          <cell r="P303">
            <v>150.91000000000003</v>
          </cell>
          <cell r="Q303">
            <v>17.549999999999997</v>
          </cell>
        </row>
        <row r="304">
          <cell r="L304" t="str">
            <v>38324</v>
          </cell>
          <cell r="M304">
            <v>0.78</v>
          </cell>
          <cell r="N304">
            <v>4</v>
          </cell>
          <cell r="O304">
            <v>9.44</v>
          </cell>
          <cell r="P304">
            <v>121.91</v>
          </cell>
          <cell r="Q304">
            <v>14.219999999999999</v>
          </cell>
        </row>
        <row r="305">
          <cell r="L305" t="str">
            <v>39002</v>
          </cell>
          <cell r="M305">
            <v>9.67</v>
          </cell>
          <cell r="N305">
            <v>6.33</v>
          </cell>
          <cell r="O305">
            <v>61.56</v>
          </cell>
          <cell r="P305">
            <v>621.30999999999995</v>
          </cell>
          <cell r="Q305">
            <v>77.56</v>
          </cell>
        </row>
        <row r="306">
          <cell r="L306" t="str">
            <v>39003</v>
          </cell>
          <cell r="M306">
            <v>8.67</v>
          </cell>
          <cell r="N306">
            <v>17</v>
          </cell>
          <cell r="O306">
            <v>159.88999999999999</v>
          </cell>
          <cell r="P306">
            <v>1260.42</v>
          </cell>
          <cell r="Q306">
            <v>185.56</v>
          </cell>
        </row>
        <row r="307">
          <cell r="L307" t="str">
            <v>39007</v>
          </cell>
          <cell r="M307">
            <v>204.78</v>
          </cell>
          <cell r="N307">
            <v>274.56</v>
          </cell>
          <cell r="O307">
            <v>1939.89</v>
          </cell>
          <cell r="P307">
            <v>15700.67</v>
          </cell>
          <cell r="Q307">
            <v>2419.23</v>
          </cell>
        </row>
        <row r="308">
          <cell r="L308" t="str">
            <v>39090</v>
          </cell>
          <cell r="M308">
            <v>29.56</v>
          </cell>
          <cell r="N308">
            <v>37.67</v>
          </cell>
          <cell r="O308">
            <v>375.56</v>
          </cell>
          <cell r="P308">
            <v>3235.3</v>
          </cell>
          <cell r="Q308">
            <v>442.79</v>
          </cell>
        </row>
        <row r="309">
          <cell r="L309" t="str">
            <v>39119</v>
          </cell>
          <cell r="M309">
            <v>29.89</v>
          </cell>
          <cell r="N309">
            <v>28</v>
          </cell>
          <cell r="O309">
            <v>464</v>
          </cell>
          <cell r="P309">
            <v>3665.8199999999997</v>
          </cell>
          <cell r="Q309">
            <v>521.89</v>
          </cell>
        </row>
        <row r="310">
          <cell r="L310" t="str">
            <v>39120</v>
          </cell>
          <cell r="M310">
            <v>3.89</v>
          </cell>
          <cell r="N310">
            <v>7.56</v>
          </cell>
          <cell r="O310">
            <v>91.33</v>
          </cell>
          <cell r="P310">
            <v>833.26</v>
          </cell>
          <cell r="Q310">
            <v>102.78</v>
          </cell>
        </row>
        <row r="311">
          <cell r="L311" t="str">
            <v>39200</v>
          </cell>
          <cell r="M311">
            <v>27.33</v>
          </cell>
          <cell r="N311">
            <v>40.67</v>
          </cell>
          <cell r="O311">
            <v>464.44</v>
          </cell>
          <cell r="P311">
            <v>3597.1700000000005</v>
          </cell>
          <cell r="Q311">
            <v>532.44000000000005</v>
          </cell>
        </row>
        <row r="312">
          <cell r="L312" t="str">
            <v>39201</v>
          </cell>
          <cell r="M312">
            <v>37.89</v>
          </cell>
          <cell r="N312">
            <v>56.44</v>
          </cell>
          <cell r="O312">
            <v>920.67</v>
          </cell>
          <cell r="P312">
            <v>6741.73</v>
          </cell>
          <cell r="Q312">
            <v>1015</v>
          </cell>
        </row>
        <row r="313">
          <cell r="L313" t="str">
            <v>39202</v>
          </cell>
          <cell r="M313">
            <v>43.11</v>
          </cell>
          <cell r="N313">
            <v>36.56</v>
          </cell>
          <cell r="O313">
            <v>540.11</v>
          </cell>
          <cell r="P313">
            <v>4233.54</v>
          </cell>
          <cell r="Q313">
            <v>619.78</v>
          </cell>
        </row>
        <row r="314">
          <cell r="L314" t="str">
            <v>39203</v>
          </cell>
          <cell r="M314">
            <v>10.44</v>
          </cell>
          <cell r="N314">
            <v>9.44</v>
          </cell>
          <cell r="O314">
            <v>128.78</v>
          </cell>
          <cell r="P314">
            <v>1136.44</v>
          </cell>
          <cell r="Q314">
            <v>148.66</v>
          </cell>
        </row>
        <row r="315">
          <cell r="L315" t="str">
            <v>39204</v>
          </cell>
          <cell r="M315">
            <v>11.89</v>
          </cell>
          <cell r="N315">
            <v>21.22</v>
          </cell>
          <cell r="O315">
            <v>183.11</v>
          </cell>
          <cell r="P315">
            <v>1462.1100000000001</v>
          </cell>
          <cell r="Q315">
            <v>216.22000000000003</v>
          </cell>
        </row>
        <row r="316">
          <cell r="L316" t="str">
            <v>39205</v>
          </cell>
          <cell r="M316">
            <v>7.67</v>
          </cell>
          <cell r="N316">
            <v>10.78</v>
          </cell>
          <cell r="O316">
            <v>137.22</v>
          </cell>
          <cell r="P316">
            <v>1301.98</v>
          </cell>
          <cell r="Q316">
            <v>155.66999999999999</v>
          </cell>
        </row>
        <row r="317">
          <cell r="L317" t="str">
            <v>39207</v>
          </cell>
          <cell r="M317">
            <v>27.56</v>
          </cell>
          <cell r="N317">
            <v>43.67</v>
          </cell>
          <cell r="O317">
            <v>366.44</v>
          </cell>
          <cell r="P317">
            <v>3370.83</v>
          </cell>
          <cell r="Q317">
            <v>437.67</v>
          </cell>
        </row>
        <row r="318">
          <cell r="L318" t="str">
            <v>39208</v>
          </cell>
          <cell r="M318">
            <v>33.67</v>
          </cell>
          <cell r="N318">
            <v>62.78</v>
          </cell>
          <cell r="O318">
            <v>687.11</v>
          </cell>
          <cell r="P318">
            <v>5343.9999999999991</v>
          </cell>
          <cell r="Q318">
            <v>783.56000000000006</v>
          </cell>
        </row>
        <row r="319">
          <cell r="L319" t="str">
            <v>39209</v>
          </cell>
          <cell r="M319">
            <v>7.44</v>
          </cell>
          <cell r="N319">
            <v>8.89</v>
          </cell>
          <cell r="O319">
            <v>125.78</v>
          </cell>
          <cell r="P319">
            <v>893.18999999999994</v>
          </cell>
          <cell r="Q319">
            <v>142.11000000000001</v>
          </cell>
        </row>
        <row r="320">
          <cell r="L320" t="str">
            <v>Grand Total</v>
          </cell>
          <cell r="M320">
            <v>9274.8900000000012</v>
          </cell>
          <cell r="N320">
            <v>13749.929999999998</v>
          </cell>
          <cell r="O320">
            <v>137556.12000000002</v>
          </cell>
          <cell r="P320">
            <v>1095078.1000000006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12.wa.us/policy-funding/school-apportionment/safs-report-api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k12.wa.us/policy-funding/school-apportionment/safs-report-api" TargetMode="External"/><Relationship Id="rId1" Type="http://schemas.openxmlformats.org/officeDocument/2006/relationships/hyperlink" Target="http://datacenter.kidscount.org/data/tables/6242-children-0-to-17-in-foster-car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12.wa.us/policy-funding/school-apportionment/safs-report-api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12.wa.us/policy-funding/school-apportionment/safs-report-api" TargetMode="External"/><Relationship Id="rId2" Type="http://schemas.openxmlformats.org/officeDocument/2006/relationships/hyperlink" Target="https://washingtonstatereportcard.ospi.k12.wa.us/ReportCard/ViewSchoolOrDistrict/103300" TargetMode="External"/><Relationship Id="rId1" Type="http://schemas.openxmlformats.org/officeDocument/2006/relationships/hyperlink" Target="https://washingtonstatereportcard.ospi.k12.wa.us/ReportCard/ViewSchoolOrDistrict/103300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k12.wa.us/policy-funding/school-apportionment/safs-report-api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4E051-82C0-40FE-89C0-A6B05A01291B}">
  <sheetPr>
    <tabColor rgb="FF92D050"/>
  </sheetPr>
  <dimension ref="A1:F23"/>
  <sheetViews>
    <sheetView tabSelected="1" workbookViewId="0">
      <selection activeCell="C2" sqref="C2"/>
    </sheetView>
  </sheetViews>
  <sheetFormatPr defaultRowHeight="15"/>
  <cols>
    <col min="2" max="2" width="70.85546875" customWidth="1"/>
    <col min="3" max="3" width="14.5703125" bestFit="1" customWidth="1"/>
    <col min="4" max="4" width="30.28515625" style="4" customWidth="1"/>
    <col min="5" max="5" width="15.42578125" customWidth="1"/>
    <col min="6" max="6" width="100.85546875" customWidth="1"/>
  </cols>
  <sheetData>
    <row r="1" spans="1:6" ht="33">
      <c r="A1" s="44" t="s">
        <v>76</v>
      </c>
      <c r="B1" s="45"/>
      <c r="C1" s="46"/>
      <c r="D1" s="30" t="s">
        <v>34</v>
      </c>
      <c r="F1" s="8" t="s">
        <v>28</v>
      </c>
    </row>
    <row r="2" spans="1:6" ht="16.5">
      <c r="A2" s="19">
        <v>1</v>
      </c>
      <c r="B2" s="20" t="s">
        <v>77</v>
      </c>
      <c r="C2" s="25"/>
      <c r="D2" s="42" t="s">
        <v>90</v>
      </c>
      <c r="F2" s="28" t="s">
        <v>78</v>
      </c>
    </row>
    <row r="3" spans="1:6" ht="33">
      <c r="A3" s="12">
        <v>2</v>
      </c>
      <c r="B3" s="13" t="s">
        <v>24</v>
      </c>
      <c r="C3" s="34"/>
      <c r="D3" s="42" t="s">
        <v>91</v>
      </c>
      <c r="F3" s="8" t="s">
        <v>29</v>
      </c>
    </row>
    <row r="4" spans="1:6" ht="16.5">
      <c r="A4" s="12">
        <v>3</v>
      </c>
      <c r="B4" s="13" t="s">
        <v>38</v>
      </c>
      <c r="C4" s="15">
        <f>IFERROR(C3/C2,0)</f>
        <v>0</v>
      </c>
      <c r="D4" s="31" t="s">
        <v>32</v>
      </c>
      <c r="F4" s="8" t="s">
        <v>33</v>
      </c>
    </row>
    <row r="5" spans="1:6" ht="33">
      <c r="A5" s="12">
        <v>4</v>
      </c>
      <c r="B5" s="13" t="s">
        <v>92</v>
      </c>
      <c r="C5" s="15">
        <f>IF(C4&gt;16%,16%,C4)</f>
        <v>0</v>
      </c>
      <c r="D5" s="31" t="s">
        <v>32</v>
      </c>
      <c r="F5" s="40" t="s">
        <v>75</v>
      </c>
    </row>
    <row r="6" spans="1:6" ht="16.5">
      <c r="A6" s="12">
        <v>5</v>
      </c>
      <c r="B6" s="13" t="s">
        <v>39</v>
      </c>
      <c r="C6" s="35">
        <f>ROUND(C2*C5,2)</f>
        <v>0</v>
      </c>
      <c r="D6" s="31" t="s">
        <v>32</v>
      </c>
    </row>
    <row r="7" spans="1:6" ht="16.5">
      <c r="A7" s="16">
        <v>6</v>
      </c>
      <c r="B7" s="17" t="s">
        <v>44</v>
      </c>
      <c r="C7" s="36">
        <f>ROUND(C3-C6,2)</f>
        <v>0</v>
      </c>
      <c r="D7" s="31" t="s">
        <v>32</v>
      </c>
      <c r="F7" s="8" t="s">
        <v>45</v>
      </c>
    </row>
    <row r="8" spans="1:6" ht="16.5">
      <c r="A8" s="9"/>
      <c r="B8" s="8"/>
      <c r="C8" s="8"/>
      <c r="D8" s="29"/>
    </row>
    <row r="9" spans="1:6" ht="16.5">
      <c r="A9" s="10"/>
      <c r="B9" s="11"/>
      <c r="C9" s="10"/>
      <c r="D9" s="29"/>
    </row>
    <row r="10" spans="1:6" ht="16.5" customHeight="1">
      <c r="A10" s="47" t="s">
        <v>0</v>
      </c>
      <c r="B10" s="48"/>
      <c r="C10" s="49"/>
      <c r="D10" s="29"/>
    </row>
    <row r="11" spans="1:6" ht="49.5">
      <c r="A11" s="19">
        <v>7</v>
      </c>
      <c r="B11" s="20" t="s">
        <v>65</v>
      </c>
      <c r="C11" s="25"/>
      <c r="D11" s="31" t="s">
        <v>31</v>
      </c>
    </row>
    <row r="12" spans="1:6" ht="33" customHeight="1">
      <c r="A12" s="12">
        <v>8</v>
      </c>
      <c r="B12" s="13" t="s">
        <v>66</v>
      </c>
      <c r="C12" s="35">
        <f>ROUND(IF(C11&gt;C7,C7,C11),2)</f>
        <v>0</v>
      </c>
      <c r="D12" s="31" t="s">
        <v>32</v>
      </c>
    </row>
    <row r="13" spans="1:6" ht="33">
      <c r="A13" s="12">
        <v>9</v>
      </c>
      <c r="B13" s="13" t="s">
        <v>25</v>
      </c>
      <c r="C13" s="26"/>
      <c r="D13" s="31" t="s">
        <v>48</v>
      </c>
    </row>
    <row r="14" spans="1:6" ht="16.5">
      <c r="A14" s="12">
        <v>10.1</v>
      </c>
      <c r="B14" s="21" t="s">
        <v>4</v>
      </c>
      <c r="C14" s="27"/>
      <c r="D14" s="42" t="s">
        <v>89</v>
      </c>
    </row>
    <row r="15" spans="1:6" ht="16.5">
      <c r="A15" s="12">
        <v>10.199999999999999</v>
      </c>
      <c r="B15" s="21" t="s">
        <v>5</v>
      </c>
      <c r="C15" s="27"/>
      <c r="D15" s="42" t="s">
        <v>93</v>
      </c>
    </row>
    <row r="16" spans="1:6" ht="16.5">
      <c r="A16" s="12">
        <v>10.3</v>
      </c>
      <c r="B16" s="21" t="s">
        <v>73</v>
      </c>
      <c r="C16" s="22">
        <f>(C14*1.12)-C15</f>
        <v>0</v>
      </c>
      <c r="D16" s="31" t="s">
        <v>32</v>
      </c>
      <c r="E16" s="43"/>
    </row>
    <row r="17" spans="1:4" ht="33">
      <c r="A17" s="12">
        <v>11</v>
      </c>
      <c r="B17" s="13" t="s">
        <v>62</v>
      </c>
      <c r="C17" s="22">
        <f>ROUND(C13*C16,2)</f>
        <v>0</v>
      </c>
      <c r="D17" s="31" t="s">
        <v>32</v>
      </c>
    </row>
    <row r="18" spans="1:4" ht="49.5">
      <c r="A18" s="12">
        <v>12</v>
      </c>
      <c r="B18" s="13" t="s">
        <v>67</v>
      </c>
      <c r="C18" s="35">
        <f>C12-C13</f>
        <v>0</v>
      </c>
      <c r="D18" s="31" t="s">
        <v>59</v>
      </c>
    </row>
    <row r="19" spans="1:4" ht="16.5">
      <c r="A19" s="12">
        <v>13.1</v>
      </c>
      <c r="B19" s="21" t="s">
        <v>4</v>
      </c>
      <c r="C19" s="22">
        <f>C14</f>
        <v>0</v>
      </c>
      <c r="D19" s="31" t="s">
        <v>53</v>
      </c>
    </row>
    <row r="20" spans="1:4" ht="16.5">
      <c r="A20" s="12">
        <v>13.2</v>
      </c>
      <c r="B20" s="21" t="s">
        <v>5</v>
      </c>
      <c r="C20" s="22">
        <f>C15</f>
        <v>0</v>
      </c>
      <c r="D20" s="31" t="s">
        <v>54</v>
      </c>
    </row>
    <row r="21" spans="1:4" ht="33">
      <c r="A21" s="12">
        <v>13.3</v>
      </c>
      <c r="B21" s="13" t="s">
        <v>74</v>
      </c>
      <c r="C21" s="22">
        <f>(C19*1.06)-C20</f>
        <v>0</v>
      </c>
      <c r="D21" s="31" t="s">
        <v>32</v>
      </c>
    </row>
    <row r="22" spans="1:4" ht="33">
      <c r="A22" s="12">
        <v>14</v>
      </c>
      <c r="B22" s="13" t="s">
        <v>63</v>
      </c>
      <c r="C22" s="22">
        <f>ROUND(IF(C18*C21&lt;0,0,C18*C21),2)</f>
        <v>0</v>
      </c>
      <c r="D22" s="31" t="s">
        <v>32</v>
      </c>
    </row>
    <row r="23" spans="1:4" ht="16.5">
      <c r="A23" s="23">
        <v>15</v>
      </c>
      <c r="B23" s="24" t="s">
        <v>50</v>
      </c>
      <c r="C23" s="37">
        <f>ROUND(C17+C22,0)</f>
        <v>0</v>
      </c>
      <c r="D23" s="31" t="s">
        <v>32</v>
      </c>
    </row>
  </sheetData>
  <mergeCells count="2">
    <mergeCell ref="A1:C1"/>
    <mergeCell ref="A10:C10"/>
  </mergeCells>
  <conditionalFormatting sqref="C12">
    <cfRule type="expression" dxfId="23" priority="3">
      <formula>$C$12&gt;$C$7</formula>
    </cfRule>
  </conditionalFormatting>
  <conditionalFormatting sqref="C13">
    <cfRule type="expression" dxfId="22" priority="2">
      <formula>($C$13+$C$18)&gt;$C$7</formula>
    </cfRule>
  </conditionalFormatting>
  <conditionalFormatting sqref="C18">
    <cfRule type="expression" dxfId="21" priority="1">
      <formula>($C$13+$C$18)&gt;$C$7</formula>
    </cfRule>
  </conditionalFormatting>
  <hyperlinks>
    <hyperlink ref="F2" r:id="rId1" display="Use Apportionment for April 2024 found on the Apportionment, Enrollment, and Fiscal Reports OSPI web page." xr:uid="{DE6DFE44-3CA1-4BA8-80C0-E6BB2B171EE3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FF08-60FF-4DEE-8CF1-5F1D0D80C332}">
  <sheetPr>
    <tabColor rgb="FF92D050"/>
  </sheetPr>
  <dimension ref="A1:F25"/>
  <sheetViews>
    <sheetView zoomScaleNormal="100" workbookViewId="0">
      <selection activeCell="C2" sqref="C2"/>
    </sheetView>
  </sheetViews>
  <sheetFormatPr defaultRowHeight="16.5"/>
  <cols>
    <col min="1" max="1" width="5.5703125" bestFit="1" customWidth="1"/>
    <col min="2" max="2" width="80.85546875" customWidth="1"/>
    <col min="3" max="3" width="14.5703125" bestFit="1" customWidth="1"/>
    <col min="4" max="4" width="30" style="29" customWidth="1"/>
    <col min="6" max="6" width="102.5703125" customWidth="1"/>
  </cols>
  <sheetData>
    <row r="1" spans="1:6" ht="33">
      <c r="A1" s="44" t="s">
        <v>79</v>
      </c>
      <c r="B1" s="45"/>
      <c r="C1" s="46"/>
      <c r="D1" s="30" t="s">
        <v>34</v>
      </c>
      <c r="F1" s="8" t="s">
        <v>28</v>
      </c>
    </row>
    <row r="2" spans="1:6">
      <c r="A2" s="19">
        <v>1</v>
      </c>
      <c r="B2" s="20" t="s">
        <v>77</v>
      </c>
      <c r="C2" s="25"/>
      <c r="D2" s="42" t="s">
        <v>90</v>
      </c>
      <c r="F2" s="28" t="s">
        <v>78</v>
      </c>
    </row>
    <row r="3" spans="1:6" ht="33">
      <c r="A3" s="12">
        <v>2</v>
      </c>
      <c r="B3" s="13" t="s">
        <v>24</v>
      </c>
      <c r="C3" s="34"/>
      <c r="D3" s="42" t="s">
        <v>91</v>
      </c>
      <c r="F3" s="8" t="s">
        <v>29</v>
      </c>
    </row>
    <row r="4" spans="1:6">
      <c r="A4" s="12">
        <v>3</v>
      </c>
      <c r="B4" s="13" t="s">
        <v>38</v>
      </c>
      <c r="C4" s="15">
        <f>IFERROR(C3/C2,0)</f>
        <v>0</v>
      </c>
      <c r="D4" s="31" t="s">
        <v>32</v>
      </c>
      <c r="F4" s="8" t="s">
        <v>33</v>
      </c>
    </row>
    <row r="5" spans="1:6" ht="33">
      <c r="A5" s="12">
        <v>4</v>
      </c>
      <c r="B5" s="13" t="s">
        <v>92</v>
      </c>
      <c r="C5" s="15">
        <f>IF(C4&gt;16%,16%,C4)</f>
        <v>0</v>
      </c>
      <c r="D5" s="31" t="s">
        <v>32</v>
      </c>
      <c r="F5" s="40" t="s">
        <v>75</v>
      </c>
    </row>
    <row r="6" spans="1:6">
      <c r="A6" s="12">
        <v>5</v>
      </c>
      <c r="B6" s="13" t="s">
        <v>39</v>
      </c>
      <c r="C6" s="35">
        <f>ROUND(C2*C5,2)</f>
        <v>0</v>
      </c>
      <c r="D6" s="31" t="s">
        <v>32</v>
      </c>
    </row>
    <row r="7" spans="1:6">
      <c r="A7" s="12">
        <v>6</v>
      </c>
      <c r="B7" s="13" t="s">
        <v>44</v>
      </c>
      <c r="C7" s="35">
        <f>ROUND(C3-C6,2)</f>
        <v>0</v>
      </c>
      <c r="D7" s="31" t="s">
        <v>32</v>
      </c>
      <c r="F7" s="8" t="s">
        <v>45</v>
      </c>
    </row>
    <row r="8" spans="1:6">
      <c r="A8" s="12">
        <v>7</v>
      </c>
      <c r="B8" s="13" t="s">
        <v>64</v>
      </c>
      <c r="C8" s="14">
        <f>5.8/1000</f>
        <v>5.7999999999999996E-3</v>
      </c>
      <c r="D8" s="32" t="s">
        <v>35</v>
      </c>
    </row>
    <row r="9" spans="1:6" ht="33">
      <c r="A9" s="16">
        <v>8</v>
      </c>
      <c r="B9" s="17" t="s">
        <v>46</v>
      </c>
      <c r="C9" s="36">
        <f>ROUND(C3*C8,2)</f>
        <v>0</v>
      </c>
      <c r="D9" s="31" t="s">
        <v>32</v>
      </c>
    </row>
    <row r="10" spans="1:6">
      <c r="A10" s="9"/>
      <c r="B10" s="8"/>
      <c r="C10" s="8"/>
      <c r="D10" s="31"/>
    </row>
    <row r="11" spans="1:6">
      <c r="A11" s="10"/>
      <c r="B11" s="11"/>
      <c r="C11" s="10"/>
      <c r="D11" s="31"/>
    </row>
    <row r="12" spans="1:6">
      <c r="A12" s="47" t="s">
        <v>0</v>
      </c>
      <c r="B12" s="48"/>
      <c r="C12" s="49"/>
      <c r="D12" s="31"/>
    </row>
    <row r="13" spans="1:6" ht="33">
      <c r="A13" s="19">
        <v>9</v>
      </c>
      <c r="B13" s="20" t="s">
        <v>1</v>
      </c>
      <c r="C13" s="25"/>
      <c r="D13" s="31" t="s">
        <v>31</v>
      </c>
    </row>
    <row r="14" spans="1:6" ht="33">
      <c r="A14" s="19">
        <v>10</v>
      </c>
      <c r="B14" s="13" t="s">
        <v>72</v>
      </c>
      <c r="C14" s="35">
        <f>IF((C13-C9)&gt;C7,C7,C13-C9)</f>
        <v>0</v>
      </c>
      <c r="D14" s="39" t="s">
        <v>32</v>
      </c>
    </row>
    <row r="15" spans="1:6" ht="33" customHeight="1">
      <c r="A15" s="19">
        <v>11</v>
      </c>
      <c r="B15" s="13" t="s">
        <v>25</v>
      </c>
      <c r="C15" s="26"/>
      <c r="D15" s="42" t="s">
        <v>37</v>
      </c>
    </row>
    <row r="16" spans="1:6">
      <c r="A16" s="12">
        <v>12.1</v>
      </c>
      <c r="B16" s="21" t="s">
        <v>4</v>
      </c>
      <c r="C16" s="27"/>
      <c r="D16" s="42" t="s">
        <v>89</v>
      </c>
    </row>
    <row r="17" spans="1:4">
      <c r="A17" s="12">
        <v>12.2</v>
      </c>
      <c r="B17" s="21" t="s">
        <v>5</v>
      </c>
      <c r="C17" s="27"/>
      <c r="D17" s="42" t="s">
        <v>93</v>
      </c>
    </row>
    <row r="18" spans="1:4">
      <c r="A18" s="12">
        <v>12.3</v>
      </c>
      <c r="B18" s="21" t="s">
        <v>73</v>
      </c>
      <c r="C18" s="22">
        <f>((C16*1.12)-C17)</f>
        <v>0</v>
      </c>
      <c r="D18" s="31" t="s">
        <v>32</v>
      </c>
    </row>
    <row r="19" spans="1:4" ht="33">
      <c r="A19" s="12">
        <v>13</v>
      </c>
      <c r="B19" s="13" t="s">
        <v>70</v>
      </c>
      <c r="C19" s="22">
        <f>ROUND(IF(C15&lt;0,0,C15*C18),2)</f>
        <v>0</v>
      </c>
      <c r="D19" s="31" t="s">
        <v>32</v>
      </c>
    </row>
    <row r="20" spans="1:4" ht="49.5">
      <c r="A20" s="12">
        <v>14</v>
      </c>
      <c r="B20" s="13" t="s">
        <v>68</v>
      </c>
      <c r="C20" s="38">
        <f>C14-C15</f>
        <v>0</v>
      </c>
      <c r="D20" s="42" t="s">
        <v>94</v>
      </c>
    </row>
    <row r="21" spans="1:4">
      <c r="A21" s="12">
        <v>15.1</v>
      </c>
      <c r="B21" s="21" t="s">
        <v>4</v>
      </c>
      <c r="C21" s="22">
        <f>C16</f>
        <v>0</v>
      </c>
      <c r="D21" s="31" t="s">
        <v>51</v>
      </c>
    </row>
    <row r="22" spans="1:4">
      <c r="A22" s="12">
        <v>15.2</v>
      </c>
      <c r="B22" s="21" t="s">
        <v>5</v>
      </c>
      <c r="C22" s="22">
        <f>C17</f>
        <v>0</v>
      </c>
      <c r="D22" s="31" t="s">
        <v>52</v>
      </c>
    </row>
    <row r="23" spans="1:4" ht="16.5" customHeight="1">
      <c r="A23" s="12">
        <v>15.3</v>
      </c>
      <c r="B23" s="13" t="s">
        <v>74</v>
      </c>
      <c r="C23" s="22">
        <f>(C21*1.06)-C22</f>
        <v>0</v>
      </c>
      <c r="D23" s="31" t="s">
        <v>32</v>
      </c>
    </row>
    <row r="24" spans="1:4" ht="33">
      <c r="A24" s="12">
        <v>16</v>
      </c>
      <c r="B24" s="13" t="s">
        <v>71</v>
      </c>
      <c r="C24" s="22">
        <f>ROUND(IF(C20&lt;0,0,C20*C23),2)</f>
        <v>0</v>
      </c>
      <c r="D24" s="31" t="s">
        <v>32</v>
      </c>
    </row>
    <row r="25" spans="1:4">
      <c r="A25" s="23">
        <v>17</v>
      </c>
      <c r="B25" s="24" t="s">
        <v>43</v>
      </c>
      <c r="C25" s="37">
        <f>ROUND(C19+C24,0)</f>
        <v>0</v>
      </c>
      <c r="D25" s="31" t="s">
        <v>32</v>
      </c>
    </row>
  </sheetData>
  <mergeCells count="2">
    <mergeCell ref="A1:C1"/>
    <mergeCell ref="A12:C12"/>
  </mergeCells>
  <conditionalFormatting sqref="C14">
    <cfRule type="cellIs" dxfId="20" priority="1" operator="greaterThan">
      <formula>$C$7</formula>
    </cfRule>
  </conditionalFormatting>
  <conditionalFormatting sqref="C15 C20">
    <cfRule type="expression" dxfId="19" priority="2">
      <formula>$C$15+$C$20&gt;$C$7</formula>
    </cfRule>
  </conditionalFormatting>
  <hyperlinks>
    <hyperlink ref="D8" r:id="rId1" location="detailed/" xr:uid="{318BC7AC-6E30-4973-BB94-25A7A970CF13}"/>
    <hyperlink ref="F2" r:id="rId2" display="Use Apportionment for April 2024 found on the Apportionment, Enrollment, and Fiscal Reports OSPI web page." xr:uid="{549566AF-FCED-43AA-91F8-99676E643992}"/>
  </hyperlinks>
  <pageMargins left="0.7" right="0.7" top="0.75" bottom="0.75" header="0.3" footer="0.3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F853-445E-4D19-AADA-E059F4CE2622}">
  <sheetPr>
    <tabColor rgb="FF92D050"/>
  </sheetPr>
  <dimension ref="A1:F23"/>
  <sheetViews>
    <sheetView zoomScaleNormal="100" workbookViewId="0">
      <selection activeCell="C2" sqref="C2"/>
    </sheetView>
  </sheetViews>
  <sheetFormatPr defaultRowHeight="16.5"/>
  <cols>
    <col min="1" max="1" width="5.5703125" bestFit="1" customWidth="1"/>
    <col min="2" max="2" width="80.85546875" customWidth="1"/>
    <col min="3" max="3" width="14.5703125" bestFit="1" customWidth="1"/>
    <col min="4" max="4" width="30" style="29" customWidth="1"/>
    <col min="6" max="6" width="101.42578125" customWidth="1"/>
  </cols>
  <sheetData>
    <row r="1" spans="1:6" ht="33">
      <c r="A1" s="44" t="s">
        <v>80</v>
      </c>
      <c r="B1" s="45"/>
      <c r="C1" s="46"/>
      <c r="D1" s="30" t="s">
        <v>34</v>
      </c>
      <c r="F1" s="8" t="s">
        <v>28</v>
      </c>
    </row>
    <row r="2" spans="1:6">
      <c r="A2" s="19">
        <v>1</v>
      </c>
      <c r="B2" s="20" t="s">
        <v>77</v>
      </c>
      <c r="C2" s="25"/>
      <c r="D2" s="42" t="s">
        <v>90</v>
      </c>
      <c r="F2" s="28" t="s">
        <v>78</v>
      </c>
    </row>
    <row r="3" spans="1:6" ht="33">
      <c r="A3" s="12">
        <v>2</v>
      </c>
      <c r="B3" s="13" t="s">
        <v>24</v>
      </c>
      <c r="C3" s="34"/>
      <c r="D3" s="42" t="s">
        <v>91</v>
      </c>
      <c r="F3" s="8" t="s">
        <v>29</v>
      </c>
    </row>
    <row r="4" spans="1:6">
      <c r="A4" s="12">
        <v>3</v>
      </c>
      <c r="B4" s="13" t="s">
        <v>38</v>
      </c>
      <c r="C4" s="15">
        <f>IFERROR(C3/C2,0)</f>
        <v>0</v>
      </c>
      <c r="D4" s="31" t="s">
        <v>32</v>
      </c>
      <c r="F4" s="8" t="s">
        <v>33</v>
      </c>
    </row>
    <row r="5" spans="1:6" ht="33">
      <c r="A5" s="12">
        <v>4</v>
      </c>
      <c r="B5" s="13" t="s">
        <v>92</v>
      </c>
      <c r="C5" s="15">
        <f>IF(C4&gt;16%,16%,C4)</f>
        <v>0</v>
      </c>
      <c r="D5" s="31" t="s">
        <v>32</v>
      </c>
      <c r="F5" s="40" t="s">
        <v>75</v>
      </c>
    </row>
    <row r="6" spans="1:6">
      <c r="A6" s="12">
        <v>5</v>
      </c>
      <c r="B6" s="13" t="s">
        <v>39</v>
      </c>
      <c r="C6" s="35">
        <f>ROUND(C2*C5,2)</f>
        <v>0</v>
      </c>
      <c r="D6" s="31" t="s">
        <v>32</v>
      </c>
    </row>
    <row r="7" spans="1:6">
      <c r="A7" s="16">
        <v>6</v>
      </c>
      <c r="B7" s="17" t="s">
        <v>44</v>
      </c>
      <c r="C7" s="36">
        <f>ROUND(C3-C6,2)</f>
        <v>0</v>
      </c>
      <c r="D7" s="31" t="s">
        <v>32</v>
      </c>
      <c r="F7" s="8" t="s">
        <v>45</v>
      </c>
    </row>
    <row r="8" spans="1:6">
      <c r="A8" s="9"/>
      <c r="B8" s="8"/>
      <c r="C8" s="8"/>
      <c r="D8" s="31"/>
    </row>
    <row r="9" spans="1:6">
      <c r="A9" s="10"/>
      <c r="B9" s="11"/>
      <c r="C9" s="10"/>
      <c r="D9" s="31"/>
    </row>
    <row r="10" spans="1:6" ht="16.5" customHeight="1">
      <c r="A10" s="47" t="s">
        <v>0</v>
      </c>
      <c r="B10" s="48"/>
      <c r="C10" s="49"/>
      <c r="D10" s="31"/>
    </row>
    <row r="11" spans="1:6" ht="33">
      <c r="A11" s="19">
        <v>7</v>
      </c>
      <c r="B11" s="20" t="s">
        <v>47</v>
      </c>
      <c r="C11" s="25"/>
      <c r="D11" s="31" t="s">
        <v>31</v>
      </c>
    </row>
    <row r="12" spans="1:6" ht="33">
      <c r="A12" s="12">
        <v>8</v>
      </c>
      <c r="B12" s="13" t="s">
        <v>58</v>
      </c>
      <c r="C12" s="35">
        <f>IF(C11&gt;C7,C7,C11)</f>
        <v>0</v>
      </c>
      <c r="D12" s="31" t="s">
        <v>30</v>
      </c>
    </row>
    <row r="13" spans="1:6" ht="33">
      <c r="A13" s="12">
        <v>9</v>
      </c>
      <c r="B13" s="13" t="s">
        <v>25</v>
      </c>
      <c r="C13" s="26"/>
      <c r="D13" s="31" t="s">
        <v>48</v>
      </c>
    </row>
    <row r="14" spans="1:6">
      <c r="A14" s="12">
        <v>10.1</v>
      </c>
      <c r="B14" s="21" t="s">
        <v>4</v>
      </c>
      <c r="C14" s="27"/>
      <c r="D14" s="42" t="s">
        <v>89</v>
      </c>
    </row>
    <row r="15" spans="1:6">
      <c r="A15" s="12">
        <v>10.199999999999999</v>
      </c>
      <c r="B15" s="21" t="s">
        <v>5</v>
      </c>
      <c r="C15" s="27"/>
      <c r="D15" s="42" t="s">
        <v>93</v>
      </c>
    </row>
    <row r="16" spans="1:6">
      <c r="A16" s="12">
        <v>10.3</v>
      </c>
      <c r="B16" s="21" t="s">
        <v>73</v>
      </c>
      <c r="C16" s="22">
        <f>(C14*1.12)-C15</f>
        <v>0</v>
      </c>
      <c r="D16" s="31" t="s">
        <v>32</v>
      </c>
    </row>
    <row r="17" spans="1:4" ht="33">
      <c r="A17" s="12">
        <v>11</v>
      </c>
      <c r="B17" s="13" t="s">
        <v>61</v>
      </c>
      <c r="C17" s="22">
        <f>ROUND(IF(C13*C16&lt;0,0,C13*C16),2)</f>
        <v>0</v>
      </c>
      <c r="D17" s="31" t="s">
        <v>32</v>
      </c>
    </row>
    <row r="18" spans="1:4" ht="49.5">
      <c r="A18" s="12">
        <v>12</v>
      </c>
      <c r="B18" s="13" t="s">
        <v>69</v>
      </c>
      <c r="C18" s="35">
        <f>C12-C13</f>
        <v>0</v>
      </c>
      <c r="D18" s="39" t="s">
        <v>59</v>
      </c>
    </row>
    <row r="19" spans="1:4">
      <c r="A19" s="12">
        <v>13.1</v>
      </c>
      <c r="B19" s="21" t="s">
        <v>4</v>
      </c>
      <c r="C19" s="22">
        <f>C14</f>
        <v>0</v>
      </c>
      <c r="D19" s="31" t="s">
        <v>53</v>
      </c>
    </row>
    <row r="20" spans="1:4">
      <c r="A20" s="12">
        <v>13.2</v>
      </c>
      <c r="B20" s="21" t="s">
        <v>5</v>
      </c>
      <c r="C20" s="22">
        <f>C15</f>
        <v>0</v>
      </c>
      <c r="D20" s="31" t="s">
        <v>54</v>
      </c>
    </row>
    <row r="21" spans="1:4" ht="33">
      <c r="A21" s="12">
        <v>13.3</v>
      </c>
      <c r="B21" s="13" t="s">
        <v>74</v>
      </c>
      <c r="C21" s="22">
        <f>(C19*1.06)-C20</f>
        <v>0</v>
      </c>
      <c r="D21" s="31" t="s">
        <v>32</v>
      </c>
    </row>
    <row r="22" spans="1:4" ht="33">
      <c r="A22" s="12">
        <v>14</v>
      </c>
      <c r="B22" s="13" t="s">
        <v>60</v>
      </c>
      <c r="C22" s="22">
        <f>ROUND(IF(C18*C21&lt;0,0,C18*C21),2)</f>
        <v>0</v>
      </c>
      <c r="D22" s="31" t="s">
        <v>32</v>
      </c>
    </row>
    <row r="23" spans="1:4">
      <c r="A23" s="23">
        <v>15</v>
      </c>
      <c r="B23" s="24" t="s">
        <v>50</v>
      </c>
      <c r="C23" s="37">
        <f>ROUND(C17+C22,0)</f>
        <v>0</v>
      </c>
      <c r="D23" s="31" t="s">
        <v>32</v>
      </c>
    </row>
  </sheetData>
  <mergeCells count="2">
    <mergeCell ref="A1:C1"/>
    <mergeCell ref="A10:C10"/>
  </mergeCells>
  <conditionalFormatting sqref="C12">
    <cfRule type="expression" dxfId="18" priority="3">
      <formula>$C$12&gt;$C$7</formula>
    </cfRule>
  </conditionalFormatting>
  <conditionalFormatting sqref="C13">
    <cfRule type="expression" dxfId="17" priority="2">
      <formula>($C$13+$C$18)&gt;$C$7</formula>
    </cfRule>
  </conditionalFormatting>
  <conditionalFormatting sqref="C18">
    <cfRule type="expression" dxfId="16" priority="1">
      <formula>($C$13+$C$18)&gt;$C$7</formula>
    </cfRule>
  </conditionalFormatting>
  <hyperlinks>
    <hyperlink ref="F2" r:id="rId1" display="Use Apportionment for April 2024 found on the Apportionment, Enrollment, and Fiscal Reports OSPI web page." xr:uid="{2E49804E-831E-4308-96FD-555262FAD75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83188-C44D-4334-90ED-B6F5F7341A99}">
  <sheetPr>
    <tabColor rgb="FF92D050"/>
  </sheetPr>
  <dimension ref="A1:F26"/>
  <sheetViews>
    <sheetView zoomScaleNormal="100" workbookViewId="0">
      <selection activeCell="C2" sqref="C2"/>
    </sheetView>
  </sheetViews>
  <sheetFormatPr defaultRowHeight="16.5"/>
  <cols>
    <col min="2" max="2" width="80.85546875" customWidth="1"/>
    <col min="3" max="3" width="14.5703125" bestFit="1" customWidth="1"/>
    <col min="4" max="4" width="29.7109375" style="29" customWidth="1"/>
    <col min="6" max="6" width="103.85546875" bestFit="1" customWidth="1"/>
  </cols>
  <sheetData>
    <row r="1" spans="1:6" ht="33">
      <c r="A1" s="44" t="s">
        <v>81</v>
      </c>
      <c r="B1" s="45"/>
      <c r="C1" s="46"/>
      <c r="D1" s="30" t="s">
        <v>34</v>
      </c>
      <c r="F1" s="8" t="s">
        <v>28</v>
      </c>
    </row>
    <row r="2" spans="1:6">
      <c r="A2" s="19">
        <v>1</v>
      </c>
      <c r="B2" s="20" t="s">
        <v>82</v>
      </c>
      <c r="C2" s="25"/>
      <c r="D2" s="42" t="s">
        <v>90</v>
      </c>
      <c r="F2" s="28" t="s">
        <v>78</v>
      </c>
    </row>
    <row r="3" spans="1:6" ht="33">
      <c r="A3" s="12">
        <v>2</v>
      </c>
      <c r="B3" s="13" t="s">
        <v>24</v>
      </c>
      <c r="C3" s="26"/>
      <c r="D3" s="42" t="s">
        <v>91</v>
      </c>
      <c r="F3" s="8" t="s">
        <v>29</v>
      </c>
    </row>
    <row r="4" spans="1:6">
      <c r="A4" s="12">
        <v>3</v>
      </c>
      <c r="B4" s="13" t="s">
        <v>38</v>
      </c>
      <c r="C4" s="15">
        <f>IFERROR(C3/C2,0)</f>
        <v>0</v>
      </c>
      <c r="D4" s="31" t="s">
        <v>32</v>
      </c>
      <c r="F4" s="8" t="s">
        <v>33</v>
      </c>
    </row>
    <row r="5" spans="1:6" ht="33">
      <c r="A5" s="12">
        <v>4</v>
      </c>
      <c r="B5" s="13" t="s">
        <v>92</v>
      </c>
      <c r="C5" s="15">
        <f>IF(C4&gt;16%,16%,C4)</f>
        <v>0</v>
      </c>
      <c r="D5" s="31" t="s">
        <v>32</v>
      </c>
      <c r="F5" s="40" t="s">
        <v>75</v>
      </c>
    </row>
    <row r="6" spans="1:6">
      <c r="A6" s="12">
        <v>5</v>
      </c>
      <c r="B6" s="13" t="s">
        <v>39</v>
      </c>
      <c r="C6" s="14">
        <f>ROUND(C2*C5,2)</f>
        <v>0</v>
      </c>
      <c r="D6" s="31" t="s">
        <v>32</v>
      </c>
    </row>
    <row r="7" spans="1:6">
      <c r="A7" s="12">
        <v>6</v>
      </c>
      <c r="B7" s="13" t="s">
        <v>40</v>
      </c>
      <c r="C7" s="14">
        <f>C3-C6</f>
        <v>0</v>
      </c>
      <c r="D7" s="31" t="s">
        <v>32</v>
      </c>
      <c r="F7" s="8" t="s">
        <v>45</v>
      </c>
    </row>
    <row r="8" spans="1:6" ht="33">
      <c r="A8" s="12">
        <v>7</v>
      </c>
      <c r="B8" s="41" t="s">
        <v>84</v>
      </c>
      <c r="C8" s="15">
        <v>3.6999999999999998E-2</v>
      </c>
      <c r="D8" s="33" t="s">
        <v>36</v>
      </c>
    </row>
    <row r="9" spans="1:6" ht="33">
      <c r="A9" s="16">
        <v>8</v>
      </c>
      <c r="B9" s="17" t="s">
        <v>41</v>
      </c>
      <c r="C9" s="18">
        <f>ROUND(C3*C8,2)</f>
        <v>0</v>
      </c>
      <c r="D9" s="31" t="s">
        <v>32</v>
      </c>
    </row>
    <row r="10" spans="1:6">
      <c r="A10" s="9"/>
      <c r="B10" s="8"/>
      <c r="C10" s="8"/>
      <c r="D10" s="31"/>
    </row>
    <row r="11" spans="1:6">
      <c r="A11" s="10"/>
      <c r="B11" s="11"/>
      <c r="C11" s="10"/>
      <c r="D11" s="31"/>
    </row>
    <row r="12" spans="1:6">
      <c r="A12" s="47" t="s">
        <v>0</v>
      </c>
      <c r="B12" s="48"/>
      <c r="C12" s="49"/>
      <c r="D12" s="31"/>
    </row>
    <row r="13" spans="1:6" ht="33">
      <c r="A13" s="19">
        <v>9</v>
      </c>
      <c r="B13" s="20" t="s">
        <v>26</v>
      </c>
      <c r="C13" s="25"/>
      <c r="D13" s="31" t="s">
        <v>31</v>
      </c>
    </row>
    <row r="14" spans="1:6" ht="33">
      <c r="A14" s="12">
        <v>10</v>
      </c>
      <c r="B14" s="13" t="s">
        <v>42</v>
      </c>
      <c r="C14" s="14">
        <f>IF((C13-C9)&gt;C7,C7,C13-C9)</f>
        <v>0</v>
      </c>
      <c r="D14" s="31" t="s">
        <v>32</v>
      </c>
    </row>
    <row r="15" spans="1:6" ht="33">
      <c r="A15" s="12">
        <v>11</v>
      </c>
      <c r="B15" s="13" t="s">
        <v>25</v>
      </c>
      <c r="C15" s="26"/>
      <c r="D15" s="31" t="s">
        <v>37</v>
      </c>
    </row>
    <row r="16" spans="1:6">
      <c r="A16" s="12">
        <v>12.1</v>
      </c>
      <c r="B16" s="21" t="s">
        <v>4</v>
      </c>
      <c r="C16" s="27"/>
      <c r="D16" s="42" t="s">
        <v>89</v>
      </c>
    </row>
    <row r="17" spans="1:4">
      <c r="A17" s="12">
        <v>12.2</v>
      </c>
      <c r="B17" s="21" t="s">
        <v>5</v>
      </c>
      <c r="C17" s="27"/>
      <c r="D17" s="42" t="s">
        <v>93</v>
      </c>
    </row>
    <row r="18" spans="1:4">
      <c r="A18" s="12">
        <v>12.3</v>
      </c>
      <c r="B18" s="21" t="s">
        <v>73</v>
      </c>
      <c r="C18" s="22">
        <f>((C16*1.12)-C17)</f>
        <v>0</v>
      </c>
      <c r="D18" s="31" t="s">
        <v>32</v>
      </c>
    </row>
    <row r="19" spans="1:4" ht="33">
      <c r="A19" s="12">
        <v>13</v>
      </c>
      <c r="B19" s="13" t="s">
        <v>88</v>
      </c>
      <c r="C19" s="22">
        <f>ROUND(IF(C15*C18&lt;0,0,C15*C18),2)</f>
        <v>0</v>
      </c>
      <c r="D19" s="31" t="s">
        <v>32</v>
      </c>
    </row>
    <row r="20" spans="1:4" ht="49.5">
      <c r="A20" s="12">
        <v>14</v>
      </c>
      <c r="B20" s="13" t="s">
        <v>68</v>
      </c>
      <c r="C20" s="14">
        <f>C14-C15</f>
        <v>0</v>
      </c>
      <c r="D20" s="42" t="s">
        <v>94</v>
      </c>
    </row>
    <row r="21" spans="1:4">
      <c r="A21" s="12">
        <v>15.1</v>
      </c>
      <c r="B21" s="13" t="s">
        <v>4</v>
      </c>
      <c r="C21" s="22">
        <f>C16</f>
        <v>0</v>
      </c>
      <c r="D21" s="31" t="s">
        <v>55</v>
      </c>
    </row>
    <row r="22" spans="1:4">
      <c r="A22" s="12">
        <v>15.2</v>
      </c>
      <c r="B22" s="13" t="s">
        <v>5</v>
      </c>
      <c r="C22" s="22">
        <f>C17</f>
        <v>0</v>
      </c>
      <c r="D22" s="31" t="s">
        <v>56</v>
      </c>
    </row>
    <row r="23" spans="1:4" ht="33">
      <c r="A23" s="12">
        <v>15.3</v>
      </c>
      <c r="B23" s="13" t="s">
        <v>74</v>
      </c>
      <c r="C23" s="22">
        <f>((C21*1.06)-C22)</f>
        <v>0</v>
      </c>
      <c r="D23" s="31" t="s">
        <v>32</v>
      </c>
    </row>
    <row r="24" spans="1:4" ht="33">
      <c r="A24" s="12">
        <v>16</v>
      </c>
      <c r="B24" s="13" t="s">
        <v>87</v>
      </c>
      <c r="C24" s="22">
        <f>ROUND(IF(C20*C23&lt;0,0,C20*C23),2)</f>
        <v>0</v>
      </c>
      <c r="D24" s="31" t="s">
        <v>32</v>
      </c>
    </row>
    <row r="25" spans="1:4">
      <c r="A25" s="23">
        <v>17</v>
      </c>
      <c r="B25" s="24" t="s">
        <v>43</v>
      </c>
      <c r="C25" s="37">
        <f>ROUND(C19+C24,0)</f>
        <v>0</v>
      </c>
      <c r="D25" s="31" t="s">
        <v>32</v>
      </c>
    </row>
    <row r="26" spans="1:4">
      <c r="D26" s="31"/>
    </row>
  </sheetData>
  <mergeCells count="2">
    <mergeCell ref="A1:C1"/>
    <mergeCell ref="A12:C12"/>
  </mergeCells>
  <hyperlinks>
    <hyperlink ref="B8" r:id="rId1" xr:uid="{3636B898-CDCE-45C6-80BC-6BF79F57C4F4}"/>
    <hyperlink ref="D8" r:id="rId2" xr:uid="{B39999D1-40A9-4D64-A957-38CA00BDE601}"/>
    <hyperlink ref="F2" r:id="rId3" display="Use Apportionment for April 2024 found on the Apportionment, Enrollment, and Fiscal Reports OSPI web page." xr:uid="{51E0B8E6-9021-48CE-B993-80C9C9630CA9}"/>
  </hyperlinks>
  <pageMargins left="0.7" right="0.7" top="0.75" bottom="0.7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7801E-E637-4E4A-9D43-97714F459AB5}">
  <sheetPr>
    <tabColor rgb="FF92D050"/>
  </sheetPr>
  <dimension ref="A1:F23"/>
  <sheetViews>
    <sheetView zoomScaleNormal="100" workbookViewId="0">
      <selection activeCell="C2" sqref="C2"/>
    </sheetView>
  </sheetViews>
  <sheetFormatPr defaultRowHeight="15"/>
  <cols>
    <col min="1" max="1" width="7.7109375" customWidth="1"/>
    <col min="2" max="2" width="73.85546875" customWidth="1"/>
    <col min="3" max="3" width="14.5703125" bestFit="1" customWidth="1"/>
    <col min="4" max="4" width="30.28515625" style="4" customWidth="1"/>
    <col min="6" max="6" width="103.85546875" customWidth="1"/>
  </cols>
  <sheetData>
    <row r="1" spans="1:6" ht="33">
      <c r="A1" s="44" t="s">
        <v>83</v>
      </c>
      <c r="B1" s="45"/>
      <c r="C1" s="46"/>
      <c r="D1" s="30" t="s">
        <v>34</v>
      </c>
      <c r="F1" s="8" t="s">
        <v>28</v>
      </c>
    </row>
    <row r="2" spans="1:6" ht="16.5">
      <c r="A2" s="19">
        <v>1</v>
      </c>
      <c r="B2" s="20" t="s">
        <v>82</v>
      </c>
      <c r="C2" s="25"/>
      <c r="D2" s="42" t="s">
        <v>90</v>
      </c>
      <c r="F2" s="28" t="s">
        <v>78</v>
      </c>
    </row>
    <row r="3" spans="1:6" ht="33">
      <c r="A3" s="12">
        <v>2</v>
      </c>
      <c r="B3" s="13" t="s">
        <v>24</v>
      </c>
      <c r="C3" s="34"/>
      <c r="D3" s="42" t="s">
        <v>91</v>
      </c>
      <c r="F3" s="8" t="s">
        <v>29</v>
      </c>
    </row>
    <row r="4" spans="1:6" ht="16.5">
      <c r="A4" s="12">
        <v>3</v>
      </c>
      <c r="B4" s="13" t="s">
        <v>38</v>
      </c>
      <c r="C4" s="15">
        <f>IFERROR(C3/C2,0)</f>
        <v>0</v>
      </c>
      <c r="D4" s="31" t="s">
        <v>32</v>
      </c>
      <c r="F4" s="8" t="s">
        <v>33</v>
      </c>
    </row>
    <row r="5" spans="1:6" ht="33">
      <c r="A5" s="12">
        <v>4</v>
      </c>
      <c r="B5" s="13" t="s">
        <v>92</v>
      </c>
      <c r="C5" s="15">
        <f>IF(C4&gt;16%,16%,C4)</f>
        <v>0</v>
      </c>
      <c r="D5" s="31" t="s">
        <v>32</v>
      </c>
      <c r="F5" s="40" t="s">
        <v>75</v>
      </c>
    </row>
    <row r="6" spans="1:6" ht="16.5">
      <c r="A6" s="12">
        <v>5</v>
      </c>
      <c r="B6" s="13" t="s">
        <v>39</v>
      </c>
      <c r="C6" s="35">
        <f>ROUND(C2*C5,2)</f>
        <v>0</v>
      </c>
      <c r="D6" s="31" t="s">
        <v>32</v>
      </c>
    </row>
    <row r="7" spans="1:6" ht="16.5">
      <c r="A7" s="16">
        <v>6</v>
      </c>
      <c r="B7" s="17" t="s">
        <v>40</v>
      </c>
      <c r="C7" s="36">
        <f>ROUND(C3-C6,2)</f>
        <v>0</v>
      </c>
      <c r="D7" s="31" t="s">
        <v>32</v>
      </c>
      <c r="F7" s="8" t="s">
        <v>45</v>
      </c>
    </row>
    <row r="8" spans="1:6" ht="16.5">
      <c r="A8" s="9"/>
      <c r="B8" s="8"/>
      <c r="C8" s="8"/>
      <c r="D8" s="29"/>
    </row>
    <row r="9" spans="1:6" ht="16.5">
      <c r="A9" s="10"/>
      <c r="B9" s="11"/>
      <c r="C9" s="10"/>
      <c r="D9" s="29"/>
    </row>
    <row r="10" spans="1:6" ht="16.5" customHeight="1">
      <c r="A10" s="47" t="s">
        <v>0</v>
      </c>
      <c r="B10" s="48"/>
      <c r="C10" s="49"/>
      <c r="D10" s="29"/>
    </row>
    <row r="11" spans="1:6" ht="33">
      <c r="A11" s="19">
        <v>7</v>
      </c>
      <c r="B11" s="20" t="s">
        <v>27</v>
      </c>
      <c r="C11" s="25"/>
      <c r="D11" s="31" t="s">
        <v>31</v>
      </c>
    </row>
    <row r="12" spans="1:6" ht="49.5">
      <c r="A12" s="12">
        <v>8</v>
      </c>
      <c r="B12" s="13" t="s">
        <v>57</v>
      </c>
      <c r="C12" s="35">
        <f>ROUND(IF(C11&gt;C7,C7,C11),2)</f>
        <v>0</v>
      </c>
      <c r="D12" s="31" t="s">
        <v>32</v>
      </c>
    </row>
    <row r="13" spans="1:6" ht="33">
      <c r="A13" s="12">
        <v>9</v>
      </c>
      <c r="B13" s="13" t="s">
        <v>25</v>
      </c>
      <c r="C13" s="26"/>
      <c r="D13" s="31" t="s">
        <v>48</v>
      </c>
    </row>
    <row r="14" spans="1:6" ht="16.5">
      <c r="A14" s="12">
        <v>10.1</v>
      </c>
      <c r="B14" s="21" t="s">
        <v>4</v>
      </c>
      <c r="C14" s="27"/>
      <c r="D14" s="42" t="s">
        <v>89</v>
      </c>
    </row>
    <row r="15" spans="1:6" ht="16.5">
      <c r="A15" s="12">
        <v>10.199999999999999</v>
      </c>
      <c r="B15" s="21" t="s">
        <v>5</v>
      </c>
      <c r="C15" s="27"/>
      <c r="D15" s="42" t="s">
        <v>93</v>
      </c>
    </row>
    <row r="16" spans="1:6" ht="16.5">
      <c r="A16" s="12">
        <v>10.3</v>
      </c>
      <c r="B16" s="21" t="s">
        <v>73</v>
      </c>
      <c r="C16" s="22">
        <f>((C14*1.12)-C15)</f>
        <v>0</v>
      </c>
      <c r="D16" s="31" t="s">
        <v>32</v>
      </c>
    </row>
    <row r="17" spans="1:4" ht="33">
      <c r="A17" s="12">
        <v>11</v>
      </c>
      <c r="B17" s="13" t="s">
        <v>86</v>
      </c>
      <c r="C17" s="22">
        <f>ROUND(IF(C13*C16&lt;0,0,C13*C16),2)</f>
        <v>0</v>
      </c>
      <c r="D17" s="31" t="s">
        <v>32</v>
      </c>
    </row>
    <row r="18" spans="1:4" ht="49.5">
      <c r="A18" s="12">
        <v>12</v>
      </c>
      <c r="B18" s="13" t="s">
        <v>67</v>
      </c>
      <c r="C18" s="35">
        <f>C12-C13</f>
        <v>0</v>
      </c>
      <c r="D18" s="31" t="s">
        <v>49</v>
      </c>
    </row>
    <row r="19" spans="1:4" ht="16.5">
      <c r="A19" s="12">
        <v>13.1</v>
      </c>
      <c r="B19" s="21" t="s">
        <v>4</v>
      </c>
      <c r="C19" s="22">
        <f>C14</f>
        <v>0</v>
      </c>
      <c r="D19" s="31" t="s">
        <v>53</v>
      </c>
    </row>
    <row r="20" spans="1:4" ht="16.5">
      <c r="A20" s="12">
        <v>13.2</v>
      </c>
      <c r="B20" s="21" t="s">
        <v>5</v>
      </c>
      <c r="C20" s="22">
        <f>C15</f>
        <v>0</v>
      </c>
      <c r="D20" s="31" t="s">
        <v>54</v>
      </c>
    </row>
    <row r="21" spans="1:4" ht="33">
      <c r="A21" s="12">
        <v>13.3</v>
      </c>
      <c r="B21" s="13" t="s">
        <v>74</v>
      </c>
      <c r="C21" s="22">
        <f>((C19*1.06)-C20)</f>
        <v>0</v>
      </c>
      <c r="D21" s="31" t="s">
        <v>32</v>
      </c>
    </row>
    <row r="22" spans="1:4" ht="49.5">
      <c r="A22" s="12">
        <v>14</v>
      </c>
      <c r="B22" s="13" t="s">
        <v>85</v>
      </c>
      <c r="C22" s="22">
        <f>ROUND(IF(C18*C21&lt;0,0,C18*C21),2)</f>
        <v>0</v>
      </c>
      <c r="D22" s="31" t="s">
        <v>32</v>
      </c>
    </row>
    <row r="23" spans="1:4" ht="16.5">
      <c r="A23" s="23">
        <v>15</v>
      </c>
      <c r="B23" s="24" t="s">
        <v>50</v>
      </c>
      <c r="C23" s="37">
        <f>ROUND(C17+C22,0)</f>
        <v>0</v>
      </c>
      <c r="D23" s="31" t="s">
        <v>32</v>
      </c>
    </row>
  </sheetData>
  <mergeCells count="2">
    <mergeCell ref="A1:C1"/>
    <mergeCell ref="A10:C10"/>
  </mergeCells>
  <conditionalFormatting sqref="C12">
    <cfRule type="expression" dxfId="15" priority="3">
      <formula>$C$12&gt;$C$7</formula>
    </cfRule>
  </conditionalFormatting>
  <conditionalFormatting sqref="C13">
    <cfRule type="expression" dxfId="14" priority="2">
      <formula>($C$13+$C$18)&gt;$C$7</formula>
    </cfRule>
  </conditionalFormatting>
  <conditionalFormatting sqref="C18">
    <cfRule type="expression" dxfId="13" priority="1">
      <formula>($C$13+$C$18)&gt;$C$7</formula>
    </cfRule>
  </conditionalFormatting>
  <hyperlinks>
    <hyperlink ref="F2" r:id="rId1" display="Use Apportionment for April 2024 found on the Apportionment, Enrollment, and Fiscal Reports OSPI web page." xr:uid="{B02B2AE8-EF1E-489B-B84A-6E56B1E507A5}"/>
  </hyperlinks>
  <pageMargins left="0.7" right="0.7" top="0.75" bottom="0.75" header="0.3" footer="0.3"/>
  <pageSetup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9873B-5CB2-469C-A5F5-867161E77FA2}">
  <dimension ref="A1:U26"/>
  <sheetViews>
    <sheetView workbookViewId="0">
      <selection activeCell="B4" sqref="B4"/>
    </sheetView>
  </sheetViews>
  <sheetFormatPr defaultRowHeight="15"/>
  <cols>
    <col min="2" max="2" width="14.42578125" bestFit="1" customWidth="1"/>
    <col min="3" max="3" width="12.140625" customWidth="1"/>
    <col min="4" max="6" width="14.42578125" customWidth="1"/>
    <col min="7" max="7" width="15.42578125" customWidth="1"/>
    <col min="8" max="8" width="12.7109375" customWidth="1"/>
    <col min="9" max="9" width="9.7109375" hidden="1" customWidth="1"/>
    <col min="10" max="10" width="11.5703125" hidden="1" customWidth="1"/>
    <col min="11" max="11" width="9" customWidth="1"/>
    <col min="12" max="12" width="11.140625" customWidth="1"/>
    <col min="13" max="13" width="15.85546875" customWidth="1"/>
    <col min="14" max="15" width="13.85546875" customWidth="1"/>
    <col min="16" max="16" width="15" customWidth="1"/>
    <col min="17" max="17" width="13.5703125" customWidth="1"/>
    <col min="18" max="18" width="14.85546875" customWidth="1"/>
    <col min="19" max="19" width="10.140625" bestFit="1" customWidth="1"/>
    <col min="20" max="20" width="11.42578125" customWidth="1"/>
    <col min="21" max="21" width="41.85546875" style="4" bestFit="1" customWidth="1"/>
  </cols>
  <sheetData>
    <row r="1" spans="1:21" ht="30" customHeight="1">
      <c r="N1" s="50" t="s">
        <v>8</v>
      </c>
      <c r="O1" s="50"/>
      <c r="P1" s="50"/>
    </row>
    <row r="2" spans="1:21" s="4" customFormat="1" ht="60">
      <c r="A2" s="4" t="s">
        <v>2</v>
      </c>
      <c r="B2" s="4" t="s">
        <v>3</v>
      </c>
      <c r="C2" s="4" t="s">
        <v>20</v>
      </c>
      <c r="D2" s="4" t="s">
        <v>22</v>
      </c>
      <c r="E2" s="4" t="s">
        <v>9</v>
      </c>
      <c r="F2" s="4" t="s">
        <v>19</v>
      </c>
      <c r="G2" s="4" t="s">
        <v>17</v>
      </c>
      <c r="H2" s="4" t="s">
        <v>18</v>
      </c>
      <c r="I2" s="4" t="s">
        <v>4</v>
      </c>
      <c r="J2" s="4" t="s">
        <v>5</v>
      </c>
      <c r="K2" s="4" t="s">
        <v>10</v>
      </c>
      <c r="L2" s="4" t="s">
        <v>11</v>
      </c>
      <c r="M2" s="4" t="s">
        <v>21</v>
      </c>
      <c r="N2" s="4" t="s">
        <v>6</v>
      </c>
      <c r="O2" s="4" t="s">
        <v>7</v>
      </c>
      <c r="P2" s="4" t="s">
        <v>23</v>
      </c>
      <c r="Q2" s="4" t="s">
        <v>12</v>
      </c>
      <c r="R2" s="4" t="s">
        <v>13</v>
      </c>
      <c r="S2" s="4" t="s">
        <v>16</v>
      </c>
      <c r="T2" s="4" t="s">
        <v>14</v>
      </c>
      <c r="U2" s="4" t="s">
        <v>15</v>
      </c>
    </row>
    <row r="3" spans="1:21">
      <c r="C3" s="5"/>
      <c r="D3" s="5"/>
      <c r="E3" s="1"/>
      <c r="F3" s="1"/>
      <c r="G3" s="5"/>
      <c r="H3" s="5"/>
      <c r="I3" s="2"/>
      <c r="J3" s="2"/>
      <c r="K3" s="2"/>
      <c r="L3" s="2"/>
      <c r="M3" s="5"/>
      <c r="P3">
        <f>N3+O3</f>
        <v>0</v>
      </c>
      <c r="Q3" s="2">
        <f>K3*N3</f>
        <v>0</v>
      </c>
      <c r="R3" s="2">
        <f>L3*O3</f>
        <v>0</v>
      </c>
      <c r="S3" s="3">
        <f>ROUND(Q3+R3,0)</f>
        <v>0</v>
      </c>
    </row>
    <row r="4" spans="1:21">
      <c r="C4" s="5"/>
      <c r="D4" s="5"/>
      <c r="E4" s="1"/>
      <c r="F4" s="1"/>
      <c r="G4" s="5"/>
      <c r="H4" s="5"/>
      <c r="I4" s="2"/>
      <c r="J4" s="2"/>
      <c r="K4" s="2"/>
      <c r="L4" s="2"/>
      <c r="M4" s="5"/>
      <c r="P4">
        <f t="shared" ref="P4:P16" si="0">N4+O4</f>
        <v>0</v>
      </c>
      <c r="Q4" s="2">
        <f t="shared" ref="Q4:Q16" si="1">K4*N4</f>
        <v>0</v>
      </c>
      <c r="R4" s="2">
        <f t="shared" ref="R4:R16" si="2">L4*O4</f>
        <v>0</v>
      </c>
      <c r="S4" s="3">
        <f t="shared" ref="S4:S16" si="3">ROUND(Q4+R4,0)</f>
        <v>0</v>
      </c>
    </row>
    <row r="5" spans="1:21">
      <c r="C5" s="5"/>
      <c r="D5" s="5"/>
      <c r="E5" s="1"/>
      <c r="F5" s="1"/>
      <c r="G5" s="5"/>
      <c r="H5" s="5"/>
      <c r="I5" s="2"/>
      <c r="J5" s="2"/>
      <c r="K5" s="2"/>
      <c r="L5" s="2"/>
      <c r="M5" s="5"/>
      <c r="P5">
        <f t="shared" si="0"/>
        <v>0</v>
      </c>
      <c r="Q5" s="2">
        <f t="shared" si="1"/>
        <v>0</v>
      </c>
      <c r="R5" s="2">
        <f t="shared" si="2"/>
        <v>0</v>
      </c>
      <c r="S5" s="3">
        <f t="shared" si="3"/>
        <v>0</v>
      </c>
    </row>
    <row r="6" spans="1:21">
      <c r="C6" s="5"/>
      <c r="D6" s="5"/>
      <c r="E6" s="1"/>
      <c r="F6" s="1"/>
      <c r="G6" s="5"/>
      <c r="H6" s="5"/>
      <c r="I6" s="2"/>
      <c r="J6" s="2"/>
      <c r="K6" s="2"/>
      <c r="L6" s="2"/>
      <c r="M6" s="5"/>
      <c r="P6">
        <f t="shared" si="0"/>
        <v>0</v>
      </c>
      <c r="Q6" s="2">
        <f t="shared" si="1"/>
        <v>0</v>
      </c>
      <c r="R6" s="2">
        <f t="shared" si="2"/>
        <v>0</v>
      </c>
      <c r="S6" s="3">
        <f t="shared" si="3"/>
        <v>0</v>
      </c>
    </row>
    <row r="7" spans="1:21">
      <c r="C7" s="5"/>
      <c r="D7" s="5"/>
      <c r="E7" s="1"/>
      <c r="F7" s="1"/>
      <c r="G7" s="5"/>
      <c r="H7" s="5"/>
      <c r="I7" s="2"/>
      <c r="J7" s="2"/>
      <c r="K7" s="2"/>
      <c r="L7" s="2"/>
      <c r="M7" s="5"/>
      <c r="P7">
        <f t="shared" si="0"/>
        <v>0</v>
      </c>
      <c r="Q7" s="2">
        <f t="shared" si="1"/>
        <v>0</v>
      </c>
      <c r="R7" s="2">
        <f t="shared" si="2"/>
        <v>0</v>
      </c>
      <c r="S7" s="3">
        <f t="shared" si="3"/>
        <v>0</v>
      </c>
    </row>
    <row r="8" spans="1:21">
      <c r="C8" s="5"/>
      <c r="D8" s="5"/>
      <c r="E8" s="1"/>
      <c r="F8" s="1"/>
      <c r="G8" s="5"/>
      <c r="H8" s="5"/>
      <c r="I8" s="2"/>
      <c r="J8" s="2"/>
      <c r="K8" s="2"/>
      <c r="L8" s="2"/>
      <c r="M8" s="5"/>
      <c r="P8">
        <f t="shared" si="0"/>
        <v>0</v>
      </c>
      <c r="Q8" s="2">
        <f t="shared" si="1"/>
        <v>0</v>
      </c>
      <c r="R8" s="2">
        <f t="shared" si="2"/>
        <v>0</v>
      </c>
      <c r="S8" s="3">
        <f t="shared" si="3"/>
        <v>0</v>
      </c>
    </row>
    <row r="9" spans="1:21">
      <c r="C9" s="5"/>
      <c r="D9" s="5"/>
      <c r="E9" s="1"/>
      <c r="F9" s="1"/>
      <c r="G9" s="5"/>
      <c r="H9" s="5"/>
      <c r="I9" s="2"/>
      <c r="J9" s="2"/>
      <c r="K9" s="2"/>
      <c r="L9" s="2"/>
      <c r="M9" s="5"/>
      <c r="P9">
        <f t="shared" si="0"/>
        <v>0</v>
      </c>
      <c r="Q9" s="2">
        <f t="shared" si="1"/>
        <v>0</v>
      </c>
      <c r="R9" s="2">
        <f t="shared" si="2"/>
        <v>0</v>
      </c>
      <c r="S9" s="3">
        <f t="shared" si="3"/>
        <v>0</v>
      </c>
    </row>
    <row r="10" spans="1:21">
      <c r="C10" s="5"/>
      <c r="D10" s="5"/>
      <c r="E10" s="1"/>
      <c r="F10" s="1"/>
      <c r="G10" s="5"/>
      <c r="H10" s="5"/>
      <c r="I10" s="2"/>
      <c r="J10" s="2"/>
      <c r="K10" s="2"/>
      <c r="L10" s="2"/>
      <c r="M10" s="5"/>
      <c r="P10">
        <f t="shared" si="0"/>
        <v>0</v>
      </c>
      <c r="Q10" s="2">
        <f t="shared" si="1"/>
        <v>0</v>
      </c>
      <c r="R10" s="2">
        <f t="shared" si="2"/>
        <v>0</v>
      </c>
      <c r="S10" s="3">
        <f t="shared" si="3"/>
        <v>0</v>
      </c>
    </row>
    <row r="11" spans="1:21">
      <c r="C11" s="5"/>
      <c r="D11" s="5"/>
      <c r="E11" s="1"/>
      <c r="F11" s="1"/>
      <c r="G11" s="5"/>
      <c r="H11" s="5"/>
      <c r="I11" s="2"/>
      <c r="J11" s="2"/>
      <c r="K11" s="2"/>
      <c r="L11" s="2"/>
      <c r="M11" s="5"/>
      <c r="P11">
        <f t="shared" si="0"/>
        <v>0</v>
      </c>
      <c r="Q11" s="2">
        <f t="shared" si="1"/>
        <v>0</v>
      </c>
      <c r="R11" s="2">
        <f t="shared" si="2"/>
        <v>0</v>
      </c>
      <c r="S11" s="3">
        <f t="shared" si="3"/>
        <v>0</v>
      </c>
    </row>
    <row r="12" spans="1:21">
      <c r="C12" s="5"/>
      <c r="D12" s="5"/>
      <c r="E12" s="1"/>
      <c r="F12" s="1"/>
      <c r="G12" s="5"/>
      <c r="H12" s="5"/>
      <c r="I12" s="2"/>
      <c r="J12" s="2"/>
      <c r="K12" s="2"/>
      <c r="L12" s="2"/>
      <c r="M12" s="5"/>
      <c r="P12">
        <f t="shared" si="0"/>
        <v>0</v>
      </c>
      <c r="Q12" s="2">
        <f t="shared" si="1"/>
        <v>0</v>
      </c>
      <c r="R12" s="2">
        <f t="shared" si="2"/>
        <v>0</v>
      </c>
      <c r="S12" s="3">
        <f t="shared" si="3"/>
        <v>0</v>
      </c>
    </row>
    <row r="13" spans="1:21">
      <c r="C13" s="5"/>
      <c r="D13" s="5"/>
      <c r="E13" s="1"/>
      <c r="F13" s="1"/>
      <c r="G13" s="5"/>
      <c r="H13" s="5"/>
      <c r="I13" s="2"/>
      <c r="J13" s="2"/>
      <c r="K13" s="2"/>
      <c r="L13" s="2"/>
      <c r="M13" s="5"/>
      <c r="P13">
        <f t="shared" si="0"/>
        <v>0</v>
      </c>
      <c r="Q13" s="2">
        <f t="shared" si="1"/>
        <v>0</v>
      </c>
      <c r="R13" s="2">
        <f t="shared" si="2"/>
        <v>0</v>
      </c>
      <c r="S13" s="3">
        <f t="shared" si="3"/>
        <v>0</v>
      </c>
    </row>
    <row r="14" spans="1:21">
      <c r="C14" s="5"/>
      <c r="D14" s="5"/>
      <c r="E14" s="1"/>
      <c r="F14" s="1"/>
      <c r="G14" s="5"/>
      <c r="H14" s="5"/>
      <c r="I14" s="2"/>
      <c r="J14" s="2"/>
      <c r="K14" s="2"/>
      <c r="L14" s="2"/>
      <c r="M14" s="5"/>
      <c r="O14" s="5"/>
      <c r="P14">
        <f t="shared" si="0"/>
        <v>0</v>
      </c>
      <c r="Q14" s="2">
        <f t="shared" si="1"/>
        <v>0</v>
      </c>
      <c r="R14" s="2">
        <f t="shared" si="2"/>
        <v>0</v>
      </c>
      <c r="S14" s="3">
        <f t="shared" si="3"/>
        <v>0</v>
      </c>
    </row>
    <row r="15" spans="1:21">
      <c r="C15" s="5"/>
      <c r="D15" s="5"/>
      <c r="E15" s="1"/>
      <c r="F15" s="1"/>
      <c r="G15" s="5"/>
      <c r="H15" s="5"/>
      <c r="I15" s="2"/>
      <c r="J15" s="2"/>
      <c r="K15" s="2"/>
      <c r="L15" s="2"/>
      <c r="M15" s="5"/>
      <c r="P15">
        <f t="shared" si="0"/>
        <v>0</v>
      </c>
      <c r="Q15" s="2">
        <f t="shared" si="1"/>
        <v>0</v>
      </c>
      <c r="R15" s="2">
        <f t="shared" si="2"/>
        <v>0</v>
      </c>
      <c r="S15" s="3">
        <f t="shared" si="3"/>
        <v>0</v>
      </c>
    </row>
    <row r="16" spans="1:21">
      <c r="C16" s="5"/>
      <c r="D16" s="5"/>
      <c r="E16" s="1"/>
      <c r="F16" s="1"/>
      <c r="G16" s="5"/>
      <c r="H16" s="5"/>
      <c r="I16" s="2"/>
      <c r="J16" s="2"/>
      <c r="K16" s="2"/>
      <c r="L16" s="2"/>
      <c r="M16" s="5"/>
      <c r="P16">
        <f t="shared" si="0"/>
        <v>0</v>
      </c>
      <c r="Q16" s="2">
        <f t="shared" si="1"/>
        <v>0</v>
      </c>
      <c r="R16" s="2">
        <f t="shared" si="2"/>
        <v>0</v>
      </c>
      <c r="S16" s="3">
        <f t="shared" si="3"/>
        <v>0</v>
      </c>
    </row>
    <row r="24" spans="11:13">
      <c r="K24" s="6"/>
    </row>
    <row r="25" spans="11:13">
      <c r="K25" s="6"/>
    </row>
    <row r="26" spans="11:13">
      <c r="M26" s="7"/>
    </row>
  </sheetData>
  <sortState xmlns:xlrd2="http://schemas.microsoft.com/office/spreadsheetml/2017/richdata2" ref="A3:P16">
    <sortCondition ref="B3:B16"/>
  </sortState>
  <mergeCells count="1">
    <mergeCell ref="N1:P1"/>
  </mergeCells>
  <conditionalFormatting sqref="P3">
    <cfRule type="expression" dxfId="12" priority="13">
      <formula>$P$3&gt;$M$3</formula>
    </cfRule>
  </conditionalFormatting>
  <conditionalFormatting sqref="P4">
    <cfRule type="expression" dxfId="11" priority="12">
      <formula>$P$4&gt;$M$4</formula>
    </cfRule>
  </conditionalFormatting>
  <conditionalFormatting sqref="P6">
    <cfRule type="expression" dxfId="10" priority="11">
      <formula>$P$6&gt;$M$6</formula>
    </cfRule>
  </conditionalFormatting>
  <conditionalFormatting sqref="P7">
    <cfRule type="expression" dxfId="9" priority="10">
      <formula>$P$7&gt;$M$7</formula>
    </cfRule>
  </conditionalFormatting>
  <conditionalFormatting sqref="P8">
    <cfRule type="expression" dxfId="8" priority="9">
      <formula>$P$8&gt;$M$8</formula>
    </cfRule>
  </conditionalFormatting>
  <conditionalFormatting sqref="P9">
    <cfRule type="expression" dxfId="7" priority="8">
      <formula>$P$9&gt;$M$9</formula>
    </cfRule>
  </conditionalFormatting>
  <conditionalFormatting sqref="P10">
    <cfRule type="expression" dxfId="6" priority="7">
      <formula>$P$10&gt;$M$10</formula>
    </cfRule>
  </conditionalFormatting>
  <conditionalFormatting sqref="P11">
    <cfRule type="expression" dxfId="5" priority="6">
      <formula>$P$11&gt;$M$11</formula>
    </cfRule>
  </conditionalFormatting>
  <conditionalFormatting sqref="P12">
    <cfRule type="expression" dxfId="4" priority="5">
      <formula>$P$12&gt;$M$12</formula>
    </cfRule>
  </conditionalFormatting>
  <conditionalFormatting sqref="P13">
    <cfRule type="expression" dxfId="3" priority="4">
      <formula>$P$13&gt;$M$13</formula>
    </cfRule>
  </conditionalFormatting>
  <conditionalFormatting sqref="P14">
    <cfRule type="expression" dxfId="2" priority="3">
      <formula>$P$14&gt;$M$14</formula>
    </cfRule>
  </conditionalFormatting>
  <conditionalFormatting sqref="P15">
    <cfRule type="expression" dxfId="1" priority="2">
      <formula>$P$15&gt;$M$15</formula>
    </cfRule>
  </conditionalFormatting>
  <conditionalFormatting sqref="P16">
    <cfRule type="expression" dxfId="0" priority="1">
      <formula>$P$16&gt;$M$16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Cost Calculation</vt:lpstr>
      <vt:lpstr>Foster Care Factor Cost Calc</vt:lpstr>
      <vt:lpstr>Group Homes Factor Cost Calc</vt:lpstr>
      <vt:lpstr>Homelessness Factor Cost Calc</vt:lpstr>
      <vt:lpstr>Military Factor Cost Calc</vt:lpstr>
      <vt:lpstr>Verification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Community Impact Cost Calculation Worksheet</dc:title>
  <dc:subject>Safety Net</dc:subject>
  <dc:creator>OSPI, Special Education</dc:creator>
  <cp:keywords>safety net, community impact</cp:keywords>
  <cp:lastModifiedBy>Amber O’Donnell</cp:lastModifiedBy>
  <dcterms:created xsi:type="dcterms:W3CDTF">2021-06-02T17:08:35Z</dcterms:created>
  <dcterms:modified xsi:type="dcterms:W3CDTF">2025-03-26T19:45:12Z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2024-09-12T21:02:31Z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73aff770-adc9-4f38-85bc-f4b7d49101c2</vt:lpwstr>
  </property>
  <property fmtid="{D5CDD505-2E9C-101B-9397-08002B2CF9AE}" pid="8" name="MSIP_Label_9145f431-4c8c-42c6-a5a5-ba6d3bdea585_ContentBits">
    <vt:lpwstr>0</vt:lpwstr>
  </property>
</Properties>
</file>