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202300"/>
  <mc:AlternateContent xmlns:mc="http://schemas.openxmlformats.org/markup-compatibility/2006">
    <mc:Choice Requires="x15">
      <x15ac:absPath xmlns:x15ac="http://schemas.microsoft.com/office/spreadsheetml/2010/11/ac" url="S:\Apportionment_NEW\Apportionment Funding\Monthly Apport Data\2526\Data Files\"/>
    </mc:Choice>
  </mc:AlternateContent>
  <xr:revisionPtr revIDLastSave="0" documentId="13_ncr:1_{6DF9FE18-45D9-4B1D-852E-463E074FA215}" xr6:coauthVersionLast="47" xr6:coauthVersionMax="47" xr10:uidLastSave="{00000000-0000-0000-0000-000000000000}"/>
  <bookViews>
    <workbookView xWindow="-108" yWindow="-108" windowWidth="23256" windowHeight="12456" xr2:uid="{EE6A656E-9876-48B2-8E24-A699D9AB3D45}"/>
  </bookViews>
  <sheets>
    <sheet name="Dashboard" sheetId="1" r:id="rId1"/>
    <sheet name="ItemCodeReference" sheetId="7" r:id="rId2"/>
    <sheet name="Pivots" sheetId="5" state="hidden" r:id="rId3"/>
    <sheet name="RecoveryCarryover" sheetId="2" state="hidden" r:id="rId4"/>
    <sheet name="ApptInstitutionRev" sheetId="3" state="hidden" r:id="rId5"/>
    <sheet name="ApptOrgType" sheetId="4" state="hidden" r:id="rId6"/>
  </sheets>
  <definedNames>
    <definedName name="Slicer_organization">#N/A</definedName>
  </definedNames>
  <calcPr calcId="191029" calcOnSave="0"/>
  <pivotCaches>
    <pivotCache cacheId="56" r:id="rId7"/>
    <pivotCache cacheId="59" r:id="rId8"/>
    <pivotCache cacheId="62" r:id="rId9"/>
    <pivotCache cacheId="65" r:id="rId10"/>
  </pivotCaches>
  <extLst>
    <ext xmlns:x14="http://schemas.microsoft.com/office/spreadsheetml/2009/9/main" uri="{876F7934-8845-4945-9796-88D515C7AA90}">
      <x14:pivotCaches>
        <pivotCache cacheId="7" r:id="rId11"/>
      </x14:pivotCaches>
    </ex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pptOrgType_f3804e94-5972-416e-a572-c19d8d3749eb" name="ApptOrgType" connection="Query - ApptOrgType"/>
          <x15:modelTable id="ApptInstitutionRev_2bf6e7ff-12ef-4dbd-b7dc-5c87a79e5de2" name="ApptInstitutionRev" connection="Query - ApptInstitutionRev"/>
          <x15:modelTable id="RecoveryCarryover_560259b1-19f3-4ca0-9440-25c1eea6d3f0" name="RecoveryCarryover" connection="Query - RecoveryCarryover"/>
        </x15:modelTables>
        <x15:modelRelationships>
          <x15:modelRelationship fromTable="ApptInstitutionRev" fromColumn="ccddd" toTable="ApptOrgType" toColumn="ccddd"/>
          <x15:modelRelationship fromTable="RecoveryCarryover" fromColumn="ccddd" toTable="ApptOrgType" toColumn="ccdd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3" i="1"/>
  <c r="D157" i="1"/>
  <c r="D21" i="1" s="1"/>
  <c r="D156" i="1"/>
  <c r="D20" i="1" s="1"/>
  <c r="D155" i="1"/>
  <c r="D19" i="1" s="1"/>
  <c r="D148" i="1"/>
  <c r="D147" i="1"/>
  <c r="D146" i="1"/>
  <c r="D145" i="1"/>
  <c r="D137" i="1"/>
  <c r="D136" i="1"/>
  <c r="D135" i="1"/>
  <c r="D133" i="1"/>
  <c r="D132" i="1"/>
  <c r="D130" i="1"/>
  <c r="D129" i="1"/>
  <c r="D122" i="1"/>
  <c r="D121" i="1"/>
  <c r="D120" i="1"/>
  <c r="D119" i="1"/>
  <c r="D113" i="1"/>
  <c r="D111" i="1"/>
  <c r="D110" i="1"/>
  <c r="D109" i="1"/>
  <c r="D103" i="1"/>
  <c r="D102" i="1"/>
  <c r="D101" i="1"/>
  <c r="D95" i="1"/>
  <c r="D94" i="1"/>
  <c r="D93" i="1"/>
  <c r="D86" i="1"/>
  <c r="D85" i="1"/>
  <c r="D84" i="1"/>
  <c r="D83" i="1"/>
  <c r="D76" i="1"/>
  <c r="D75" i="1"/>
  <c r="D74" i="1"/>
  <c r="D73" i="1"/>
  <c r="D66" i="1"/>
  <c r="D65" i="1"/>
  <c r="D61" i="1"/>
  <c r="D64" i="1" s="1"/>
  <c r="E9" i="1" s="1"/>
  <c r="D60" i="1"/>
  <c r="D59" i="1"/>
  <c r="D52" i="1"/>
  <c r="D51" i="1"/>
  <c r="D47" i="1"/>
  <c r="D50" i="1" s="1"/>
  <c r="E8" i="1" s="1"/>
  <c r="D46" i="1"/>
  <c r="D45" i="1"/>
  <c r="D38" i="1"/>
  <c r="D36" i="1"/>
  <c r="D35" i="1"/>
  <c r="D34" i="1"/>
  <c r="D33" i="1"/>
  <c r="D32" i="1"/>
  <c r="D67" i="1" l="1"/>
  <c r="D54" i="1"/>
  <c r="I8" i="1"/>
  <c r="I10" i="1" s="1"/>
  <c r="D87" i="1"/>
  <c r="D88" i="1" s="1"/>
  <c r="D89" i="1" s="1"/>
  <c r="D77" i="1"/>
  <c r="D78" i="1" s="1"/>
  <c r="D79" i="1" s="1"/>
  <c r="D123" i="1"/>
  <c r="D124" i="1" s="1"/>
  <c r="D125" i="1" s="1"/>
  <c r="D149" i="1"/>
  <c r="D150" i="1" s="1"/>
  <c r="D151" i="1" s="1"/>
  <c r="D138" i="1"/>
  <c r="D139" i="1" s="1"/>
  <c r="D134" i="1"/>
  <c r="D131" i="1"/>
  <c r="D112" i="1"/>
  <c r="D114" i="1" s="1"/>
  <c r="D115" i="1" s="1"/>
  <c r="D116" i="1" s="1"/>
  <c r="D14" i="1" s="1"/>
  <c r="D104" i="1"/>
  <c r="D105" i="1" s="1"/>
  <c r="D106" i="1" s="1"/>
  <c r="D13" i="1" s="1"/>
  <c r="D96" i="1"/>
  <c r="D97" i="1" s="1"/>
  <c r="D98" i="1" s="1"/>
  <c r="D12" i="1" s="1"/>
  <c r="D68" i="1"/>
  <c r="D53" i="1"/>
  <c r="D48" i="1"/>
  <c r="D49" i="1" s="1"/>
  <c r="D37" i="1"/>
  <c r="D39" i="1" s="1"/>
  <c r="D40" i="1" s="1"/>
  <c r="D41" i="1" s="1"/>
  <c r="D62" i="1"/>
  <c r="D63" i="1" s="1"/>
  <c r="D55" i="1" l="1"/>
  <c r="D56" i="1" s="1"/>
  <c r="D69" i="1"/>
  <c r="D70" i="1" s="1"/>
  <c r="D9" i="1" s="1"/>
  <c r="D152" i="1"/>
  <c r="D17" i="1" s="1"/>
  <c r="E17" i="1"/>
  <c r="D42" i="1"/>
  <c r="D7" i="1" s="1"/>
  <c r="E7" i="1"/>
  <c r="D80" i="1"/>
  <c r="D10" i="1" s="1"/>
  <c r="E10" i="1"/>
  <c r="I12" i="1"/>
  <c r="I11" i="1"/>
  <c r="D90" i="1"/>
  <c r="D11" i="1" s="1"/>
  <c r="E11" i="1"/>
  <c r="D126" i="1"/>
  <c r="D15" i="1" s="1"/>
  <c r="E15" i="1"/>
  <c r="D140" i="1"/>
  <c r="D141" i="1" s="1"/>
  <c r="I15" i="1" l="1"/>
  <c r="D8" i="1"/>
  <c r="I13" i="1"/>
  <c r="D142" i="1"/>
  <c r="D16" i="1" s="1"/>
  <c r="E16" i="1"/>
  <c r="I18" i="1" l="1"/>
  <c r="I17" i="1"/>
  <c r="I19" i="1" l="1"/>
  <c r="E21" i="1"/>
  <c r="E20" i="1"/>
  <c r="E19"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B59AD1-D35F-44DC-B7C0-78BD78CB7CA8}" name="Query - ApptInstitutionRev" description="Connection to the 'ApptInstitutionRev' query in the workbook." type="100" refreshedVersion="8" minRefreshableVersion="5">
    <extLst>
      <ext xmlns:x15="http://schemas.microsoft.com/office/spreadsheetml/2010/11/main" uri="{DE250136-89BD-433C-8126-D09CA5730AF9}">
        <x15:connection id="6636a73d-637a-468d-a604-c25718252a58"/>
      </ext>
    </extLst>
  </connection>
  <connection id="2" xr16:uid="{73A8B538-1361-4D39-AECA-B4D6EE7721A1}" name="Query - ApptOrgType" description="Connection to the 'ApptOrgType' query in the workbook." type="100" refreshedVersion="8" minRefreshableVersion="5">
    <extLst>
      <ext xmlns:x15="http://schemas.microsoft.com/office/spreadsheetml/2010/11/main" uri="{DE250136-89BD-433C-8126-D09CA5730AF9}">
        <x15:connection id="8d6de3b0-4145-4156-8090-f873c33bc109"/>
      </ext>
    </extLst>
  </connection>
  <connection id="3" xr16:uid="{2A5F5DF6-2754-44D0-9221-191D3B5C4EE8}" name="Query - RecoveryCarryover" description="Connection to the 'RecoveryCarryover' query in the workbook." type="100" refreshedVersion="8" minRefreshableVersion="5">
    <extLst>
      <ext xmlns:x15="http://schemas.microsoft.com/office/spreadsheetml/2010/11/main" uri="{DE250136-89BD-433C-8126-D09CA5730AF9}">
        <x15:connection id="20145b76-c8de-41b6-8c97-97f0d12c1b7d"/>
      </ext>
    </extLst>
  </connection>
  <connection id="4" xr16:uid="{86E6D794-7BCF-419B-BBA5-C8D34D10794C}"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ApptOrgType].[organization].&amp;[Aberdeen School District]}"/>
  </metadataStrings>
  <mdxMetadata count="1">
    <mdx n="0" f="s">
      <ms ns="1" c="0"/>
    </mdx>
  </mdxMetadata>
  <valueMetadata count="1">
    <bk>
      <rc t="1" v="0"/>
    </bk>
  </valueMetadata>
</metadata>
</file>

<file path=xl/sharedStrings.xml><?xml version="1.0" encoding="utf-8"?>
<sst xmlns="http://schemas.openxmlformats.org/spreadsheetml/2006/main" count="21394" uniqueCount="1037">
  <si>
    <t>ccddd</t>
  </si>
  <si>
    <t>organization</t>
  </si>
  <si>
    <t>item_programs</t>
  </si>
  <si>
    <t>item_code</t>
  </si>
  <si>
    <t>item_value</t>
  </si>
  <si>
    <t>06122</t>
  </si>
  <si>
    <t>Ridgefield School District</t>
  </si>
  <si>
    <t>Program 31</t>
  </si>
  <si>
    <t>E55</t>
  </si>
  <si>
    <t>07002</t>
  </si>
  <si>
    <t>Dayton School District</t>
  </si>
  <si>
    <t>08122</t>
  </si>
  <si>
    <t>Longview School District</t>
  </si>
  <si>
    <t>08130</t>
  </si>
  <si>
    <t>Toutle Lake School District</t>
  </si>
  <si>
    <t>08401</t>
  </si>
  <si>
    <t>Castle Rock School District</t>
  </si>
  <si>
    <t>08402</t>
  </si>
  <si>
    <t>Kalama School District</t>
  </si>
  <si>
    <t>08404</t>
  </si>
  <si>
    <t>Woodland School District</t>
  </si>
  <si>
    <t>08458</t>
  </si>
  <si>
    <t>Kelso School District</t>
  </si>
  <si>
    <t>09075</t>
  </si>
  <si>
    <t>Bridgeport School District</t>
  </si>
  <si>
    <t>09206</t>
  </si>
  <si>
    <t>Eastmont School District</t>
  </si>
  <si>
    <t>09207</t>
  </si>
  <si>
    <t>Mansfield School District</t>
  </si>
  <si>
    <t>09209</t>
  </si>
  <si>
    <t>Waterville School District</t>
  </si>
  <si>
    <t>10070</t>
  </si>
  <si>
    <t>Inchelium School District</t>
  </si>
  <si>
    <t>10309</t>
  </si>
  <si>
    <t>Republic School District</t>
  </si>
  <si>
    <t>11001</t>
  </si>
  <si>
    <t>Pasco School District</t>
  </si>
  <si>
    <t>11051</t>
  </si>
  <si>
    <t>North Franklin School District</t>
  </si>
  <si>
    <t>11056</t>
  </si>
  <si>
    <t>Kahlotus School District</t>
  </si>
  <si>
    <t>12110</t>
  </si>
  <si>
    <t>Pomeroy School District</t>
  </si>
  <si>
    <t>13073</t>
  </si>
  <si>
    <t>Wahluke School District</t>
  </si>
  <si>
    <t>13144</t>
  </si>
  <si>
    <t>Quincy School District</t>
  </si>
  <si>
    <t>13146</t>
  </si>
  <si>
    <t>Warden School District</t>
  </si>
  <si>
    <t>13151</t>
  </si>
  <si>
    <t>Coulee-Hartline School District</t>
  </si>
  <si>
    <t>13156</t>
  </si>
  <si>
    <t>Soap Lake School District</t>
  </si>
  <si>
    <t>13160</t>
  </si>
  <si>
    <t>Royal School District</t>
  </si>
  <si>
    <t>13161</t>
  </si>
  <si>
    <t>Moses Lake School District</t>
  </si>
  <si>
    <t>13165</t>
  </si>
  <si>
    <t>Ephrata School District</t>
  </si>
  <si>
    <t>13167</t>
  </si>
  <si>
    <t>Wilson Creek School District</t>
  </si>
  <si>
    <t>13301</t>
  </si>
  <si>
    <t>Grand Coulee Dam School District</t>
  </si>
  <si>
    <t>14005</t>
  </si>
  <si>
    <t>Aberdeen School District</t>
  </si>
  <si>
    <t>14028</t>
  </si>
  <si>
    <t>Hoquiam School District</t>
  </si>
  <si>
    <t>14064</t>
  </si>
  <si>
    <t>North Beach School District</t>
  </si>
  <si>
    <t>14066</t>
  </si>
  <si>
    <t>Montesano School District</t>
  </si>
  <si>
    <t>14068</t>
  </si>
  <si>
    <t>Elma School District</t>
  </si>
  <si>
    <t>14077</t>
  </si>
  <si>
    <t>Taholah School District</t>
  </si>
  <si>
    <t>14097</t>
  </si>
  <si>
    <t>Lake Quinault School District</t>
  </si>
  <si>
    <t>14117</t>
  </si>
  <si>
    <t>Wishkah Valley School District</t>
  </si>
  <si>
    <t>14172</t>
  </si>
  <si>
    <t>Ocosta School District</t>
  </si>
  <si>
    <t>14400</t>
  </si>
  <si>
    <t>Oakville School District</t>
  </si>
  <si>
    <t>15201</t>
  </si>
  <si>
    <t>Oak Harbor School District</t>
  </si>
  <si>
    <t>15204</t>
  </si>
  <si>
    <t>Coupeville School District</t>
  </si>
  <si>
    <t>15206</t>
  </si>
  <si>
    <t>South Whidbey School District</t>
  </si>
  <si>
    <t>16048</t>
  </si>
  <si>
    <t>Quilcene School District</t>
  </si>
  <si>
    <t>16049</t>
  </si>
  <si>
    <t>Chimacum School District</t>
  </si>
  <si>
    <t>16050</t>
  </si>
  <si>
    <t>Port Townsend School District</t>
  </si>
  <si>
    <t>01109</t>
  </si>
  <si>
    <t>Washtucna School District</t>
  </si>
  <si>
    <t>01147</t>
  </si>
  <si>
    <t>Othello School District</t>
  </si>
  <si>
    <t>01158</t>
  </si>
  <si>
    <t>Lind School District</t>
  </si>
  <si>
    <t>01160</t>
  </si>
  <si>
    <t>Ritzville School District</t>
  </si>
  <si>
    <t>02250</t>
  </si>
  <si>
    <t>Clarkston School District</t>
  </si>
  <si>
    <t>02420</t>
  </si>
  <si>
    <t>Asotin-Anatone School District</t>
  </si>
  <si>
    <t>03017</t>
  </si>
  <si>
    <t>Kennewick School District</t>
  </si>
  <si>
    <t>03052</t>
  </si>
  <si>
    <t>Kiona-Benton City School District</t>
  </si>
  <si>
    <t>03053</t>
  </si>
  <si>
    <t>Finley School District</t>
  </si>
  <si>
    <t>03116</t>
  </si>
  <si>
    <t>Prosser School District</t>
  </si>
  <si>
    <t>03400</t>
  </si>
  <si>
    <t>Richland School District</t>
  </si>
  <si>
    <t>04019</t>
  </si>
  <si>
    <t>Manson School District</t>
  </si>
  <si>
    <t>04127</t>
  </si>
  <si>
    <t>Entiat School District</t>
  </si>
  <si>
    <t>04129</t>
  </si>
  <si>
    <t>Lake Chelan School District</t>
  </si>
  <si>
    <t>04222</t>
  </si>
  <si>
    <t>CASHMERE SCHOOL DISTRICT</t>
  </si>
  <si>
    <t>04228</t>
  </si>
  <si>
    <t>Cascade School District</t>
  </si>
  <si>
    <t>04246</t>
  </si>
  <si>
    <t>Wenatchee School District</t>
  </si>
  <si>
    <t>05121</t>
  </si>
  <si>
    <t>Port Angeles School District</t>
  </si>
  <si>
    <t>05313</t>
  </si>
  <si>
    <t>Crescent School District</t>
  </si>
  <si>
    <t>05323</t>
  </si>
  <si>
    <t>Sequim School District</t>
  </si>
  <si>
    <t>05401</t>
  </si>
  <si>
    <t>Cape Flattery School District</t>
  </si>
  <si>
    <t>05402</t>
  </si>
  <si>
    <t>Quillayute Valley School District</t>
  </si>
  <si>
    <t>05903</t>
  </si>
  <si>
    <t>Quileute Tribal School District</t>
  </si>
  <si>
    <t>06037</t>
  </si>
  <si>
    <t>Vancouver School District</t>
  </si>
  <si>
    <t>06098</t>
  </si>
  <si>
    <t>Hockinson School District</t>
  </si>
  <si>
    <t>06101</t>
  </si>
  <si>
    <t>La Center School District</t>
  </si>
  <si>
    <t>06112</t>
  </si>
  <si>
    <t>Washougal School District</t>
  </si>
  <si>
    <t>06114</t>
  </si>
  <si>
    <t>Evergreen School District (Clark)</t>
  </si>
  <si>
    <t>06117</t>
  </si>
  <si>
    <t>Camas School District</t>
  </si>
  <si>
    <t>06119</t>
  </si>
  <si>
    <t>Battle Ground School District</t>
  </si>
  <si>
    <t>18100</t>
  </si>
  <si>
    <t>Bremerton School District</t>
  </si>
  <si>
    <t>18303</t>
  </si>
  <si>
    <t>Bainbridge Island School District</t>
  </si>
  <si>
    <t>18400</t>
  </si>
  <si>
    <t>North Kitsap School District</t>
  </si>
  <si>
    <t>18401</t>
  </si>
  <si>
    <t>Central Kitsap School District</t>
  </si>
  <si>
    <t>18402</t>
  </si>
  <si>
    <t>South Kitsap School District</t>
  </si>
  <si>
    <t>18902</t>
  </si>
  <si>
    <t>Suquamish Tribal Education Department</t>
  </si>
  <si>
    <t>19400</t>
  </si>
  <si>
    <t>Thorp School District</t>
  </si>
  <si>
    <t>19401</t>
  </si>
  <si>
    <t>Ellensburg School District</t>
  </si>
  <si>
    <t>19403</t>
  </si>
  <si>
    <t>Kittitas School District</t>
  </si>
  <si>
    <t>19404</t>
  </si>
  <si>
    <t>Cle Elum-Roslyn School District</t>
  </si>
  <si>
    <t>20094</t>
  </si>
  <si>
    <t>Wishram School District</t>
  </si>
  <si>
    <t>20404</t>
  </si>
  <si>
    <t>Goldendale School District</t>
  </si>
  <si>
    <t>20405</t>
  </si>
  <si>
    <t>White Salmon Valley School District</t>
  </si>
  <si>
    <t>17001</t>
  </si>
  <si>
    <t>Seattle Public Schools</t>
  </si>
  <si>
    <t>17210</t>
  </si>
  <si>
    <t>Federal Way School District</t>
  </si>
  <si>
    <t>17216</t>
  </si>
  <si>
    <t>Enumclaw School District</t>
  </si>
  <si>
    <t>17400</t>
  </si>
  <si>
    <t>Mercer Island School District</t>
  </si>
  <si>
    <t>17401</t>
  </si>
  <si>
    <t>Highline School District</t>
  </si>
  <si>
    <t>17402</t>
  </si>
  <si>
    <t>Vashon Island School District</t>
  </si>
  <si>
    <t>17403</t>
  </si>
  <si>
    <t>Renton School District</t>
  </si>
  <si>
    <t>17404</t>
  </si>
  <si>
    <t>Skykomish School District</t>
  </si>
  <si>
    <t>17405</t>
  </si>
  <si>
    <t>Bellevue School District</t>
  </si>
  <si>
    <t>17406</t>
  </si>
  <si>
    <t>Tukwila School District</t>
  </si>
  <si>
    <t>17407</t>
  </si>
  <si>
    <t>Riverview School District</t>
  </si>
  <si>
    <t>17408</t>
  </si>
  <si>
    <t>Auburn School District</t>
  </si>
  <si>
    <t>17409</t>
  </si>
  <si>
    <t>Tahoma School District</t>
  </si>
  <si>
    <t>21300</t>
  </si>
  <si>
    <t>Onalaska School District</t>
  </si>
  <si>
    <t>21301</t>
  </si>
  <si>
    <t>Pe Ell School District</t>
  </si>
  <si>
    <t>21302</t>
  </si>
  <si>
    <t>Chehalis School District</t>
  </si>
  <si>
    <t>21303</t>
  </si>
  <si>
    <t>White Pass School District</t>
  </si>
  <si>
    <t>21014</t>
  </si>
  <si>
    <t>Napavine School District</t>
  </si>
  <si>
    <t>21206</t>
  </si>
  <si>
    <t>Mossyrock School District</t>
  </si>
  <si>
    <t>21214</t>
  </si>
  <si>
    <t>Morton School District</t>
  </si>
  <si>
    <t>21226</t>
  </si>
  <si>
    <t>Adna School District</t>
  </si>
  <si>
    <t>21232</t>
  </si>
  <si>
    <t>Winlock School District</t>
  </si>
  <si>
    <t>21237</t>
  </si>
  <si>
    <t>Toledo School District</t>
  </si>
  <si>
    <t>39200</t>
  </si>
  <si>
    <t>Grandview School District</t>
  </si>
  <si>
    <t>39201</t>
  </si>
  <si>
    <t>Sunnyside School District</t>
  </si>
  <si>
    <t>39202</t>
  </si>
  <si>
    <t>Toppenish School District</t>
  </si>
  <si>
    <t>39203</t>
  </si>
  <si>
    <t>Highland School District</t>
  </si>
  <si>
    <t>39204</t>
  </si>
  <si>
    <t>Granger School District</t>
  </si>
  <si>
    <t>39205</t>
  </si>
  <si>
    <t>Zillah School District</t>
  </si>
  <si>
    <t>39207</t>
  </si>
  <si>
    <t>Wapato School District</t>
  </si>
  <si>
    <t>39208</t>
  </si>
  <si>
    <t>West Valley School District (Yakima)</t>
  </si>
  <si>
    <t>39209</t>
  </si>
  <si>
    <t>Mount Adams School District</t>
  </si>
  <si>
    <t>21401</t>
  </si>
  <si>
    <t>Centralia School District</t>
  </si>
  <si>
    <t>22008</t>
  </si>
  <si>
    <t>Sprague School District</t>
  </si>
  <si>
    <t>22009</t>
  </si>
  <si>
    <t>Reardan-Edwall School District</t>
  </si>
  <si>
    <t>22017</t>
  </si>
  <si>
    <t>Almira School District</t>
  </si>
  <si>
    <t>22073</t>
  </si>
  <si>
    <t>Creston School District</t>
  </si>
  <si>
    <t>22105</t>
  </si>
  <si>
    <t>Odessa School District</t>
  </si>
  <si>
    <t>22200</t>
  </si>
  <si>
    <t>Wilbur School District</t>
  </si>
  <si>
    <t>22204</t>
  </si>
  <si>
    <t>Harrington School District</t>
  </si>
  <si>
    <t>22207</t>
  </si>
  <si>
    <t>Davenport School District</t>
  </si>
  <si>
    <t>23309</t>
  </si>
  <si>
    <t>Shelton School District</t>
  </si>
  <si>
    <t>23311</t>
  </si>
  <si>
    <t>Mary M Knight School District</t>
  </si>
  <si>
    <t>23403</t>
  </si>
  <si>
    <t>North Mason School District</t>
  </si>
  <si>
    <t>24014</t>
  </si>
  <si>
    <t>Nespelem School District</t>
  </si>
  <si>
    <t>24019</t>
  </si>
  <si>
    <t>Omak School District</t>
  </si>
  <si>
    <t>24105</t>
  </si>
  <si>
    <t>Okanogan School District</t>
  </si>
  <si>
    <t>24111</t>
  </si>
  <si>
    <t>Brewster School District</t>
  </si>
  <si>
    <t>24122</t>
  </si>
  <si>
    <t>Pateros School District</t>
  </si>
  <si>
    <t>24350</t>
  </si>
  <si>
    <t>Methow Valley School District</t>
  </si>
  <si>
    <t>24404</t>
  </si>
  <si>
    <t>Tonasket School District</t>
  </si>
  <si>
    <t>24410</t>
  </si>
  <si>
    <t>Oroville School District</t>
  </si>
  <si>
    <t>25101</t>
  </si>
  <si>
    <t>Ocean Beach School District</t>
  </si>
  <si>
    <t>25116</t>
  </si>
  <si>
    <t>Raymond School District</t>
  </si>
  <si>
    <t>25118</t>
  </si>
  <si>
    <t>South Bend School District</t>
  </si>
  <si>
    <t>25155</t>
  </si>
  <si>
    <t>Naselle-Grays River Valley School District</t>
  </si>
  <si>
    <t>25160</t>
  </si>
  <si>
    <t>Willapa Valley School District</t>
  </si>
  <si>
    <t>26056</t>
  </si>
  <si>
    <t>Newport School District</t>
  </si>
  <si>
    <t>26059</t>
  </si>
  <si>
    <t>Cusick School District</t>
  </si>
  <si>
    <t>26070</t>
  </si>
  <si>
    <t>Selkirk School District</t>
  </si>
  <si>
    <t>27001</t>
  </si>
  <si>
    <t>Steilacoom Hist. School District</t>
  </si>
  <si>
    <t>27003</t>
  </si>
  <si>
    <t>Puyallup School District</t>
  </si>
  <si>
    <t>27010</t>
  </si>
  <si>
    <t>Tacoma School District</t>
  </si>
  <si>
    <t>27083</t>
  </si>
  <si>
    <t>University Place School District</t>
  </si>
  <si>
    <t>27320</t>
  </si>
  <si>
    <t>Sumner-Bonney Lake School District</t>
  </si>
  <si>
    <t>27344</t>
  </si>
  <si>
    <t>Orting School District</t>
  </si>
  <si>
    <t>27400</t>
  </si>
  <si>
    <t>Clover Park School District</t>
  </si>
  <si>
    <t>27401</t>
  </si>
  <si>
    <t>Peninsula School District</t>
  </si>
  <si>
    <t>27402</t>
  </si>
  <si>
    <t>Franklin Pierce School District</t>
  </si>
  <si>
    <t>27403</t>
  </si>
  <si>
    <t>Bethel School District</t>
  </si>
  <si>
    <t>27404</t>
  </si>
  <si>
    <t>Eatonville School District</t>
  </si>
  <si>
    <t>27416</t>
  </si>
  <si>
    <t>White River School District</t>
  </si>
  <si>
    <t>27417</t>
  </si>
  <si>
    <t>Fife School District</t>
  </si>
  <si>
    <t>27901</t>
  </si>
  <si>
    <t>Chief Leschi Tribal Compact</t>
  </si>
  <si>
    <t>28137</t>
  </si>
  <si>
    <t>Orcas Island School District</t>
  </si>
  <si>
    <t>28144</t>
  </si>
  <si>
    <t>Lopez Island School District</t>
  </si>
  <si>
    <t>28149</t>
  </si>
  <si>
    <t>San Juan Island School District</t>
  </si>
  <si>
    <t>17410</t>
  </si>
  <si>
    <t>Snoqualmie Valley School District</t>
  </si>
  <si>
    <t>17411</t>
  </si>
  <si>
    <t>Issaquah School District</t>
  </si>
  <si>
    <t>17412</t>
  </si>
  <si>
    <t>Shoreline School District</t>
  </si>
  <si>
    <t>17414</t>
  </si>
  <si>
    <t>Lake Washington School District</t>
  </si>
  <si>
    <t>17415</t>
  </si>
  <si>
    <t>Kent School District</t>
  </si>
  <si>
    <t>17417</t>
  </si>
  <si>
    <t>Northshore School District</t>
  </si>
  <si>
    <t>17903</t>
  </si>
  <si>
    <t>Muckleshoot Indian Tribe</t>
  </si>
  <si>
    <t>31332</t>
  </si>
  <si>
    <t>Granite Falls School District</t>
  </si>
  <si>
    <t>31401</t>
  </si>
  <si>
    <t>Stanwood-Camano School District</t>
  </si>
  <si>
    <t>32081</t>
  </si>
  <si>
    <t>Spokane School District</t>
  </si>
  <si>
    <t>32325</t>
  </si>
  <si>
    <t>Nine Mile Falls School District</t>
  </si>
  <si>
    <t>32326</t>
  </si>
  <si>
    <t>Medical Lake School District</t>
  </si>
  <si>
    <t>32354</t>
  </si>
  <si>
    <t>Mead School District</t>
  </si>
  <si>
    <t>32356</t>
  </si>
  <si>
    <t>Central Valley School District</t>
  </si>
  <si>
    <t>32358</t>
  </si>
  <si>
    <t>Freeman School District</t>
  </si>
  <si>
    <t>32360</t>
  </si>
  <si>
    <t>Cheney School District</t>
  </si>
  <si>
    <t>32361</t>
  </si>
  <si>
    <t>East Valley School District (Spokane)</t>
  </si>
  <si>
    <t>32362</t>
  </si>
  <si>
    <t>Liberty School District</t>
  </si>
  <si>
    <t>32363</t>
  </si>
  <si>
    <t>West Valley School District (Spokane)</t>
  </si>
  <si>
    <t>32414</t>
  </si>
  <si>
    <t>Deer Park School District</t>
  </si>
  <si>
    <t>32416</t>
  </si>
  <si>
    <t>Riverside School District</t>
  </si>
  <si>
    <t>32907</t>
  </si>
  <si>
    <t>Innovation Spokane Charter School District</t>
  </si>
  <si>
    <t>33036</t>
  </si>
  <si>
    <t>Chewelah School District</t>
  </si>
  <si>
    <t>33049</t>
  </si>
  <si>
    <t>Wellpinit School District</t>
  </si>
  <si>
    <t>33115</t>
  </si>
  <si>
    <t>Colville School District</t>
  </si>
  <si>
    <t>33206</t>
  </si>
  <si>
    <t>Columbia (Stevens) School District</t>
  </si>
  <si>
    <t>33207</t>
  </si>
  <si>
    <t>Mary Walker School District</t>
  </si>
  <si>
    <t>33211</t>
  </si>
  <si>
    <t>Northport School District</t>
  </si>
  <si>
    <t>33212</t>
  </si>
  <si>
    <t>Kettle Falls School District</t>
  </si>
  <si>
    <t>34002</t>
  </si>
  <si>
    <t>Yelm School District</t>
  </si>
  <si>
    <t>34003</t>
  </si>
  <si>
    <t>North Thurston Public Schools</t>
  </si>
  <si>
    <t>34033</t>
  </si>
  <si>
    <t>Tumwater School District</t>
  </si>
  <si>
    <t>34111</t>
  </si>
  <si>
    <t>Olympia School District</t>
  </si>
  <si>
    <t>34307</t>
  </si>
  <si>
    <t>Rainier School District</t>
  </si>
  <si>
    <t>34401</t>
  </si>
  <si>
    <t>Rochester School District</t>
  </si>
  <si>
    <t>34402</t>
  </si>
  <si>
    <t>Tenino School District</t>
  </si>
  <si>
    <t>35200</t>
  </si>
  <si>
    <t>Wahkiakum School District</t>
  </si>
  <si>
    <t>36140</t>
  </si>
  <si>
    <t>Walla Walla Public Schools</t>
  </si>
  <si>
    <t>36250</t>
  </si>
  <si>
    <t>College Place School District</t>
  </si>
  <si>
    <t>36300</t>
  </si>
  <si>
    <t>Touchet School District</t>
  </si>
  <si>
    <t>36400</t>
  </si>
  <si>
    <t>Columbia (Walla Walla) School District</t>
  </si>
  <si>
    <t>36401</t>
  </si>
  <si>
    <t>Waitsburg School District</t>
  </si>
  <si>
    <t>36402</t>
  </si>
  <si>
    <t>Prescott School District</t>
  </si>
  <si>
    <t>37501</t>
  </si>
  <si>
    <t>Bellingham School District</t>
  </si>
  <si>
    <t>37502</t>
  </si>
  <si>
    <t>Ferndale School District</t>
  </si>
  <si>
    <t>37503</t>
  </si>
  <si>
    <t>Blaine School District</t>
  </si>
  <si>
    <t>37504</t>
  </si>
  <si>
    <t>Lynden School District</t>
  </si>
  <si>
    <t>37505</t>
  </si>
  <si>
    <t>Meridian School District</t>
  </si>
  <si>
    <t>29011</t>
  </si>
  <si>
    <t>Concrete School District</t>
  </si>
  <si>
    <t>29100</t>
  </si>
  <si>
    <t>Burlington-Edison School District</t>
  </si>
  <si>
    <t>29101</t>
  </si>
  <si>
    <t>Sedro-Woolley School District</t>
  </si>
  <si>
    <t>29103</t>
  </si>
  <si>
    <t>Anacortes School District</t>
  </si>
  <si>
    <t>29311</t>
  </si>
  <si>
    <t>La Conner School District</t>
  </si>
  <si>
    <t>29320</t>
  </si>
  <si>
    <t>Mount Vernon School District</t>
  </si>
  <si>
    <t>30303</t>
  </si>
  <si>
    <t>Stevenson-Carson School District</t>
  </si>
  <si>
    <t>31002</t>
  </si>
  <si>
    <t>Everett School District</t>
  </si>
  <si>
    <t>31004</t>
  </si>
  <si>
    <t>Lake Stevens School District</t>
  </si>
  <si>
    <t>31006</t>
  </si>
  <si>
    <t>Mukilteo School District</t>
  </si>
  <si>
    <t>31015</t>
  </si>
  <si>
    <t>Edmonds School District</t>
  </si>
  <si>
    <t>31016</t>
  </si>
  <si>
    <t>Arlington School District</t>
  </si>
  <si>
    <t>31025</t>
  </si>
  <si>
    <t>Marysville School District</t>
  </si>
  <si>
    <t>31103</t>
  </si>
  <si>
    <t>Monroe School District</t>
  </si>
  <si>
    <t>31201</t>
  </si>
  <si>
    <t>Snohomish School District</t>
  </si>
  <si>
    <t>31306</t>
  </si>
  <si>
    <t>Lakewood School District</t>
  </si>
  <si>
    <t>31311</t>
  </si>
  <si>
    <t>Sultan School District</t>
  </si>
  <si>
    <t>31330</t>
  </si>
  <si>
    <t>Darrington School District</t>
  </si>
  <si>
    <t>37506</t>
  </si>
  <si>
    <t>Nooksack Valley School District</t>
  </si>
  <si>
    <t>37507</t>
  </si>
  <si>
    <t>Mount Baker School District</t>
  </si>
  <si>
    <t>37903</t>
  </si>
  <si>
    <t>Lummi Tribal Agency</t>
  </si>
  <si>
    <t>38126</t>
  </si>
  <si>
    <t>LaCrosse School District</t>
  </si>
  <si>
    <t>38265</t>
  </si>
  <si>
    <t>Tekoa School District</t>
  </si>
  <si>
    <t>38267</t>
  </si>
  <si>
    <t>Pullman School District</t>
  </si>
  <si>
    <t>38300</t>
  </si>
  <si>
    <t>Colfax School District</t>
  </si>
  <si>
    <t>38301</t>
  </si>
  <si>
    <t>Palouse School District</t>
  </si>
  <si>
    <t>38302</t>
  </si>
  <si>
    <t>Garfield School District</t>
  </si>
  <si>
    <t>38306</t>
  </si>
  <si>
    <t>Colton School District</t>
  </si>
  <si>
    <t>38320</t>
  </si>
  <si>
    <t>Rosalia School District</t>
  </si>
  <si>
    <t>38322</t>
  </si>
  <si>
    <t>St. John School District</t>
  </si>
  <si>
    <t>38324</t>
  </si>
  <si>
    <t>Oakesdale School District</t>
  </si>
  <si>
    <t>39003</t>
  </si>
  <si>
    <t>Naches Valley School District</t>
  </si>
  <si>
    <t>39007</t>
  </si>
  <si>
    <t>Yakima School District</t>
  </si>
  <si>
    <t>39090</t>
  </si>
  <si>
    <t>East Valley School District (Yakima)</t>
  </si>
  <si>
    <t>39119</t>
  </si>
  <si>
    <t>Selah School District</t>
  </si>
  <si>
    <t>39120</t>
  </si>
  <si>
    <t>Mabton School District</t>
  </si>
  <si>
    <t>Z266</t>
  </si>
  <si>
    <t>37902</t>
  </si>
  <si>
    <t>Whatcom Intergenerational High School</t>
  </si>
  <si>
    <t>Z603</t>
  </si>
  <si>
    <t>Program 34</t>
  </si>
  <si>
    <t>200A</t>
  </si>
  <si>
    <t>03050</t>
  </si>
  <si>
    <t>Paterson School District</t>
  </si>
  <si>
    <t>09013</t>
  </si>
  <si>
    <t>Orondo School District</t>
  </si>
  <si>
    <t>27343</t>
  </si>
  <si>
    <t>Dieringer School District</t>
  </si>
  <si>
    <t>21234</t>
  </si>
  <si>
    <t>Boistfort School District</t>
  </si>
  <si>
    <t>Z583</t>
  </si>
  <si>
    <t>E54</t>
  </si>
  <si>
    <t>Program 21</t>
  </si>
  <si>
    <t>116A</t>
  </si>
  <si>
    <t>14065</t>
  </si>
  <si>
    <t>McCleary School District</t>
  </si>
  <si>
    <t>14099</t>
  </si>
  <si>
    <t>Cosmopolis School District</t>
  </si>
  <si>
    <t>14104</t>
  </si>
  <si>
    <t>Satsop School District</t>
  </si>
  <si>
    <t>04901</t>
  </si>
  <si>
    <t>Pinnacles Prep</t>
  </si>
  <si>
    <t>06103</t>
  </si>
  <si>
    <t>Green Mountain School District</t>
  </si>
  <si>
    <t>16020</t>
  </si>
  <si>
    <t>Queets-Clearwater School District</t>
  </si>
  <si>
    <t>16046</t>
  </si>
  <si>
    <t>Brinnon School District</t>
  </si>
  <si>
    <t>06901</t>
  </si>
  <si>
    <t>Rooted School Vancouver</t>
  </si>
  <si>
    <t>07035</t>
  </si>
  <si>
    <t>Starbuck School District</t>
  </si>
  <si>
    <t>09102</t>
  </si>
  <si>
    <t>Palisades School District</t>
  </si>
  <si>
    <t>10003</t>
  </si>
  <si>
    <t>Keller School District</t>
  </si>
  <si>
    <t>10050</t>
  </si>
  <si>
    <t>Curlew School District</t>
  </si>
  <si>
    <t>17916</t>
  </si>
  <si>
    <t>Impact | Salish Sea Elementary</t>
  </si>
  <si>
    <t>17917</t>
  </si>
  <si>
    <t>Why Not You Academy (formerly Cascade: Midway charter)</t>
  </si>
  <si>
    <t>17919</t>
  </si>
  <si>
    <t>Impact | Black River Elementary</t>
  </si>
  <si>
    <t>18901</t>
  </si>
  <si>
    <t>Catalyst Public Schools</t>
  </si>
  <si>
    <t>19007</t>
  </si>
  <si>
    <t>Damman School District</t>
  </si>
  <si>
    <t>19028</t>
  </si>
  <si>
    <t>Easton School District</t>
  </si>
  <si>
    <t>27019</t>
  </si>
  <si>
    <t>Carbonado School District</t>
  </si>
  <si>
    <t>17902</t>
  </si>
  <si>
    <t>Summit Public School: Sierra</t>
  </si>
  <si>
    <t>17905</t>
  </si>
  <si>
    <t>Summit Public School: Atlas</t>
  </si>
  <si>
    <t>17908</t>
  </si>
  <si>
    <t>Rainier Prep Charter School District</t>
  </si>
  <si>
    <t>17910</t>
  </si>
  <si>
    <t>Rainier Valley Leadership Academy</t>
  </si>
  <si>
    <t>17911</t>
  </si>
  <si>
    <t>Impact | Puget Sound Elementary</t>
  </si>
  <si>
    <t>39901</t>
  </si>
  <si>
    <t>Yakama Nation Tribal Compact</t>
  </si>
  <si>
    <t>10065</t>
  </si>
  <si>
    <t>Orient School District</t>
  </si>
  <si>
    <t>32901</t>
  </si>
  <si>
    <t>Spokane International Academy</t>
  </si>
  <si>
    <t>32903</t>
  </si>
  <si>
    <t>Lumen Public School</t>
  </si>
  <si>
    <t>33030</t>
  </si>
  <si>
    <t>Onion Creek School District</t>
  </si>
  <si>
    <t>33070</t>
  </si>
  <si>
    <t>Valley School District</t>
  </si>
  <si>
    <t>33183</t>
  </si>
  <si>
    <t>Loon Lake School District</t>
  </si>
  <si>
    <t>33202</t>
  </si>
  <si>
    <t>Summit Valley School District</t>
  </si>
  <si>
    <t>33205</t>
  </si>
  <si>
    <t>Evergreen School District (Stevens)</t>
  </si>
  <si>
    <t>34324</t>
  </si>
  <si>
    <t>Griffin School District</t>
  </si>
  <si>
    <t>34901</t>
  </si>
  <si>
    <t>WA HE LUT Indian School Agency</t>
  </si>
  <si>
    <t>20203</t>
  </si>
  <si>
    <t>Bickleton School District</t>
  </si>
  <si>
    <t>20215</t>
  </si>
  <si>
    <t>Centerville School District</t>
  </si>
  <si>
    <t>20400</t>
  </si>
  <si>
    <t>Trout Lake School District</t>
  </si>
  <si>
    <t>20401</t>
  </si>
  <si>
    <t>Glenwood School District</t>
  </si>
  <si>
    <t>20402</t>
  </si>
  <si>
    <t>Klickitat School District</t>
  </si>
  <si>
    <t>20403</t>
  </si>
  <si>
    <t>Roosevelt School District</t>
  </si>
  <si>
    <t>20406</t>
  </si>
  <si>
    <t>Lyle School District</t>
  </si>
  <si>
    <t>21036</t>
  </si>
  <si>
    <t>Evaline School District</t>
  </si>
  <si>
    <t>27902</t>
  </si>
  <si>
    <t>Impact | Commencement Bay Elementary</t>
  </si>
  <si>
    <t>29317</t>
  </si>
  <si>
    <t>Conway School District</t>
  </si>
  <si>
    <t>30002</t>
  </si>
  <si>
    <t>Skamania School District</t>
  </si>
  <si>
    <t>30029</t>
  </si>
  <si>
    <t>Mount Pleasant School District</t>
  </si>
  <si>
    <t>30031</t>
  </si>
  <si>
    <t>Mill A School District</t>
  </si>
  <si>
    <t>23042</t>
  </si>
  <si>
    <t>Southside School District</t>
  </si>
  <si>
    <t>23054</t>
  </si>
  <si>
    <t>Grapeview School District</t>
  </si>
  <si>
    <t>23402</t>
  </si>
  <si>
    <t>Pioneer School District</t>
  </si>
  <si>
    <t>23404</t>
  </si>
  <si>
    <t>Hood Canal School District</t>
  </si>
  <si>
    <t>36101</t>
  </si>
  <si>
    <t>Dixie School District</t>
  </si>
  <si>
    <t>38264</t>
  </si>
  <si>
    <t>Lamont School District</t>
  </si>
  <si>
    <t>31063</t>
  </si>
  <si>
    <t>Index School District</t>
  </si>
  <si>
    <t>32123</t>
  </si>
  <si>
    <t>Orchard Prairie School District</t>
  </si>
  <si>
    <t>32312</t>
  </si>
  <si>
    <t>Great Northern School District</t>
  </si>
  <si>
    <t>25200</t>
  </si>
  <si>
    <t>North River School District</t>
  </si>
  <si>
    <t>38304</t>
  </si>
  <si>
    <t>Steptoe School District</t>
  </si>
  <si>
    <t>38308</t>
  </si>
  <si>
    <t>Endicott School District</t>
  </si>
  <si>
    <t>39002</t>
  </si>
  <si>
    <t>Union Gap School District</t>
  </si>
  <si>
    <t>087A</t>
  </si>
  <si>
    <t>06701</t>
  </si>
  <si>
    <t>ESA 112</t>
  </si>
  <si>
    <t>24915</t>
  </si>
  <si>
    <t>Paschal Sherman Indian School</t>
  </si>
  <si>
    <t>Program 74</t>
  </si>
  <si>
    <t>Z095</t>
  </si>
  <si>
    <t>Program 65</t>
  </si>
  <si>
    <t>137A</t>
  </si>
  <si>
    <t>1400 Local In-lieu of Taxes</t>
  </si>
  <si>
    <t>A24</t>
  </si>
  <si>
    <t>5400 Federal In-lieu of Taxes</t>
  </si>
  <si>
    <t>A27</t>
  </si>
  <si>
    <t>Program 55 - High Poverty</t>
  </si>
  <si>
    <t>O7hp</t>
  </si>
  <si>
    <t>Program 55</t>
  </si>
  <si>
    <t>O7</t>
  </si>
  <si>
    <t>Program 99</t>
  </si>
  <si>
    <t>157A</t>
  </si>
  <si>
    <t>01122</t>
  </si>
  <si>
    <t>Benge School District</t>
  </si>
  <si>
    <t>06801</t>
  </si>
  <si>
    <t>Educational Service District 112</t>
  </si>
  <si>
    <t>11054</t>
  </si>
  <si>
    <t>Star School District No. 054</t>
  </si>
  <si>
    <t>17801</t>
  </si>
  <si>
    <t>Puget Sound Educational Service District 121</t>
  </si>
  <si>
    <t>34801</t>
  </si>
  <si>
    <t>Capital Region ESD 113</t>
  </si>
  <si>
    <t>39801</t>
  </si>
  <si>
    <t>Educational Service District 105</t>
  </si>
  <si>
    <t>Federal Restricted Rate</t>
  </si>
  <si>
    <t>076A</t>
  </si>
  <si>
    <t>04069</t>
  </si>
  <si>
    <t>Stehekin School District</t>
  </si>
  <si>
    <t>28010</t>
  </si>
  <si>
    <t>Shaw Island School District</t>
  </si>
  <si>
    <t>State Rate</t>
  </si>
  <si>
    <t>136A</t>
  </si>
  <si>
    <t>revenue_code</t>
  </si>
  <si>
    <t>apport_date</t>
  </si>
  <si>
    <t>indirect</t>
  </si>
  <si>
    <t>total_allocation</t>
  </si>
  <si>
    <t>district_carryover</t>
  </si>
  <si>
    <t>distributed_carryover</t>
  </si>
  <si>
    <t>34</t>
  </si>
  <si>
    <t>CLARK</t>
  </si>
  <si>
    <t>COWLITZ</t>
  </si>
  <si>
    <t>18801</t>
  </si>
  <si>
    <t>CLALLAM  ESD 114</t>
  </si>
  <si>
    <t>KITSAP  ESD 114</t>
  </si>
  <si>
    <t>29801</t>
  </si>
  <si>
    <t>SKAGIT  ESD 189</t>
  </si>
  <si>
    <t>WHATCOM ESD 189</t>
  </si>
  <si>
    <t>SNOHOMISH ESD 189</t>
  </si>
  <si>
    <t>32801</t>
  </si>
  <si>
    <t>SPOKANE ESD 101</t>
  </si>
  <si>
    <t>MARTIN HALL   ESD 101</t>
  </si>
  <si>
    <t>35</t>
  </si>
  <si>
    <t>CLARK CO</t>
  </si>
  <si>
    <t>4126</t>
  </si>
  <si>
    <t>FIRCREST</t>
  </si>
  <si>
    <t>WESTERN STATE</t>
  </si>
  <si>
    <t>RAINIER SCHOOL</t>
  </si>
  <si>
    <t>LAKELAND VILLAGE</t>
  </si>
  <si>
    <t>YAKIMA VALLEY</t>
  </si>
  <si>
    <t>4156</t>
  </si>
  <si>
    <t>BENTON FRANKLIN</t>
  </si>
  <si>
    <t>TWIN RIVER</t>
  </si>
  <si>
    <t>CHELAN</t>
  </si>
  <si>
    <t>CANYON VIEW</t>
  </si>
  <si>
    <t>SUNRISE</t>
  </si>
  <si>
    <t>GRAYS HARBOR</t>
  </si>
  <si>
    <t>ISLAND</t>
  </si>
  <si>
    <t>KING</t>
  </si>
  <si>
    <t>ECHO GLEN</t>
  </si>
  <si>
    <t>WOODINVILLE</t>
  </si>
  <si>
    <t>PARKE CREEK</t>
  </si>
  <si>
    <t>GREEN HILL</t>
  </si>
  <si>
    <t>LEWIS</t>
  </si>
  <si>
    <t>SHELTON</t>
  </si>
  <si>
    <t>OKANOGAN FERRY</t>
  </si>
  <si>
    <t>PIERCE</t>
  </si>
  <si>
    <t>OAKRIDGE</t>
  </si>
  <si>
    <t>THURSTON</t>
  </si>
  <si>
    <t>TOUCHSTONE</t>
  </si>
  <si>
    <t>WALLA WALLA</t>
  </si>
  <si>
    <t>RIDGEVIEW</t>
  </si>
  <si>
    <t>YAKIMA</t>
  </si>
  <si>
    <t>4159</t>
  </si>
  <si>
    <t>BENTON CO</t>
  </si>
  <si>
    <t>ISLAND CO</t>
  </si>
  <si>
    <t>KENT KING CO</t>
  </si>
  <si>
    <t>LEWIS CO</t>
  </si>
  <si>
    <t>MASON CO</t>
  </si>
  <si>
    <t>PACIFIC CO</t>
  </si>
  <si>
    <t>TACOMA PIERCE CO</t>
  </si>
  <si>
    <t>SNOHOMISH CO</t>
  </si>
  <si>
    <t>SPOKANE CO</t>
  </si>
  <si>
    <t>WALLA WALLA CO</t>
  </si>
  <si>
    <t>WHATCOM CO</t>
  </si>
  <si>
    <t>YAKIMA CO</t>
  </si>
  <si>
    <t>org_type</t>
  </si>
  <si>
    <t>District</t>
  </si>
  <si>
    <t>27931</t>
  </si>
  <si>
    <t>State</t>
  </si>
  <si>
    <t>Bates Technical College</t>
  </si>
  <si>
    <t>17924</t>
  </si>
  <si>
    <t>Bellevue Community College</t>
  </si>
  <si>
    <t>13925</t>
  </si>
  <si>
    <t>Big Bend Community College</t>
  </si>
  <si>
    <t>ESD</t>
  </si>
  <si>
    <t>Charter</t>
  </si>
  <si>
    <t>19901</t>
  </si>
  <si>
    <t>Central Washington University</t>
  </si>
  <si>
    <t>21926</t>
  </si>
  <si>
    <t>Centralia College</t>
  </si>
  <si>
    <t>Tribal</t>
  </si>
  <si>
    <t>06927</t>
  </si>
  <si>
    <t>Clark College</t>
  </si>
  <si>
    <t>27932</t>
  </si>
  <si>
    <t>Clover Park Technical College</t>
  </si>
  <si>
    <t>11928</t>
  </si>
  <si>
    <t>Columbia Basin College</t>
  </si>
  <si>
    <t>32931</t>
  </si>
  <si>
    <t>Community Colleges of Spokane</t>
  </si>
  <si>
    <t>34978</t>
  </si>
  <si>
    <t>Department of Children Youth and Families</t>
  </si>
  <si>
    <t>34970</t>
  </si>
  <si>
    <t>DSHS</t>
  </si>
  <si>
    <t>32902</t>
  </si>
  <si>
    <t>Eastern Washington University</t>
  </si>
  <si>
    <t>31932</t>
  </si>
  <si>
    <t>Edmonds Community College</t>
  </si>
  <si>
    <t>Educational Service District 101</t>
  </si>
  <si>
    <t>11801</t>
  </si>
  <si>
    <t>Educational Service District 123</t>
  </si>
  <si>
    <t>31933</t>
  </si>
  <si>
    <t>Everett Community College</t>
  </si>
  <si>
    <t>34903</t>
  </si>
  <si>
    <t>Evergreen State College</t>
  </si>
  <si>
    <t>14934</t>
  </si>
  <si>
    <t>Grays Harbor College</t>
  </si>
  <si>
    <t>17935</t>
  </si>
  <si>
    <t>Green River College</t>
  </si>
  <si>
    <t>17936</t>
  </si>
  <si>
    <t>Highline College</t>
  </si>
  <si>
    <t>17937</t>
  </si>
  <si>
    <t>Lake Washington Institute of Technology</t>
  </si>
  <si>
    <t>08937</t>
  </si>
  <si>
    <t>Lower Columbia College</t>
  </si>
  <si>
    <t>04801</t>
  </si>
  <si>
    <t>North Central Educational Service District 171</t>
  </si>
  <si>
    <t>17938</t>
  </si>
  <si>
    <t>North Seattle Community College</t>
  </si>
  <si>
    <t>Northwest Educational Service District 189</t>
  </si>
  <si>
    <t>34974</t>
  </si>
  <si>
    <t>Office of the Governor (Sch for Blind)</t>
  </si>
  <si>
    <t>18939</t>
  </si>
  <si>
    <t>Olympic College</t>
  </si>
  <si>
    <t>Olympic Educational Service District 114</t>
  </si>
  <si>
    <t>05940</t>
  </si>
  <si>
    <t>Peninsula College</t>
  </si>
  <si>
    <t>27941</t>
  </si>
  <si>
    <t>Pierce College</t>
  </si>
  <si>
    <t>34945</t>
  </si>
  <si>
    <t>Puget Sound Community College</t>
  </si>
  <si>
    <t>38901</t>
  </si>
  <si>
    <t>Pullman Community Montessori</t>
  </si>
  <si>
    <t>17941</t>
  </si>
  <si>
    <t>Renton Technical College</t>
  </si>
  <si>
    <t>17942</t>
  </si>
  <si>
    <t>Seattle Central Community College</t>
  </si>
  <si>
    <t>17943</t>
  </si>
  <si>
    <t>Shoreline Community College</t>
  </si>
  <si>
    <t>29944</t>
  </si>
  <si>
    <t>Skagit Valley College</t>
  </si>
  <si>
    <t>17946</t>
  </si>
  <si>
    <t>South Seattle Community College (CC Dist #6)</t>
  </si>
  <si>
    <t>32911</t>
  </si>
  <si>
    <t>Spokane Public Schools Charter Authorizer</t>
  </si>
  <si>
    <t>27905</t>
  </si>
  <si>
    <t>Summit Public School: Olympus</t>
  </si>
  <si>
    <t>27949</t>
  </si>
  <si>
    <t>Tacoma Community College</t>
  </si>
  <si>
    <t>17904</t>
  </si>
  <si>
    <t>University of Washington (17904)</t>
  </si>
  <si>
    <t>17918</t>
  </si>
  <si>
    <t>University of Washington Early Entrance Program</t>
  </si>
  <si>
    <t>36950</t>
  </si>
  <si>
    <t>Walla Walla Community College</t>
  </si>
  <si>
    <t>34975</t>
  </si>
  <si>
    <t>Washington Center for Deaf and Hard of Hearing Youth</t>
  </si>
  <si>
    <t>34979</t>
  </si>
  <si>
    <t>Washington Military Department</t>
  </si>
  <si>
    <t>34950</t>
  </si>
  <si>
    <t>Washington State Charter School Commission</t>
  </si>
  <si>
    <t>38905</t>
  </si>
  <si>
    <t>Washington State University</t>
  </si>
  <si>
    <t>04951</t>
  </si>
  <si>
    <t>Wenatchee Vally College</t>
  </si>
  <si>
    <t>37906</t>
  </si>
  <si>
    <t>Western Washington University</t>
  </si>
  <si>
    <t>37952</t>
  </si>
  <si>
    <t>Whatcom Community College</t>
  </si>
  <si>
    <t>39953</t>
  </si>
  <si>
    <t>Yakima Valley Community College</t>
  </si>
  <si>
    <t>Row Labels</t>
  </si>
  <si>
    <t>Grand Total</t>
  </si>
  <si>
    <t>Sum of item_value</t>
  </si>
  <si>
    <t>Sum of indirect</t>
  </si>
  <si>
    <t>Sum of total_allocation</t>
  </si>
  <si>
    <t>Sum of distributed_carryover</t>
  </si>
  <si>
    <t>Item</t>
  </si>
  <si>
    <t>System Value/Calc</t>
  </si>
  <si>
    <t>Manual Override</t>
  </si>
  <si>
    <t>088A</t>
  </si>
  <si>
    <t>User Input</t>
  </si>
  <si>
    <t>State Recovery Rate</t>
  </si>
  <si>
    <t>Calculation</t>
  </si>
  <si>
    <t>CarryoverCalc</t>
  </si>
  <si>
    <t>RecoveryCalc</t>
  </si>
  <si>
    <t>040A</t>
  </si>
  <si>
    <t>198A</t>
  </si>
  <si>
    <t>Direct Expenditures</t>
  </si>
  <si>
    <t>075A</t>
  </si>
  <si>
    <t>O7HP</t>
  </si>
  <si>
    <t>075Ahp</t>
  </si>
  <si>
    <t>A Totals</t>
  </si>
  <si>
    <t>B Totals</t>
  </si>
  <si>
    <t>D Totals</t>
  </si>
  <si>
    <t>Indirect</t>
  </si>
  <si>
    <t>Deductible Revenues</t>
  </si>
  <si>
    <t>Z456</t>
  </si>
  <si>
    <t>Program</t>
  </si>
  <si>
    <t>Recovery</t>
  </si>
  <si>
    <t>Carryover</t>
  </si>
  <si>
    <t>Program 21 - Special Education - Supplemental - State:</t>
  </si>
  <si>
    <t>Program 31 - Vocational - Basic - State:</t>
  </si>
  <si>
    <t>Program 34 - Middle School Career and Technical Education - State:</t>
  </si>
  <si>
    <t>Program 55 - Learning Assistance Program - State - Regular:</t>
  </si>
  <si>
    <t>Program 55 - Learning Assistance Program - State - High Poverty:</t>
  </si>
  <si>
    <t>Program 65 - Transitional Bilingual - State:</t>
  </si>
  <si>
    <t>N/A</t>
  </si>
  <si>
    <t>Program 74 - Highly Capable:</t>
  </si>
  <si>
    <t>Program 99 - Pupil Transportation:</t>
  </si>
  <si>
    <t>Program 26 - Special Education - Institutions - State:</t>
  </si>
  <si>
    <t>Program 56 - State Institutions, Centers, and Homes - Delinquent:</t>
  </si>
  <si>
    <t>Program 59 - Institutions - Juveniles in Adult Jails:</t>
  </si>
  <si>
    <t>Report 1191</t>
  </si>
  <si>
    <t>Adjustment</t>
  </si>
  <si>
    <t>1400 - Local in Lieu of Taxes:</t>
  </si>
  <si>
    <t>5400 - Federal in Lieu of Taxes:</t>
  </si>
  <si>
    <t>3100 - Fire District Payment - July's Report 1191 line VI.10:</t>
  </si>
  <si>
    <t>Resources from Other School Districts</t>
  </si>
  <si>
    <t>7121 - Special Education</t>
  </si>
  <si>
    <t>7199 - Transportation</t>
  </si>
  <si>
    <t>Innovation Spokane Schools</t>
  </si>
  <si>
    <t>item_description</t>
  </si>
  <si>
    <t>CTE prior year carry forward</t>
  </si>
  <si>
    <t>LAP Regular PY Carry Forward</t>
  </si>
  <si>
    <t>LAP HiPov PY Carry Forward</t>
  </si>
  <si>
    <t>LAP Recovery Rate</t>
  </si>
  <si>
    <t>Prog 21 Calc</t>
  </si>
  <si>
    <t>Prog 21 PY Carry Forward</t>
  </si>
  <si>
    <t>SpEd General Apport 3121</t>
  </si>
  <si>
    <t>TBIP TOTAL Allocation</t>
  </si>
  <si>
    <t>TRN 4199 Total bfr Adjust</t>
  </si>
  <si>
    <t>CTE 7-8 prior year carry forward</t>
  </si>
  <si>
    <t>CTE 7-8 Min</t>
  </si>
  <si>
    <t>1400 Local In-Lieu-Of Taxes</t>
  </si>
  <si>
    <t>5400 Federal In-Lieu-Of Taxes</t>
  </si>
  <si>
    <t>Enroll 7-8 CTE</t>
  </si>
  <si>
    <t>Enroll 9-12 CTE Exp</t>
  </si>
  <si>
    <t>LAP Regular TOTAL</t>
  </si>
  <si>
    <t>LAP HiPov TOTAL</t>
  </si>
  <si>
    <t>HiCap TOTAL</t>
  </si>
  <si>
    <t>CTE Min</t>
  </si>
  <si>
    <t>Fire Dist Payment</t>
  </si>
  <si>
    <t>CTE 7-8 Total (Basic Ed)</t>
  </si>
  <si>
    <t>CTE 9-12 Total (Basic Ed)</t>
  </si>
  <si>
    <t>This section is for experienced users and accounting professionals</t>
  </si>
  <si>
    <t>A. Allocation</t>
  </si>
  <si>
    <t>B. Prior Year Carryover</t>
  </si>
  <si>
    <t>C. Direct Expenditures for Program 21</t>
  </si>
  <si>
    <t>D. 3121 Allotment</t>
  </si>
  <si>
    <t>E. State Recovery Rate</t>
  </si>
  <si>
    <t>F. ((C - D) * (1 + E))</t>
  </si>
  <si>
    <t>G. Revenue 7121</t>
  </si>
  <si>
    <t>H. (F - G)</t>
  </si>
  <si>
    <t xml:space="preserve">I. Lesser of A or (H-B) </t>
  </si>
  <si>
    <t>J. (A  -I, Max. A * .1)</t>
  </si>
  <si>
    <t>K. (I + J - A)</t>
  </si>
  <si>
    <t>A. Minimum Direct Expend</t>
  </si>
  <si>
    <t>B. Prior Year Carryover (only displayed on 1191CTE)</t>
  </si>
  <si>
    <t>C. Direct Expenditures for Program 31</t>
  </si>
  <si>
    <t>D. Allowed Carryover:     (A + B - C, max. A * .1)</t>
  </si>
  <si>
    <t>E. Unspent: (C + D - A - B)</t>
  </si>
  <si>
    <t>F. Carryover: (Lesser of D, A+B-C; if C greater than zero)</t>
  </si>
  <si>
    <t>G. Vocational FTE Enrollment</t>
  </si>
  <si>
    <t>H. Vocation Basic Ed</t>
  </si>
  <si>
    <t>I. Vocational Basic Ed per Student (H / G)</t>
  </si>
  <si>
    <t>J. Vocational Alloc per Student (A / G)</t>
  </si>
  <si>
    <t>K. Vocational Enhancement (J - I) * G</t>
  </si>
  <si>
    <t>L. Recovery (Lesser of E or -K)</t>
  </si>
  <si>
    <t>B. Prior Year Carryover (only displayed on 1191MSCTE)</t>
  </si>
  <si>
    <t>C. Direct Expenditures</t>
  </si>
  <si>
    <t>D. Allowed Carryover:  (A + B - C, max. A * .1)</t>
  </si>
  <si>
    <t>H. Vocational Basic Ed</t>
  </si>
  <si>
    <t>A. Regular Allocation</t>
  </si>
  <si>
    <t>B. Prior Year Carryover (only displayed on 1191SN)</t>
  </si>
  <si>
    <t>C. Direct Expenditures for Program 55</t>
  </si>
  <si>
    <t>D. Federal Restricted Recovery Rate (Rule highlights cells over 0.05)</t>
  </si>
  <si>
    <t>E. (Item C * (1 + Item D))</t>
  </si>
  <si>
    <t>F. Lesser of Item A or (Item E - Item B) - minimum</t>
  </si>
  <si>
    <t>G. Carryover Regular: If Item A * 10% is less than (Item A - Item F), then Item A * 10%, else (Item A - Item F)</t>
  </si>
  <si>
    <t>H. Recovery Regular (Item A - Item F - Item G) * -1</t>
  </si>
  <si>
    <t>A. High Poverty Allocation</t>
  </si>
  <si>
    <t>C. Direct High Poverty Expenditures</t>
  </si>
  <si>
    <t>D. Fed Restricted Recovery Rate (Conditional rule highlights cells over 0.05)</t>
  </si>
  <si>
    <t>E. (C * (1 + D))</t>
  </si>
  <si>
    <t>F. Lesser of A or (E - B)</t>
  </si>
  <si>
    <t>G. Carryover High Poverty:  If Item A * 10% is less than (Item A - Item F), then Item A * 10%, else (Item A - Item F)</t>
  </si>
  <si>
    <t>H. Recovery High Poverty (Item A - Item F - Item G) * -1</t>
  </si>
  <si>
    <t>B. Direct Expenditures</t>
  </si>
  <si>
    <t>C. State Recovery Rate</t>
  </si>
  <si>
    <t>D. (Item B * (1 + Item C))</t>
  </si>
  <si>
    <t>E. MIN (Item A, Item D)</t>
  </si>
  <si>
    <t>F. Recovery: (Item A - Item E)* -1</t>
  </si>
  <si>
    <t>C. Recovery Rate</t>
  </si>
  <si>
    <t>D. (Item B * ( 1 + Item C))</t>
  </si>
  <si>
    <t>E. Revenue 7199</t>
  </si>
  <si>
    <t>F. Item D - Item E</t>
  </si>
  <si>
    <t>G. If Item A is &gt; Item F, then Item F, else Item A</t>
  </si>
  <si>
    <t>H. (Item A - Item G) * -1</t>
  </si>
  <si>
    <t>D. Indirect Allocation</t>
  </si>
  <si>
    <t>E. (Item C + Item D)</t>
  </si>
  <si>
    <t>F. MIN (Item A, (Item E - Item B))</t>
  </si>
  <si>
    <t>G. Carryover:  If Item A * 10% is less than (Item A - Item F), then Item A * 10%, else (Item A - Item F)</t>
  </si>
  <si>
    <t>H. Recovery: (Item A - Item F - Item G) * -1</t>
  </si>
  <si>
    <t>A1. Distict Allocation</t>
  </si>
  <si>
    <t>A2. ESD Allocation</t>
  </si>
  <si>
    <t>B1. District Prior Year Carryover</t>
  </si>
  <si>
    <t>B2. ESD Prior Year Carryover</t>
  </si>
  <si>
    <t>D1. District Indirect</t>
  </si>
  <si>
    <t>D2. ESD Indirect</t>
  </si>
  <si>
    <t>A3. Combined Allocation</t>
  </si>
  <si>
    <t>B3. Combined Prior Year Carryover</t>
  </si>
  <si>
    <t>D3. Combined Indirect</t>
  </si>
  <si>
    <t>E. (Item C + Item D.3)</t>
  </si>
  <si>
    <t>F. MIN (Item A.3, (Item E - Item B.3))</t>
  </si>
  <si>
    <t>G. Carryover:  If Item A.3 * 10% is less than (Item A.3 - Item F), then Item A.3 * 10%, else (Item A.3 - Item F)</t>
  </si>
  <si>
    <t>H. Recovery: (Item A.3 - Item F - Item G) * -1</t>
  </si>
  <si>
    <t xml:space="preserve">District Directed use of Carryover &amp; Recovery for next year. Percentages to be included in the F-196. </t>
  </si>
  <si>
    <t>Carryover - Total 31 &amp; 34</t>
  </si>
  <si>
    <t xml:space="preserve">Allocation of Carryover </t>
  </si>
  <si>
    <t>Σ = 100%</t>
  </si>
  <si>
    <t>To Program 31</t>
  </si>
  <si>
    <t>To Program 34</t>
  </si>
  <si>
    <t xml:space="preserve">To Capital Projects Fund </t>
  </si>
  <si>
    <t>Recovery - Total 31 &amp; 34</t>
  </si>
  <si>
    <t xml:space="preserve">Allocation of Recovery </t>
  </si>
  <si>
    <r>
      <t xml:space="preserve">B. Prior Year Carryover </t>
    </r>
    <r>
      <rPr>
        <sz val="10"/>
        <color rgb="FF0070C0"/>
        <rFont val="Segoe UI"/>
        <family val="2"/>
      </rPr>
      <t>(only displayed on 1191SN)</t>
    </r>
  </si>
  <si>
    <r>
      <t xml:space="preserve">Please do not alter </t>
    </r>
    <r>
      <rPr>
        <b/>
        <sz val="11"/>
        <color theme="1"/>
        <rFont val="Segoe UI"/>
        <family val="2"/>
      </rPr>
      <t>any</t>
    </r>
    <r>
      <rPr>
        <sz val="11"/>
        <color theme="1"/>
        <rFont val="Segoe UI"/>
        <family val="2"/>
      </rPr>
      <t xml:space="preserve"> numbers in blue sections - it will break the tool's functionality</t>
    </r>
  </si>
  <si>
    <t>Please enter additional user override values into the peach cells of column E, and clear these cells to restore original figures</t>
  </si>
  <si>
    <t>Please enter manual values into peach colored cells. Blue cells are auto calculated.</t>
  </si>
  <si>
    <t>Back To Top</t>
  </si>
  <si>
    <t>WAC 392-122-900: Indirect cost limitations</t>
  </si>
  <si>
    <t>WAC 392-121-578: Vocational Recovery</t>
  </si>
  <si>
    <t>are licensed under a Creative Commons Attribution 4.0 International License.</t>
  </si>
  <si>
    <t>Apportionment Reports by Office of Superintendent of Public Instruction</t>
  </si>
  <si>
    <t>Clear cells to restore original values</t>
  </si>
  <si>
    <t>Apportionment item code titles  and descriptions are on the ItemCodeReference tab - you may also click on the code to be taken to the table</t>
  </si>
  <si>
    <t>Worksheet for Estimating 2025-26 Recoveries and Carryover</t>
  </si>
  <si>
    <t>^Select a single district</t>
  </si>
  <si>
    <t xml:space="preserve">E54         </t>
  </si>
  <si>
    <t xml:space="preserve">E55         </t>
  </si>
  <si>
    <t xml:space="preserve">Nespelem School District  </t>
  </si>
  <si>
    <t xml:space="preserve">Z603        </t>
  </si>
  <si>
    <t xml:space="preserve">Z266        </t>
  </si>
  <si>
    <t xml:space="preserve">116A        </t>
  </si>
  <si>
    <t xml:space="preserve">Z583        </t>
  </si>
  <si>
    <t xml:space="preserve">200A        </t>
  </si>
  <si>
    <t xml:space="preserve">A24         </t>
  </si>
  <si>
    <t xml:space="preserve">A27         </t>
  </si>
  <si>
    <t xml:space="preserve">Rainier Valley Leadership Academy </t>
  </si>
  <si>
    <t xml:space="preserve">136A        </t>
  </si>
  <si>
    <t xml:space="preserve">O7hp        </t>
  </si>
  <si>
    <t xml:space="preserve">O7          </t>
  </si>
  <si>
    <t xml:space="preserve">Z095        </t>
  </si>
  <si>
    <t xml:space="preserve">087A        </t>
  </si>
  <si>
    <t xml:space="preserve">157A        </t>
  </si>
  <si>
    <t xml:space="preserve">137A        </t>
  </si>
  <si>
    <t xml:space="preserve">076A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</si>
</sst>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6">
    <font>
      <sz val="11"/>
      <color theme="1"/>
      <name val="Aptos Narrow"/>
      <family val="2"/>
      <scheme val="minor"/>
    </font>
    <font>
      <sz val="11"/>
      <color theme="1"/>
      <name val="Aptos Narrow"/>
      <family val="2"/>
      <scheme val="minor"/>
    </font>
    <font>
      <sz val="10"/>
      <name val="Arial MT"/>
    </font>
    <font>
      <sz val="11"/>
      <color theme="1"/>
      <name val="Segoe UI"/>
      <family val="2"/>
    </font>
    <font>
      <b/>
      <sz val="11"/>
      <color theme="1"/>
      <name val="Segoe UI"/>
      <family val="2"/>
    </font>
    <font>
      <b/>
      <sz val="12"/>
      <name val="Segoe UI"/>
      <family val="2"/>
    </font>
    <font>
      <sz val="11"/>
      <name val="Segoe UI"/>
      <family val="2"/>
    </font>
    <font>
      <sz val="12"/>
      <name val="Segoe UI"/>
      <family val="2"/>
    </font>
    <font>
      <sz val="10"/>
      <name val="Segoe UI"/>
      <family val="2"/>
    </font>
    <font>
      <sz val="10"/>
      <color rgb="FF0070C0"/>
      <name val="Segoe UI"/>
      <family val="2"/>
    </font>
    <font>
      <u/>
      <sz val="11"/>
      <color theme="10"/>
      <name val="Aptos Narrow"/>
      <family val="2"/>
      <scheme val="minor"/>
    </font>
    <font>
      <u/>
      <sz val="11"/>
      <color theme="10"/>
      <name val="Segoe UI"/>
      <family val="2"/>
    </font>
    <font>
      <sz val="10"/>
      <color theme="1"/>
      <name val="Segoe UI"/>
      <family val="2"/>
    </font>
    <font>
      <u/>
      <sz val="10"/>
      <color theme="10"/>
      <name val="Segoe UI"/>
      <family val="2"/>
    </font>
    <font>
      <b/>
      <sz val="16"/>
      <color theme="1"/>
      <name val="Segoe UI"/>
      <family val="2"/>
    </font>
    <font>
      <sz val="14"/>
      <color theme="1"/>
      <name val="Segoe UI"/>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1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2" fillId="0" borderId="0"/>
    <xf numFmtId="0" fontId="10" fillId="0" borderId="0" applyNumberFormat="0" applyFill="0" applyBorder="0" applyAlignment="0" applyProtection="0"/>
  </cellStyleXfs>
  <cellXfs count="61">
    <xf numFmtId="0" fontId="0" fillId="0" borderId="0" xfId="0"/>
    <xf numFmtId="14" fontId="0" fillId="0" borderId="0" xfId="0" applyNumberFormat="1"/>
    <xf numFmtId="0" fontId="0" fillId="0" borderId="0" xfId="0" pivotButton="1"/>
    <xf numFmtId="0" fontId="0" fillId="0" borderId="0" xfId="0" applyAlignment="1">
      <alignment horizontal="left"/>
    </xf>
    <xf numFmtId="0" fontId="3" fillId="0" borderId="0" xfId="0" applyFont="1"/>
    <xf numFmtId="0" fontId="4" fillId="0" borderId="0" xfId="0" applyFont="1" applyAlignment="1">
      <alignment horizontal="center"/>
    </xf>
    <xf numFmtId="44" fontId="3" fillId="0" borderId="0" xfId="0" applyNumberFormat="1" applyFont="1"/>
    <xf numFmtId="0" fontId="5" fillId="0" borderId="10" xfId="0" applyFont="1" applyBorder="1"/>
    <xf numFmtId="0" fontId="5" fillId="0" borderId="0" xfId="0" applyFont="1"/>
    <xf numFmtId="44" fontId="5" fillId="0" borderId="11" xfId="0" applyNumberFormat="1" applyFont="1" applyBorder="1"/>
    <xf numFmtId="0" fontId="6" fillId="0" borderId="10" xfId="0" applyFont="1" applyBorder="1" applyAlignment="1">
      <alignment horizontal="left" indent="1"/>
    </xf>
    <xf numFmtId="0" fontId="6" fillId="0" borderId="0" xfId="0" applyFont="1" applyAlignment="1">
      <alignment horizontal="center" vertical="center"/>
    </xf>
    <xf numFmtId="7" fontId="7" fillId="0" borderId="11" xfId="0" quotePrefix="1" applyNumberFormat="1" applyFont="1" applyBorder="1"/>
    <xf numFmtId="10" fontId="8" fillId="3" borderId="0" xfId="1" applyNumberFormat="1" applyFont="1" applyFill="1" applyBorder="1"/>
    <xf numFmtId="44" fontId="6" fillId="2" borderId="11" xfId="2" applyFont="1" applyFill="1" applyBorder="1"/>
    <xf numFmtId="0" fontId="3" fillId="5" borderId="0" xfId="0" applyFont="1" applyFill="1" applyAlignment="1">
      <alignment horizontal="center"/>
    </xf>
    <xf numFmtId="0" fontId="8" fillId="0" borderId="10" xfId="0" applyFont="1" applyBorder="1"/>
    <xf numFmtId="10" fontId="8" fillId="0" borderId="12" xfId="0" applyNumberFormat="1" applyFont="1" applyBorder="1"/>
    <xf numFmtId="44" fontId="6" fillId="2" borderId="13" xfId="0" applyNumberFormat="1" applyFont="1" applyFill="1" applyBorder="1"/>
    <xf numFmtId="0" fontId="5" fillId="0" borderId="10" xfId="0" applyFont="1" applyBorder="1" applyAlignment="1">
      <alignment wrapText="1"/>
    </xf>
    <xf numFmtId="0" fontId="5" fillId="0" borderId="0" xfId="0" applyFont="1" applyAlignment="1">
      <alignment wrapText="1"/>
    </xf>
    <xf numFmtId="7" fontId="5" fillId="0" borderId="11" xfId="3" quotePrefix="1" applyNumberFormat="1" applyFont="1" applyBorder="1" applyAlignment="1">
      <alignment horizontal="right"/>
    </xf>
    <xf numFmtId="0" fontId="8" fillId="0" borderId="7" xfId="0" applyFont="1" applyBorder="1"/>
    <xf numFmtId="0" fontId="3" fillId="0" borderId="0" xfId="0" applyFont="1" applyAlignment="1">
      <alignment wrapText="1"/>
    </xf>
    <xf numFmtId="49" fontId="3" fillId="0" borderId="0" xfId="0" applyNumberFormat="1" applyFont="1"/>
    <xf numFmtId="0" fontId="4" fillId="0" borderId="1" xfId="0" applyFont="1" applyBorder="1" applyAlignment="1">
      <alignment wrapText="1"/>
    </xf>
    <xf numFmtId="49" fontId="4" fillId="0" borderId="1" xfId="0" applyNumberFormat="1" applyFont="1" applyBorder="1"/>
    <xf numFmtId="44" fontId="4" fillId="2" borderId="0" xfId="0" applyNumberFormat="1" applyFont="1" applyFill="1"/>
    <xf numFmtId="0" fontId="4" fillId="0" borderId="0" xfId="0" applyFont="1"/>
    <xf numFmtId="44" fontId="3" fillId="2" borderId="0" xfId="0" applyNumberFormat="1" applyFont="1" applyFill="1"/>
    <xf numFmtId="10" fontId="3" fillId="2" borderId="0" xfId="0" applyNumberFormat="1" applyFont="1" applyFill="1"/>
    <xf numFmtId="49" fontId="4" fillId="0" borderId="0" xfId="0" applyNumberFormat="1" applyFont="1"/>
    <xf numFmtId="0" fontId="3" fillId="0" borderId="3" xfId="0" applyFont="1" applyBorder="1" applyAlignment="1">
      <alignment wrapText="1"/>
    </xf>
    <xf numFmtId="49" fontId="4" fillId="0" borderId="3" xfId="0" applyNumberFormat="1" applyFont="1" applyBorder="1"/>
    <xf numFmtId="49" fontId="3" fillId="0" borderId="1" xfId="0" applyNumberFormat="1" applyFont="1" applyBorder="1"/>
    <xf numFmtId="0" fontId="4" fillId="0" borderId="0" xfId="0" applyFont="1" applyAlignment="1">
      <alignment wrapText="1"/>
    </xf>
    <xf numFmtId="10" fontId="3" fillId="2" borderId="0" xfId="1" applyNumberFormat="1" applyFont="1" applyFill="1"/>
    <xf numFmtId="0" fontId="8" fillId="0" borderId="0" xfId="0" applyFont="1"/>
    <xf numFmtId="49" fontId="3" fillId="0" borderId="0" xfId="0" quotePrefix="1" applyNumberFormat="1" applyFont="1"/>
    <xf numFmtId="0" fontId="8" fillId="4" borderId="0" xfId="0" applyFont="1" applyFill="1"/>
    <xf numFmtId="44" fontId="3" fillId="4" borderId="0" xfId="0" applyNumberFormat="1" applyFont="1" applyFill="1"/>
    <xf numFmtId="44" fontId="4" fillId="0" borderId="0" xfId="0" applyNumberFormat="1" applyFont="1"/>
    <xf numFmtId="0" fontId="11" fillId="0" borderId="0" xfId="4" applyFont="1"/>
    <xf numFmtId="2" fontId="3" fillId="2" borderId="0" xfId="0" applyNumberFormat="1" applyFont="1" applyFill="1"/>
    <xf numFmtId="0" fontId="10" fillId="0" borderId="1" xfId="4" applyBorder="1" applyAlignment="1">
      <alignment wrapText="1"/>
    </xf>
    <xf numFmtId="0" fontId="10" fillId="0" borderId="0" xfId="4" applyAlignment="1">
      <alignment wrapText="1"/>
    </xf>
    <xf numFmtId="0" fontId="10" fillId="0" borderId="0" xfId="4"/>
    <xf numFmtId="0" fontId="13" fillId="0" borderId="0" xfId="4" applyFont="1"/>
    <xf numFmtId="0" fontId="12" fillId="6" borderId="14" xfId="0" applyFont="1" applyFill="1" applyBorder="1" applyAlignment="1">
      <alignment horizontal="center" wrapText="1"/>
    </xf>
    <xf numFmtId="0" fontId="14" fillId="0" borderId="0" xfId="0" applyFont="1"/>
    <xf numFmtId="49" fontId="10" fillId="0" borderId="0" xfId="4" applyNumberFormat="1"/>
    <xf numFmtId="39" fontId="3" fillId="3" borderId="2" xfId="0" applyNumberFormat="1" applyFont="1" applyFill="1" applyBorder="1"/>
    <xf numFmtId="0" fontId="15" fillId="0" borderId="0" xfId="0" applyFont="1"/>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0" fillId="0" borderId="0" xfId="0" applyNumberFormat="1"/>
    <xf numFmtId="49" fontId="0" fillId="0" borderId="0" xfId="0" applyNumberFormat="1"/>
  </cellXfs>
  <cellStyles count="5">
    <cellStyle name="Currency" xfId="2" builtinId="4"/>
    <cellStyle name="Hyperlink" xfId="4" builtinId="8"/>
    <cellStyle name="Normal" xfId="0" builtinId="0"/>
    <cellStyle name="Normal_A" xfId="3" xr:uid="{D821D927-5390-4208-BA8C-2511AD91EA34}"/>
    <cellStyle name="Percent" xfId="1" builtinId="5"/>
  </cellStyles>
  <dxfs count="32">
    <dxf>
      <font>
        <sz val="14"/>
      </font>
    </dxf>
    <dxf>
      <font>
        <name val="Segoe UI"/>
        <scheme val="none"/>
      </font>
    </dxf>
    <dxf>
      <font>
        <sz val="14"/>
      </font>
    </dxf>
    <dxf>
      <font>
        <name val="Segoe UI"/>
        <scheme val="none"/>
      </font>
    </dxf>
    <dxf>
      <font>
        <sz val="14"/>
      </font>
    </dxf>
    <dxf>
      <font>
        <name val="Segoe UI"/>
        <scheme val="none"/>
      </font>
    </dxf>
    <dxf>
      <font>
        <sz val="14"/>
      </font>
    </dxf>
    <dxf>
      <font>
        <name val="Segoe UI"/>
        <scheme val="none"/>
      </font>
    </dxf>
    <dxf>
      <font>
        <sz val="14"/>
      </font>
    </dxf>
    <dxf>
      <font>
        <name val="Segoe UI"/>
        <scheme val="none"/>
      </font>
    </dxf>
    <dxf>
      <numFmt numFmtId="30" formatCode="@"/>
    </dxf>
    <dxf>
      <numFmt numFmtId="0" formatCode="Genera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numFmt numFmtId="0" formatCode="General"/>
    </dxf>
    <dxf>
      <numFmt numFmtId="0" formatCode="General"/>
    </dxf>
    <dxf>
      <numFmt numFmtId="0" formatCode="General"/>
    </dxf>
    <dxf>
      <numFmt numFmtId="19" formatCode="m/d/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name val="Segoe UI"/>
        <scheme val="none"/>
      </font>
    </dxf>
    <dxf>
      <font>
        <sz val="1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powerPivotData" Target="model/item.data"/><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pivotCacheDefinition" Target="pivotCache/pivotCacheDefinition1.xml"/><Relationship Id="rId12" Type="http://schemas.microsoft.com/office/2007/relationships/slicerCache" Target="slicerCaches/slicerCache1.xml"/><Relationship Id="rId17" Type="http://schemas.openxmlformats.org/officeDocument/2006/relationships/sheetMetadata" Target="metadata.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pivotCacheDefinition" Target="pivotCache/pivotCacheDefinition4.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onnections" Target="connections.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8" Type="http://schemas.openxmlformats.org/officeDocument/2006/relationships/pivotCacheDefinition" Target="pivotCache/pivotCacheDefinition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4.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84663</xdr:colOff>
      <xdr:row>161</xdr:row>
      <xdr:rowOff>0</xdr:rowOff>
    </xdr:from>
    <xdr:to>
      <xdr:col>1</xdr:col>
      <xdr:colOff>858093</xdr:colOff>
      <xdr:row>161</xdr:row>
      <xdr:rowOff>168434</xdr:rowOff>
    </xdr:to>
    <xdr:pic>
      <xdr:nvPicPr>
        <xdr:cNvPr id="3" name="Picture 2" descr="Creative Commons License">
          <a:hlinkClick xmlns:r="http://schemas.openxmlformats.org/officeDocument/2006/relationships" r:id="rId1"/>
          <a:extLst>
            <a:ext uri="{FF2B5EF4-FFF2-40B4-BE49-F238E27FC236}">
              <a16:creationId xmlns:a16="http://schemas.microsoft.com/office/drawing/2014/main" id="{46580EC5-5531-4C06-920A-82DAEA1325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63" y="35703933"/>
          <a:ext cx="769620" cy="160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15240</xdr:colOff>
      <xdr:row>1</xdr:row>
      <xdr:rowOff>175260</xdr:rowOff>
    </xdr:from>
    <xdr:to>
      <xdr:col>15</xdr:col>
      <xdr:colOff>266700</xdr:colOff>
      <xdr:row>16</xdr:row>
      <xdr:rowOff>20955</xdr:rowOff>
    </xdr:to>
    <mc:AlternateContent xmlns:mc="http://schemas.openxmlformats.org/markup-compatibility/2006" xmlns:a14="http://schemas.microsoft.com/office/drawing/2010/main">
      <mc:Choice Requires="a14">
        <xdr:graphicFrame macro="">
          <xdr:nvGraphicFramePr>
            <xdr:cNvPr id="2" name="organization">
              <a:extLst>
                <a:ext uri="{FF2B5EF4-FFF2-40B4-BE49-F238E27FC236}">
                  <a16:creationId xmlns:a16="http://schemas.microsoft.com/office/drawing/2014/main" id="{D945CD17-39F2-B5C3-A674-06B3025B2CF9}"/>
                </a:ext>
              </a:extLst>
            </xdr:cNvPr>
            <xdr:cNvGraphicFramePr/>
          </xdr:nvGraphicFramePr>
          <xdr:xfrm>
            <a:off x="0" y="0"/>
            <a:ext cx="0" cy="0"/>
          </xdr:xfrm>
          <a:graphic>
            <a:graphicData uri="http://schemas.microsoft.com/office/drawing/2010/slicer">
              <sle:slicer xmlns:sle="http://schemas.microsoft.com/office/drawing/2010/slicer" name="organization"/>
            </a:graphicData>
          </a:graphic>
        </xdr:graphicFrame>
      </mc:Choice>
      <mc:Fallback xmlns="">
        <xdr:sp macro="" textlink="">
          <xdr:nvSpPr>
            <xdr:cNvPr id="0" name=""/>
            <xdr:cNvSpPr>
              <a:spLocks noTextEdit="1"/>
            </xdr:cNvSpPr>
          </xdr:nvSpPr>
          <xdr:spPr>
            <a:xfrm>
              <a:off x="10309860" y="358140"/>
              <a:ext cx="1828800" cy="2581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001.614809375002" createdVersion="5" refreshedVersion="8" minRefreshableVersion="3" recordCount="0" supportSubquery="1" supportAdvancedDrill="1" xr:uid="{AD8E711D-EF41-470D-82CA-67C169587422}">
  <cacheSource type="external" connectionId="4"/>
  <cacheFields count="1">
    <cacheField name="[ApptOrgType].[organization].[organization]" caption="organization" numFmtId="0" hierarchy="10" level="1">
      <sharedItems containsSemiMixedTypes="0" containsNonDate="0" containsString="0"/>
    </cacheField>
  </cacheFields>
  <cacheHierarchies count="25">
    <cacheHierarchy uniqueName="[ApptInstitutionRev].[revenue_code]" caption="revenue_code" attribute="1" defaultMemberUniqueName="[ApptInstitutionRev].[revenue_code].[All]" allUniqueName="[ApptInstitutionRev].[revenue_code].[All]" dimensionUniqueName="[ApptInstitutionRev]" displayFolder="" count="0" memberValueDatatype="130" unbalanced="0"/>
    <cacheHierarchy uniqueName="[ApptInstitutionRev].[ccddd]" caption="ccddd" attribute="1" defaultMemberUniqueName="[ApptInstitutionRev].[ccddd].[All]" allUniqueName="[ApptInstitutionRev].[ccddd].[All]" dimensionUniqueName="[ApptInstitutionRev]" displayFolder="" count="0" memberValueDatatype="130" unbalanced="0"/>
    <cacheHierarchy uniqueName="[ApptInstitutionRev].[organization]" caption="organization" attribute="1" defaultMemberUniqueName="[ApptInstitutionRev].[organization].[All]" allUniqueName="[ApptInstitutionRev].[organization].[All]" dimensionUniqueName="[ApptInstitutionRev]" displayFolder="" count="0" memberValueDatatype="130" unbalanced="0"/>
    <cacheHierarchy uniqueName="[ApptInstitutionRev].[apport_date]" caption="apport_date" attribute="1" time="1" defaultMemberUniqueName="[ApptInstitutionRev].[apport_date].[All]" allUniqueName="[ApptInstitutionRev].[apport_date].[All]" dimensionUniqueName="[ApptInstitutionRev]" displayFolder="" count="0" memberValueDatatype="7" unbalanced="0"/>
    <cacheHierarchy uniqueName="[ApptInstitutionRev].[indirect]" caption="indirect" attribute="1" defaultMemberUniqueName="[ApptInstitutionRev].[indirect].[All]" allUniqueName="[ApptInstitutionRev].[indirect].[All]" dimensionUniqueName="[ApptInstitutionRev]" displayFolder="" count="0" memberValueDatatype="5" unbalanced="0"/>
    <cacheHierarchy uniqueName="[ApptInstitutionRev].[total_allocation]" caption="total_allocation" attribute="1" defaultMemberUniqueName="[ApptInstitutionRev].[total_allocation].[All]" allUniqueName="[ApptInstitutionRev].[total_allocation].[All]" dimensionUniqueName="[ApptInstitutionRev]" displayFolder="" count="0" memberValueDatatype="5" unbalanced="0"/>
    <cacheHierarchy uniqueName="[ApptInstitutionRev].[district_carryover]" caption="district_carryover" attribute="1" defaultMemberUniqueName="[ApptInstitutionRev].[district_carryover].[All]" allUniqueName="[ApptInstitutionRev].[district_carryover].[All]" dimensionUniqueName="[ApptInstitutionRev]" displayFolder="" count="0" memberValueDatatype="5" unbalanced="0"/>
    <cacheHierarchy uniqueName="[ApptInstitutionRev].[distributed_carryover]" caption="distributed_carryover" attribute="1" defaultMemberUniqueName="[ApptInstitutionRev].[distributed_carryover].[All]" allUniqueName="[ApptInstitutionRev].[distributed_carryover].[All]" dimensionUniqueName="[ApptInstitutionRev]" displayFolder="" count="0" memberValueDatatype="5" unbalanced="0"/>
    <cacheHierarchy uniqueName="[ApptOrgType].[ccddd]" caption="ccddd" attribute="1" defaultMemberUniqueName="[ApptOrgType].[ccddd].[All]" allUniqueName="[ApptOrgType].[ccddd].[All]" dimensionUniqueName="[ApptOrgType]" displayFolder="" count="0" memberValueDatatype="130" unbalanced="0"/>
    <cacheHierarchy uniqueName="[ApptOrgType].[org_type]" caption="org_type" attribute="1" defaultMemberUniqueName="[ApptOrgType].[org_type].[All]" allUniqueName="[ApptOrgType].[org_type].[All]" dimensionUniqueName="[ApptOrgType]" displayFolder="" count="0" memberValueDatatype="130" unbalanced="0"/>
    <cacheHierarchy uniqueName="[ApptOrgType].[organization]" caption="organization" attribute="1" defaultMemberUniqueName="[ApptOrgType].[organization].[All]" allUniqueName="[ApptOrgType].[organization].[All]" dimensionUniqueName="[ApptOrgType]" displayFolder="" count="2" memberValueDatatype="130" unbalanced="0">
      <fieldsUsage count="2">
        <fieldUsage x="-1"/>
        <fieldUsage x="0"/>
      </fieldsUsage>
    </cacheHierarchy>
    <cacheHierarchy uniqueName="[RecoveryCarryover].[ccddd]" caption="ccddd" attribute="1" defaultMemberUniqueName="[RecoveryCarryover].[ccddd].[All]" allUniqueName="[RecoveryCarryover].[ccddd].[All]" dimensionUniqueName="[RecoveryCarryover]" displayFolder="" count="0" memberValueDatatype="130" unbalanced="0"/>
    <cacheHierarchy uniqueName="[RecoveryCarryover].[organization]" caption="organization" attribute="1" defaultMemberUniqueName="[RecoveryCarryover].[organization].[All]" allUniqueName="[RecoveryCarryover].[organization].[All]" dimensionUniqueName="[RecoveryCarryover]" displayFolder="" count="0" memberValueDatatype="130" unbalanced="0"/>
    <cacheHierarchy uniqueName="[RecoveryCarryover].[item_programs]" caption="item_programs" attribute="1" defaultMemberUniqueName="[RecoveryCarryover].[item_programs].[All]" allUniqueName="[RecoveryCarryover].[item_programs].[All]" dimensionUniqueName="[RecoveryCarryover]" displayFolder="" count="0" memberValueDatatype="130" unbalanced="0"/>
    <cacheHierarchy uniqueName="[RecoveryCarryover].[item_code]" caption="item_code" attribute="1" defaultMemberUniqueName="[RecoveryCarryover].[item_code].[All]" allUniqueName="[RecoveryCarryover].[item_code].[All]" dimensionUniqueName="[RecoveryCarryover]" displayFolder="" count="0" memberValueDatatype="130" unbalanced="0"/>
    <cacheHierarchy uniqueName="[RecoveryCarryover].[item_description]" caption="item_description" attribute="1" defaultMemberUniqueName="[RecoveryCarryover].[item_description].[All]" allUniqueName="[RecoveryCarryover].[item_description].[All]" dimensionUniqueName="[RecoveryCarryover]" displayFolder="" count="0" memberValueDatatype="130" unbalanced="0"/>
    <cacheHierarchy uniqueName="[RecoveryCarryover].[item_value]" caption="item_value" attribute="1" defaultMemberUniqueName="[RecoveryCarryover].[item_value].[All]" allUniqueName="[RecoveryCarryover].[item_value].[All]" dimensionUniqueName="[RecoveryCarryover]" displayFolder="" count="0" memberValueDatatype="5" unbalanced="0"/>
    <cacheHierarchy uniqueName="[Measures].[__XL_Count ApptOrgType]" caption="__XL_Count ApptOrgType" measure="1" displayFolder="" measureGroup="ApptOrgType" count="0" hidden="1"/>
    <cacheHierarchy uniqueName="[Measures].[__XL_Count ApptInstitutionRev]" caption="__XL_Count ApptInstitutionRev" measure="1" displayFolder="" measureGroup="ApptInstitutionRev" count="0" hidden="1"/>
    <cacheHierarchy uniqueName="[Measures].[__XL_Count RecoveryCarryover]" caption="__XL_Count RecoveryCarryover" measure="1" displayFolder="" measureGroup="RecoveryCarryover" count="0" hidden="1"/>
    <cacheHierarchy uniqueName="[Measures].[__No measures defined]" caption="__No measures defined" measure="1" displayFolder="" count="0" hidden="1"/>
    <cacheHierarchy uniqueName="[Measures].[Sum of item_value]" caption="Sum of item_value" measure="1" displayFolder="" measureGroup="RecoveryCarryover" count="0" hidden="1">
      <extLst>
        <ext xmlns:x15="http://schemas.microsoft.com/office/spreadsheetml/2010/11/main" uri="{B97F6D7D-B522-45F9-BDA1-12C45D357490}">
          <x15:cacheHierarchy aggregatedColumn="16"/>
        </ext>
      </extLst>
    </cacheHierarchy>
    <cacheHierarchy uniqueName="[Measures].[Sum of indirect]" caption="Sum of indirect" measure="1" displayFolder="" measureGroup="ApptInstitutionRev" count="0" hidden="1">
      <extLst>
        <ext xmlns:x15="http://schemas.microsoft.com/office/spreadsheetml/2010/11/main" uri="{B97F6D7D-B522-45F9-BDA1-12C45D357490}">
          <x15:cacheHierarchy aggregatedColumn="4"/>
        </ext>
      </extLst>
    </cacheHierarchy>
    <cacheHierarchy uniqueName="[Measures].[Sum of total_allocation]" caption="Sum of total_allocation" measure="1" displayFolder="" measureGroup="ApptInstitutionRev" count="0" hidden="1">
      <extLst>
        <ext xmlns:x15="http://schemas.microsoft.com/office/spreadsheetml/2010/11/main" uri="{B97F6D7D-B522-45F9-BDA1-12C45D357490}">
          <x15:cacheHierarchy aggregatedColumn="5"/>
        </ext>
      </extLst>
    </cacheHierarchy>
    <cacheHierarchy uniqueName="[Measures].[Sum of distributed_carryover]" caption="Sum of distributed_carryover" measure="1" displayFolder="" measureGroup="ApptInstitutionRev" count="0" hidden="1">
      <extLst>
        <ext xmlns:x15="http://schemas.microsoft.com/office/spreadsheetml/2010/11/main" uri="{B97F6D7D-B522-45F9-BDA1-12C45D357490}">
          <x15:cacheHierarchy aggregatedColumn="7"/>
        </ext>
      </extLst>
    </cacheHierarchy>
  </cacheHierarchies>
  <kpis count="0"/>
  <dimensions count="4">
    <dimension name="ApptInstitutionRev" uniqueName="[ApptInstitutionRev]" caption="ApptInstitutionRev"/>
    <dimension name="ApptOrgType" uniqueName="[ApptOrgType]" caption="ApptOrgType"/>
    <dimension measure="1" name="Measures" uniqueName="[Measures]" caption="Measures"/>
    <dimension name="RecoveryCarryover" uniqueName="[RecoveryCarryover]" caption="RecoveryCarryover"/>
  </dimensions>
  <measureGroups count="3">
    <measureGroup name="ApptInstitutionRev" caption="ApptInstitutionRev"/>
    <measureGroup name="ApptOrgType" caption="ApptOrgType"/>
    <measureGroup name="RecoveryCarryover" caption="RecoveryCarryover"/>
  </measureGroups>
  <maps count="5">
    <map measureGroup="0" dimension="0"/>
    <map measureGroup="0" dimension="1"/>
    <map measureGroup="1" dimension="1"/>
    <map measureGroup="2"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001.614809953702" createdVersion="5" refreshedVersion="8" minRefreshableVersion="3" recordCount="0" supportSubquery="1" supportAdvancedDrill="1" xr:uid="{99164979-0581-4C11-96A6-EF746F659161}">
  <cacheSource type="external" connectionId="4"/>
  <cacheFields count="3">
    <cacheField name="[ApptOrgType].[organization].[organization]" caption="organization" numFmtId="0" hierarchy="10" level="1">
      <sharedItems containsSemiMixedTypes="0" containsNonDate="0" containsString="0"/>
    </cacheField>
    <cacheField name="[RecoveryCarryover].[item_code].[item_code]" caption="item_code" numFmtId="0" hierarchy="14" level="1">
      <sharedItems count="16">
        <s v="076A"/>
        <s v="087A"/>
        <s v="116A"/>
        <s v="136A"/>
        <s v="137A"/>
        <s v="157A"/>
        <s v="200A"/>
        <s v="A24"/>
        <s v="E54"/>
        <s v="E55"/>
        <s v="O7"/>
        <s v="O7hp"/>
        <s v="Z095"/>
        <s v="Z266"/>
        <s v="Z583"/>
        <s v="Z603"/>
      </sharedItems>
    </cacheField>
    <cacheField name="[Measures].[Sum of item_value]" caption="Sum of item_value" numFmtId="0" hierarchy="21" level="32767"/>
  </cacheFields>
  <cacheHierarchies count="25">
    <cacheHierarchy uniqueName="[ApptInstitutionRev].[revenue_code]" caption="revenue_code" attribute="1" defaultMemberUniqueName="[ApptInstitutionRev].[revenue_code].[All]" allUniqueName="[ApptInstitutionRev].[revenue_code].[All]" dimensionUniqueName="[ApptInstitutionRev]" displayFolder="" count="0" memberValueDatatype="130" unbalanced="0"/>
    <cacheHierarchy uniqueName="[ApptInstitutionRev].[ccddd]" caption="ccddd" attribute="1" defaultMemberUniqueName="[ApptInstitutionRev].[ccddd].[All]" allUniqueName="[ApptInstitutionRev].[ccddd].[All]" dimensionUniqueName="[ApptInstitutionRev]" displayFolder="" count="0" memberValueDatatype="130" unbalanced="0"/>
    <cacheHierarchy uniqueName="[ApptInstitutionRev].[organization]" caption="organization" attribute="1" defaultMemberUniqueName="[ApptInstitutionRev].[organization].[All]" allUniqueName="[ApptInstitutionRev].[organization].[All]" dimensionUniqueName="[ApptInstitutionRev]" displayFolder="" count="0" memberValueDatatype="130" unbalanced="0"/>
    <cacheHierarchy uniqueName="[ApptInstitutionRev].[apport_date]" caption="apport_date" attribute="1" time="1" defaultMemberUniqueName="[ApptInstitutionRev].[apport_date].[All]" allUniqueName="[ApptInstitutionRev].[apport_date].[All]" dimensionUniqueName="[ApptInstitutionRev]" displayFolder="" count="0" memberValueDatatype="7" unbalanced="0"/>
    <cacheHierarchy uniqueName="[ApptInstitutionRev].[indirect]" caption="indirect" attribute="1" defaultMemberUniqueName="[ApptInstitutionRev].[indirect].[All]" allUniqueName="[ApptInstitutionRev].[indirect].[All]" dimensionUniqueName="[ApptInstitutionRev]" displayFolder="" count="0" memberValueDatatype="5" unbalanced="0"/>
    <cacheHierarchy uniqueName="[ApptInstitutionRev].[total_allocation]" caption="total_allocation" attribute="1" defaultMemberUniqueName="[ApptInstitutionRev].[total_allocation].[All]" allUniqueName="[ApptInstitutionRev].[total_allocation].[All]" dimensionUniqueName="[ApptInstitutionRev]" displayFolder="" count="0" memberValueDatatype="5" unbalanced="0"/>
    <cacheHierarchy uniqueName="[ApptInstitutionRev].[district_carryover]" caption="district_carryover" attribute="1" defaultMemberUniqueName="[ApptInstitutionRev].[district_carryover].[All]" allUniqueName="[ApptInstitutionRev].[district_carryover].[All]" dimensionUniqueName="[ApptInstitutionRev]" displayFolder="" count="0" memberValueDatatype="5" unbalanced="0"/>
    <cacheHierarchy uniqueName="[ApptInstitutionRev].[distributed_carryover]" caption="distributed_carryover" attribute="1" defaultMemberUniqueName="[ApptInstitutionRev].[distributed_carryover].[All]" allUniqueName="[ApptInstitutionRev].[distributed_carryover].[All]" dimensionUniqueName="[ApptInstitutionRev]" displayFolder="" count="0" memberValueDatatype="5" unbalanced="0"/>
    <cacheHierarchy uniqueName="[ApptOrgType].[ccddd]" caption="ccddd" attribute="1" defaultMemberUniqueName="[ApptOrgType].[ccddd].[All]" allUniqueName="[ApptOrgType].[ccddd].[All]" dimensionUniqueName="[ApptOrgType]" displayFolder="" count="0" memberValueDatatype="130" unbalanced="0"/>
    <cacheHierarchy uniqueName="[ApptOrgType].[org_type]" caption="org_type" attribute="1" defaultMemberUniqueName="[ApptOrgType].[org_type].[All]" allUniqueName="[ApptOrgType].[org_type].[All]" dimensionUniqueName="[ApptOrgType]" displayFolder="" count="0" memberValueDatatype="130" unbalanced="0"/>
    <cacheHierarchy uniqueName="[ApptOrgType].[organization]" caption="organization" attribute="1" defaultMemberUniqueName="[ApptOrgType].[organization].[All]" allUniqueName="[ApptOrgType].[organization].[All]" dimensionUniqueName="[ApptOrgType]" displayFolder="" count="2" memberValueDatatype="130" unbalanced="0">
      <fieldsUsage count="2">
        <fieldUsage x="-1"/>
        <fieldUsage x="0"/>
      </fieldsUsage>
    </cacheHierarchy>
    <cacheHierarchy uniqueName="[RecoveryCarryover].[ccddd]" caption="ccddd" attribute="1" defaultMemberUniqueName="[RecoveryCarryover].[ccddd].[All]" allUniqueName="[RecoveryCarryover].[ccddd].[All]" dimensionUniqueName="[RecoveryCarryover]" displayFolder="" count="0" memberValueDatatype="130" unbalanced="0"/>
    <cacheHierarchy uniqueName="[RecoveryCarryover].[organization]" caption="organization" attribute="1" defaultMemberUniqueName="[RecoveryCarryover].[organization].[All]" allUniqueName="[RecoveryCarryover].[organization].[All]" dimensionUniqueName="[RecoveryCarryover]" displayFolder="" count="0" memberValueDatatype="130" unbalanced="0"/>
    <cacheHierarchy uniqueName="[RecoveryCarryover].[item_programs]" caption="item_programs" attribute="1" defaultMemberUniqueName="[RecoveryCarryover].[item_programs].[All]" allUniqueName="[RecoveryCarryover].[item_programs].[All]" dimensionUniqueName="[RecoveryCarryover]" displayFolder="" count="0" memberValueDatatype="130" unbalanced="0"/>
    <cacheHierarchy uniqueName="[RecoveryCarryover].[item_code]" caption="item_code" attribute="1" defaultMemberUniqueName="[RecoveryCarryover].[item_code].[All]" allUniqueName="[RecoveryCarryover].[item_code].[All]" dimensionUniqueName="[RecoveryCarryover]" displayFolder="" count="2" memberValueDatatype="130" unbalanced="0">
      <fieldsUsage count="2">
        <fieldUsage x="-1"/>
        <fieldUsage x="1"/>
      </fieldsUsage>
    </cacheHierarchy>
    <cacheHierarchy uniqueName="[RecoveryCarryover].[item_description]" caption="item_description" attribute="1" defaultMemberUniqueName="[RecoveryCarryover].[item_description].[All]" allUniqueName="[RecoveryCarryover].[item_description].[All]" dimensionUniqueName="[RecoveryCarryover]" displayFolder="" count="0" memberValueDatatype="130" unbalanced="0"/>
    <cacheHierarchy uniqueName="[RecoveryCarryover].[item_value]" caption="item_value" attribute="1" defaultMemberUniqueName="[RecoveryCarryover].[item_value].[All]" allUniqueName="[RecoveryCarryover].[item_value].[All]" dimensionUniqueName="[RecoveryCarryover]" displayFolder="" count="0" memberValueDatatype="5" unbalanced="0"/>
    <cacheHierarchy uniqueName="[Measures].[__XL_Count ApptOrgType]" caption="__XL_Count ApptOrgType" measure="1" displayFolder="" measureGroup="ApptOrgType" count="0" hidden="1"/>
    <cacheHierarchy uniqueName="[Measures].[__XL_Count ApptInstitutionRev]" caption="__XL_Count ApptInstitutionRev" measure="1" displayFolder="" measureGroup="ApptInstitutionRev" count="0" hidden="1"/>
    <cacheHierarchy uniqueName="[Measures].[__XL_Count RecoveryCarryover]" caption="__XL_Count RecoveryCarryover" measure="1" displayFolder="" measureGroup="RecoveryCarryover" count="0" hidden="1"/>
    <cacheHierarchy uniqueName="[Measures].[__No measures defined]" caption="__No measures defined" measure="1" displayFolder="" count="0" hidden="1"/>
    <cacheHierarchy uniqueName="[Measures].[Sum of item_value]" caption="Sum of item_value" measure="1" displayFolder="" measureGroup="RecoveryCarryover" count="0" oneField="1" hidden="1">
      <fieldsUsage count="1">
        <fieldUsage x="2"/>
      </fieldsUsage>
      <extLst>
        <ext xmlns:x15="http://schemas.microsoft.com/office/spreadsheetml/2010/11/main" uri="{B97F6D7D-B522-45F9-BDA1-12C45D357490}">
          <x15:cacheHierarchy aggregatedColumn="16"/>
        </ext>
      </extLst>
    </cacheHierarchy>
    <cacheHierarchy uniqueName="[Measures].[Sum of indirect]" caption="Sum of indirect" measure="1" displayFolder="" measureGroup="ApptInstitutionRev" count="0" hidden="1">
      <extLst>
        <ext xmlns:x15="http://schemas.microsoft.com/office/spreadsheetml/2010/11/main" uri="{B97F6D7D-B522-45F9-BDA1-12C45D357490}">
          <x15:cacheHierarchy aggregatedColumn="4"/>
        </ext>
      </extLst>
    </cacheHierarchy>
    <cacheHierarchy uniqueName="[Measures].[Sum of total_allocation]" caption="Sum of total_allocation" measure="1" displayFolder="" measureGroup="ApptInstitutionRev" count="0" hidden="1">
      <extLst>
        <ext xmlns:x15="http://schemas.microsoft.com/office/spreadsheetml/2010/11/main" uri="{B97F6D7D-B522-45F9-BDA1-12C45D357490}">
          <x15:cacheHierarchy aggregatedColumn="5"/>
        </ext>
      </extLst>
    </cacheHierarchy>
    <cacheHierarchy uniqueName="[Measures].[Sum of distributed_carryover]" caption="Sum of distributed_carryover" measure="1" displayFolder="" measureGroup="ApptInstitutionRev" count="0" hidden="1">
      <extLst>
        <ext xmlns:x15="http://schemas.microsoft.com/office/spreadsheetml/2010/11/main" uri="{B97F6D7D-B522-45F9-BDA1-12C45D357490}">
          <x15:cacheHierarchy aggregatedColumn="7"/>
        </ext>
      </extLst>
    </cacheHierarchy>
  </cacheHierarchies>
  <kpis count="0"/>
  <dimensions count="4">
    <dimension name="ApptInstitutionRev" uniqueName="[ApptInstitutionRev]" caption="ApptInstitutionRev"/>
    <dimension name="ApptOrgType" uniqueName="[ApptOrgType]" caption="ApptOrgType"/>
    <dimension measure="1" name="Measures" uniqueName="[Measures]" caption="Measures"/>
    <dimension name="RecoveryCarryover" uniqueName="[RecoveryCarryover]" caption="RecoveryCarryover"/>
  </dimensions>
  <measureGroups count="3">
    <measureGroup name="ApptInstitutionRev" caption="ApptInstitutionRev"/>
    <measureGroup name="ApptOrgType" caption="ApptOrgType"/>
    <measureGroup name="RecoveryCarryover" caption="RecoveryCarryover"/>
  </measureGroups>
  <maps count="5">
    <map measureGroup="0" dimension="0"/>
    <map measureGroup="0" dimension="1"/>
    <map measureGroup="1" dimension="1"/>
    <map measureGroup="2"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001.61481053241" createdVersion="5" refreshedVersion="8" minRefreshableVersion="3" recordCount="0" supportSubquery="1" supportAdvancedDrill="1" xr:uid="{C3D6098C-6AA5-4BFC-AE92-DAB466163086}">
  <cacheSource type="external" connectionId="4"/>
  <cacheFields count="5">
    <cacheField name="[ApptOrgType].[organization].[organization]" caption="organization" numFmtId="0" hierarchy="10" level="1">
      <sharedItems containsSemiMixedTypes="0" containsNonDate="0" containsString="0"/>
    </cacheField>
    <cacheField name="[ApptInstitutionRev].[revenue_code].[revenue_code]" caption="revenue_code" numFmtId="0" level="1">
      <sharedItems count="1">
        <s v="4156"/>
      </sharedItems>
    </cacheField>
    <cacheField name="[Measures].[Sum of indirect]" caption="Sum of indirect" numFmtId="0" hierarchy="22" level="32767"/>
    <cacheField name="[Measures].[Sum of total_allocation]" caption="Sum of total_allocation" numFmtId="0" hierarchy="23" level="32767"/>
    <cacheField name="[Measures].[Sum of distributed_carryover]" caption="Sum of distributed_carryover" numFmtId="0" hierarchy="24" level="32767"/>
  </cacheFields>
  <cacheHierarchies count="25">
    <cacheHierarchy uniqueName="[ApptInstitutionRev].[revenue_code]" caption="revenue_code" attribute="1" defaultMemberUniqueName="[ApptInstitutionRev].[revenue_code].[All]" allUniqueName="[ApptInstitutionRev].[revenue_code].[All]" dimensionUniqueName="[ApptInstitutionRev]" displayFolder="" count="2" memberValueDatatype="130" unbalanced="0">
      <fieldsUsage count="2">
        <fieldUsage x="-1"/>
        <fieldUsage x="1"/>
      </fieldsUsage>
    </cacheHierarchy>
    <cacheHierarchy uniqueName="[ApptInstitutionRev].[ccddd]" caption="ccddd" attribute="1" defaultMemberUniqueName="[ApptInstitutionRev].[ccddd].[All]" allUniqueName="[ApptInstitutionRev].[ccddd].[All]" dimensionUniqueName="[ApptInstitutionRev]" displayFolder="" count="0" memberValueDatatype="130" unbalanced="0"/>
    <cacheHierarchy uniqueName="[ApptInstitutionRev].[organization]" caption="organization" attribute="1" defaultMemberUniqueName="[ApptInstitutionRev].[organization].[All]" allUniqueName="[ApptInstitutionRev].[organization].[All]" dimensionUniqueName="[ApptInstitutionRev]" displayFolder="" count="0" memberValueDatatype="130" unbalanced="0"/>
    <cacheHierarchy uniqueName="[ApptInstitutionRev].[apport_date]" caption="apport_date" attribute="1" time="1" defaultMemberUniqueName="[ApptInstitutionRev].[apport_date].[All]" allUniqueName="[ApptInstitutionRev].[apport_date].[All]" dimensionUniqueName="[ApptInstitutionRev]" displayFolder="" count="0" memberValueDatatype="7" unbalanced="0"/>
    <cacheHierarchy uniqueName="[ApptInstitutionRev].[indirect]" caption="indirect" attribute="1" defaultMemberUniqueName="[ApptInstitutionRev].[indirect].[All]" allUniqueName="[ApptInstitutionRev].[indirect].[All]" dimensionUniqueName="[ApptInstitutionRev]" displayFolder="" count="0" memberValueDatatype="5" unbalanced="0"/>
    <cacheHierarchy uniqueName="[ApptInstitutionRev].[total_allocation]" caption="total_allocation" attribute="1" defaultMemberUniqueName="[ApptInstitutionRev].[total_allocation].[All]" allUniqueName="[ApptInstitutionRev].[total_allocation].[All]" dimensionUniqueName="[ApptInstitutionRev]" displayFolder="" count="0" memberValueDatatype="5" unbalanced="0"/>
    <cacheHierarchy uniqueName="[ApptInstitutionRev].[district_carryover]" caption="district_carryover" attribute="1" defaultMemberUniqueName="[ApptInstitutionRev].[district_carryover].[All]" allUniqueName="[ApptInstitutionRev].[district_carryover].[All]" dimensionUniqueName="[ApptInstitutionRev]" displayFolder="" count="0" memberValueDatatype="5" unbalanced="0"/>
    <cacheHierarchy uniqueName="[ApptInstitutionRev].[distributed_carryover]" caption="distributed_carryover" attribute="1" defaultMemberUniqueName="[ApptInstitutionRev].[distributed_carryover].[All]" allUniqueName="[ApptInstitutionRev].[distributed_carryover].[All]" dimensionUniqueName="[ApptInstitutionRev]" displayFolder="" count="0" memberValueDatatype="5" unbalanced="0"/>
    <cacheHierarchy uniqueName="[ApptOrgType].[ccddd]" caption="ccddd" attribute="1" defaultMemberUniqueName="[ApptOrgType].[ccddd].[All]" allUniqueName="[ApptOrgType].[ccddd].[All]" dimensionUniqueName="[ApptOrgType]" displayFolder="" count="0" memberValueDatatype="130" unbalanced="0"/>
    <cacheHierarchy uniqueName="[ApptOrgType].[org_type]" caption="org_type" attribute="1" defaultMemberUniqueName="[ApptOrgType].[org_type].[All]" allUniqueName="[ApptOrgType].[org_type].[All]" dimensionUniqueName="[ApptOrgType]" displayFolder="" count="0" memberValueDatatype="130" unbalanced="0"/>
    <cacheHierarchy uniqueName="[ApptOrgType].[organization]" caption="organization" attribute="1" defaultMemberUniqueName="[ApptOrgType].[organization].[All]" allUniqueName="[ApptOrgType].[organization].[All]" dimensionUniqueName="[ApptOrgType]" displayFolder="" count="2" memberValueDatatype="130" unbalanced="0">
      <fieldsUsage count="2">
        <fieldUsage x="-1"/>
        <fieldUsage x="0"/>
      </fieldsUsage>
    </cacheHierarchy>
    <cacheHierarchy uniqueName="[RecoveryCarryover].[ccddd]" caption="ccddd" attribute="1" defaultMemberUniqueName="[RecoveryCarryover].[ccddd].[All]" allUniqueName="[RecoveryCarryover].[ccddd].[All]" dimensionUniqueName="[RecoveryCarryover]" displayFolder="" count="0" memberValueDatatype="130" unbalanced="0"/>
    <cacheHierarchy uniqueName="[RecoveryCarryover].[organization]" caption="organization" attribute="1" defaultMemberUniqueName="[RecoveryCarryover].[organization].[All]" allUniqueName="[RecoveryCarryover].[organization].[All]" dimensionUniqueName="[RecoveryCarryover]" displayFolder="" count="0" memberValueDatatype="130" unbalanced="0"/>
    <cacheHierarchy uniqueName="[RecoveryCarryover].[item_programs]" caption="item_programs" attribute="1" defaultMemberUniqueName="[RecoveryCarryover].[item_programs].[All]" allUniqueName="[RecoveryCarryover].[item_programs].[All]" dimensionUniqueName="[RecoveryCarryover]" displayFolder="" count="0" memberValueDatatype="130" unbalanced="0"/>
    <cacheHierarchy uniqueName="[RecoveryCarryover].[item_code]" caption="item_code" attribute="1" defaultMemberUniqueName="[RecoveryCarryover].[item_code].[All]" allUniqueName="[RecoveryCarryover].[item_code].[All]" dimensionUniqueName="[RecoveryCarryover]" displayFolder="" count="0" memberValueDatatype="130" unbalanced="0"/>
    <cacheHierarchy uniqueName="[RecoveryCarryover].[item_description]" caption="item_description" attribute="1" defaultMemberUniqueName="[RecoveryCarryover].[item_description].[All]" allUniqueName="[RecoveryCarryover].[item_description].[All]" dimensionUniqueName="[RecoveryCarryover]" displayFolder="" count="0" memberValueDatatype="130" unbalanced="0"/>
    <cacheHierarchy uniqueName="[RecoveryCarryover].[item_value]" caption="item_value" attribute="1" defaultMemberUniqueName="[RecoveryCarryover].[item_value].[All]" allUniqueName="[RecoveryCarryover].[item_value].[All]" dimensionUniqueName="[RecoveryCarryover]" displayFolder="" count="0" memberValueDatatype="5" unbalanced="0"/>
    <cacheHierarchy uniqueName="[Measures].[__XL_Count ApptOrgType]" caption="__XL_Count ApptOrgType" measure="1" displayFolder="" measureGroup="ApptOrgType" count="0" hidden="1"/>
    <cacheHierarchy uniqueName="[Measures].[__XL_Count ApptInstitutionRev]" caption="__XL_Count ApptInstitutionRev" measure="1" displayFolder="" measureGroup="ApptInstitutionRev" count="0" hidden="1"/>
    <cacheHierarchy uniqueName="[Measures].[__XL_Count RecoveryCarryover]" caption="__XL_Count RecoveryCarryover" measure="1" displayFolder="" measureGroup="RecoveryCarryover" count="0" hidden="1"/>
    <cacheHierarchy uniqueName="[Measures].[__No measures defined]" caption="__No measures defined" measure="1" displayFolder="" count="0" hidden="1"/>
    <cacheHierarchy uniqueName="[Measures].[Sum of item_value]" caption="Sum of item_value" measure="1" displayFolder="" measureGroup="RecoveryCarryover" count="0" hidden="1">
      <extLst>
        <ext xmlns:x15="http://schemas.microsoft.com/office/spreadsheetml/2010/11/main" uri="{B97F6D7D-B522-45F9-BDA1-12C45D357490}">
          <x15:cacheHierarchy aggregatedColumn="16"/>
        </ext>
      </extLst>
    </cacheHierarchy>
    <cacheHierarchy uniqueName="[Measures].[Sum of indirect]" caption="Sum of indirect" measure="1" displayFolder="" measureGroup="ApptInstitutionRev"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total_allocation]" caption="Sum of total_allocation" measure="1" displayFolder="" measureGroup="ApptInstitutionRev"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distributed_carryover]" caption="Sum of distributed_carryover" measure="1" displayFolder="" measureGroup="ApptInstitutionRev" count="0" oneField="1" hidden="1">
      <fieldsUsage count="1">
        <fieldUsage x="4"/>
      </fieldsUsage>
      <extLst>
        <ext xmlns:x15="http://schemas.microsoft.com/office/spreadsheetml/2010/11/main" uri="{B97F6D7D-B522-45F9-BDA1-12C45D357490}">
          <x15:cacheHierarchy aggregatedColumn="7"/>
        </ext>
      </extLst>
    </cacheHierarchy>
  </cacheHierarchies>
  <kpis count="0"/>
  <dimensions count="4">
    <dimension name="ApptInstitutionRev" uniqueName="[ApptInstitutionRev]" caption="ApptInstitutionRev"/>
    <dimension name="ApptOrgType" uniqueName="[ApptOrgType]" caption="ApptOrgType"/>
    <dimension measure="1" name="Measures" uniqueName="[Measures]" caption="Measures"/>
    <dimension name="RecoveryCarryover" uniqueName="[RecoveryCarryover]" caption="RecoveryCarryover"/>
  </dimensions>
  <measureGroups count="3">
    <measureGroup name="ApptInstitutionRev" caption="ApptInstitutionRev"/>
    <measureGroup name="ApptOrgType" caption="ApptOrgType"/>
    <measureGroup name="RecoveryCarryover" caption="RecoveryCarryover"/>
  </measureGroups>
  <maps count="5">
    <map measureGroup="0" dimension="0"/>
    <map measureGroup="0" dimension="1"/>
    <map measureGroup="1" dimension="1"/>
    <map measureGroup="2"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001.61481053241" createdVersion="5" refreshedVersion="8" minRefreshableVersion="3" recordCount="0" supportSubquery="1" supportAdvancedDrill="1" xr:uid="{08A06C36-7015-48F3-A9F7-91013F52C25F}">
  <cacheSource type="external" connectionId="4"/>
  <cacheFields count="1">
    <cacheField name="[ApptOrgType].[organization].[organization]" caption="organization" numFmtId="0" hierarchy="10" level="1">
      <sharedItems containsSemiMixedTypes="0" containsNonDate="0" containsString="0"/>
    </cacheField>
  </cacheFields>
  <cacheHierarchies count="25">
    <cacheHierarchy uniqueName="[ApptInstitutionRev].[revenue_code]" caption="revenue_code" attribute="1" defaultMemberUniqueName="[ApptInstitutionRev].[revenue_code].[All]" allUniqueName="[ApptInstitutionRev].[revenue_code].[All]" dimensionUniqueName="[ApptInstitutionRev]" displayFolder="" count="0" memberValueDatatype="130" unbalanced="0"/>
    <cacheHierarchy uniqueName="[ApptInstitutionRev].[ccddd]" caption="ccddd" attribute="1" defaultMemberUniqueName="[ApptInstitutionRev].[ccddd].[All]" allUniqueName="[ApptInstitutionRev].[ccddd].[All]" dimensionUniqueName="[ApptInstitutionRev]" displayFolder="" count="0" memberValueDatatype="130" unbalanced="0"/>
    <cacheHierarchy uniqueName="[ApptInstitutionRev].[organization]" caption="organization" attribute="1" defaultMemberUniqueName="[ApptInstitutionRev].[organization].[All]" allUniqueName="[ApptInstitutionRev].[organization].[All]" dimensionUniqueName="[ApptInstitutionRev]" displayFolder="" count="0" memberValueDatatype="130" unbalanced="0"/>
    <cacheHierarchy uniqueName="[ApptInstitutionRev].[apport_date]" caption="apport_date" attribute="1" time="1" defaultMemberUniqueName="[ApptInstitutionRev].[apport_date].[All]" allUniqueName="[ApptInstitutionRev].[apport_date].[All]" dimensionUniqueName="[ApptInstitutionRev]" displayFolder="" count="0" memberValueDatatype="7" unbalanced="0"/>
    <cacheHierarchy uniqueName="[ApptInstitutionRev].[indirect]" caption="indirect" attribute="1" defaultMemberUniqueName="[ApptInstitutionRev].[indirect].[All]" allUniqueName="[ApptInstitutionRev].[indirect].[All]" dimensionUniqueName="[ApptInstitutionRev]" displayFolder="" count="0" memberValueDatatype="5" unbalanced="0"/>
    <cacheHierarchy uniqueName="[ApptInstitutionRev].[total_allocation]" caption="total_allocation" attribute="1" defaultMemberUniqueName="[ApptInstitutionRev].[total_allocation].[All]" allUniqueName="[ApptInstitutionRev].[total_allocation].[All]" dimensionUniqueName="[ApptInstitutionRev]" displayFolder="" count="0" memberValueDatatype="5" unbalanced="0"/>
    <cacheHierarchy uniqueName="[ApptInstitutionRev].[district_carryover]" caption="district_carryover" attribute="1" defaultMemberUniqueName="[ApptInstitutionRev].[district_carryover].[All]" allUniqueName="[ApptInstitutionRev].[district_carryover].[All]" dimensionUniqueName="[ApptInstitutionRev]" displayFolder="" count="0" memberValueDatatype="5" unbalanced="0"/>
    <cacheHierarchy uniqueName="[ApptInstitutionRev].[distributed_carryover]" caption="distributed_carryover" attribute="1" defaultMemberUniqueName="[ApptInstitutionRev].[distributed_carryover].[All]" allUniqueName="[ApptInstitutionRev].[distributed_carryover].[All]" dimensionUniqueName="[ApptInstitutionRev]" displayFolder="" count="0" memberValueDatatype="5" unbalanced="0"/>
    <cacheHierarchy uniqueName="[ApptOrgType].[ccddd]" caption="ccddd" attribute="1" defaultMemberUniqueName="[ApptOrgType].[ccddd].[All]" allUniqueName="[ApptOrgType].[ccddd].[All]" dimensionUniqueName="[ApptOrgType]" displayFolder="" count="0" memberValueDatatype="130" unbalanced="0"/>
    <cacheHierarchy uniqueName="[ApptOrgType].[org_type]" caption="org_type" attribute="1" defaultMemberUniqueName="[ApptOrgType].[org_type].[All]" allUniqueName="[ApptOrgType].[org_type].[All]" dimensionUniqueName="[ApptOrgType]" displayFolder="" count="0" memberValueDatatype="130" unbalanced="0"/>
    <cacheHierarchy uniqueName="[ApptOrgType].[organization]" caption="organization" attribute="1" defaultMemberUniqueName="[ApptOrgType].[organization].[All]" allUniqueName="[ApptOrgType].[organization].[All]" dimensionUniqueName="[ApptOrgType]" displayFolder="" count="2" memberValueDatatype="130" unbalanced="0">
      <fieldsUsage count="2">
        <fieldUsage x="-1"/>
        <fieldUsage x="0"/>
      </fieldsUsage>
    </cacheHierarchy>
    <cacheHierarchy uniqueName="[RecoveryCarryover].[ccddd]" caption="ccddd" attribute="1" defaultMemberUniqueName="[RecoveryCarryover].[ccddd].[All]" allUniqueName="[RecoveryCarryover].[ccddd].[All]" dimensionUniqueName="[RecoveryCarryover]" displayFolder="" count="0" memberValueDatatype="130" unbalanced="0"/>
    <cacheHierarchy uniqueName="[RecoveryCarryover].[organization]" caption="organization" attribute="1" defaultMemberUniqueName="[RecoveryCarryover].[organization].[All]" allUniqueName="[RecoveryCarryover].[organization].[All]" dimensionUniqueName="[RecoveryCarryover]" displayFolder="" count="0" memberValueDatatype="130" unbalanced="0"/>
    <cacheHierarchy uniqueName="[RecoveryCarryover].[item_programs]" caption="item_programs" attribute="1" defaultMemberUniqueName="[RecoveryCarryover].[item_programs].[All]" allUniqueName="[RecoveryCarryover].[item_programs].[All]" dimensionUniqueName="[RecoveryCarryover]" displayFolder="" count="0" memberValueDatatype="130" unbalanced="0"/>
    <cacheHierarchy uniqueName="[RecoveryCarryover].[item_code]" caption="item_code" attribute="1" defaultMemberUniqueName="[RecoveryCarryover].[item_code].[All]" allUniqueName="[RecoveryCarryover].[item_code].[All]" dimensionUniqueName="[RecoveryCarryover]" displayFolder="" count="0" memberValueDatatype="130" unbalanced="0"/>
    <cacheHierarchy uniqueName="[RecoveryCarryover].[item_description]" caption="item_description" attribute="1" defaultMemberUniqueName="[RecoveryCarryover].[item_description].[All]" allUniqueName="[RecoveryCarryover].[item_description].[All]" dimensionUniqueName="[RecoveryCarryover]" displayFolder="" count="0" memberValueDatatype="130" unbalanced="0"/>
    <cacheHierarchy uniqueName="[RecoveryCarryover].[item_value]" caption="item_value" attribute="1" defaultMemberUniqueName="[RecoveryCarryover].[item_value].[All]" allUniqueName="[RecoveryCarryover].[item_value].[All]" dimensionUniqueName="[RecoveryCarryover]" displayFolder="" count="0" memberValueDatatype="5" unbalanced="0"/>
    <cacheHierarchy uniqueName="[Measures].[__XL_Count ApptOrgType]" caption="__XL_Count ApptOrgType" measure="1" displayFolder="" measureGroup="ApptOrgType" count="0" hidden="1"/>
    <cacheHierarchy uniqueName="[Measures].[__XL_Count ApptInstitutionRev]" caption="__XL_Count ApptInstitutionRev" measure="1" displayFolder="" measureGroup="ApptInstitutionRev" count="0" hidden="1"/>
    <cacheHierarchy uniqueName="[Measures].[__XL_Count RecoveryCarryover]" caption="__XL_Count RecoveryCarryover" measure="1" displayFolder="" measureGroup="RecoveryCarryover" count="0" hidden="1"/>
    <cacheHierarchy uniqueName="[Measures].[__No measures defined]" caption="__No measures defined" measure="1" displayFolder="" count="0" hidden="1"/>
    <cacheHierarchy uniqueName="[Measures].[Sum of item_value]" caption="Sum of item_value" measure="1" displayFolder="" measureGroup="RecoveryCarryover" count="0" hidden="1">
      <extLst>
        <ext xmlns:x15="http://schemas.microsoft.com/office/spreadsheetml/2010/11/main" uri="{B97F6D7D-B522-45F9-BDA1-12C45D357490}">
          <x15:cacheHierarchy aggregatedColumn="16"/>
        </ext>
      </extLst>
    </cacheHierarchy>
    <cacheHierarchy uniqueName="[Measures].[Sum of indirect]" caption="Sum of indirect" measure="1" displayFolder="" measureGroup="ApptInstitutionRev" count="0" hidden="1">
      <extLst>
        <ext xmlns:x15="http://schemas.microsoft.com/office/spreadsheetml/2010/11/main" uri="{B97F6D7D-B522-45F9-BDA1-12C45D357490}">
          <x15:cacheHierarchy aggregatedColumn="4"/>
        </ext>
      </extLst>
    </cacheHierarchy>
    <cacheHierarchy uniqueName="[Measures].[Sum of total_allocation]" caption="Sum of total_allocation" measure="1" displayFolder="" measureGroup="ApptInstitutionRev" count="0" hidden="1">
      <extLst>
        <ext xmlns:x15="http://schemas.microsoft.com/office/spreadsheetml/2010/11/main" uri="{B97F6D7D-B522-45F9-BDA1-12C45D357490}">
          <x15:cacheHierarchy aggregatedColumn="5"/>
        </ext>
      </extLst>
    </cacheHierarchy>
    <cacheHierarchy uniqueName="[Measures].[Sum of distributed_carryover]" caption="Sum of distributed_carryover" measure="1" displayFolder="" measureGroup="ApptInstitutionRev" count="0" hidden="1">
      <extLst>
        <ext xmlns:x15="http://schemas.microsoft.com/office/spreadsheetml/2010/11/main" uri="{B97F6D7D-B522-45F9-BDA1-12C45D357490}">
          <x15:cacheHierarchy aggregatedColumn="7"/>
        </ext>
      </extLst>
    </cacheHierarchy>
  </cacheHierarchies>
  <kpis count="0"/>
  <dimensions count="4">
    <dimension name="ApptInstitutionRev" uniqueName="[ApptInstitutionRev]" caption="ApptInstitutionRev"/>
    <dimension name="ApptOrgType" uniqueName="[ApptOrgType]" caption="ApptOrgType"/>
    <dimension measure="1" name="Measures" uniqueName="[Measures]" caption="Measures"/>
    <dimension name="RecoveryCarryover" uniqueName="[RecoveryCarryover]" caption="RecoveryCarryover"/>
  </dimensions>
  <measureGroups count="3">
    <measureGroup name="ApptInstitutionRev" caption="ApptInstitutionRev"/>
    <measureGroup name="ApptOrgType" caption="ApptOrgType"/>
    <measureGroup name="RecoveryCarryover" caption="RecoveryCarryover"/>
  </measureGroups>
  <maps count="5">
    <map measureGroup="0" dimension="0"/>
    <map measureGroup="0" dimension="1"/>
    <map measureGroup="1" dimension="1"/>
    <map measureGroup="2"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001.612947222224" createdVersion="3" refreshedVersion="8" minRefreshableVersion="3" recordCount="0" supportSubquery="1" supportAdvancedDrill="1" xr:uid="{237CE16C-5C20-4DF1-AF64-617BD59CCC8F}">
  <cacheSource type="external" connectionId="4">
    <extLst>
      <ext xmlns:x14="http://schemas.microsoft.com/office/spreadsheetml/2009/9/main" uri="{F057638F-6D5F-4e77-A914-E7F072B9BCA8}">
        <x14:sourceConnection name="ThisWorkbookDataModel"/>
      </ext>
    </extLst>
  </cacheSource>
  <cacheFields count="0"/>
  <cacheHierarchies count="25">
    <cacheHierarchy uniqueName="[ApptInstitutionRev].[revenue_code]" caption="revenue_code" attribute="1" defaultMemberUniqueName="[ApptInstitutionRev].[revenue_code].[All]" allUniqueName="[ApptInstitutionRev].[revenue_code].[All]" dimensionUniqueName="[ApptInstitutionRev]" displayFolder="" count="0" memberValueDatatype="130" unbalanced="0"/>
    <cacheHierarchy uniqueName="[ApptInstitutionRev].[ccddd]" caption="ccddd" attribute="1" defaultMemberUniqueName="[ApptInstitutionRev].[ccddd].[All]" allUniqueName="[ApptInstitutionRev].[ccddd].[All]" dimensionUniqueName="[ApptInstitutionRev]" displayFolder="" count="0" memberValueDatatype="130" unbalanced="0"/>
    <cacheHierarchy uniqueName="[ApptInstitutionRev].[organization]" caption="organization" attribute="1" defaultMemberUniqueName="[ApptInstitutionRev].[organization].[All]" allUniqueName="[ApptInstitutionRev].[organization].[All]" dimensionUniqueName="[ApptInstitutionRev]" displayFolder="" count="0" memberValueDatatype="130" unbalanced="0"/>
    <cacheHierarchy uniqueName="[ApptInstitutionRev].[apport_date]" caption="apport_date" attribute="1" time="1" defaultMemberUniqueName="[ApptInstitutionRev].[apport_date].[All]" allUniqueName="[ApptInstitutionRev].[apport_date].[All]" dimensionUniqueName="[ApptInstitutionRev]" displayFolder="" count="0" memberValueDatatype="7" unbalanced="0"/>
    <cacheHierarchy uniqueName="[ApptInstitutionRev].[indirect]" caption="indirect" attribute="1" defaultMemberUniqueName="[ApptInstitutionRev].[indirect].[All]" allUniqueName="[ApptInstitutionRev].[indirect].[All]" dimensionUniqueName="[ApptInstitutionRev]" displayFolder="" count="0" memberValueDatatype="5" unbalanced="0"/>
    <cacheHierarchy uniqueName="[ApptInstitutionRev].[total_allocation]" caption="total_allocation" attribute="1" defaultMemberUniqueName="[ApptInstitutionRev].[total_allocation].[All]" allUniqueName="[ApptInstitutionRev].[total_allocation].[All]" dimensionUniqueName="[ApptInstitutionRev]" displayFolder="" count="0" memberValueDatatype="5" unbalanced="0"/>
    <cacheHierarchy uniqueName="[ApptInstitutionRev].[district_carryover]" caption="district_carryover" attribute="1" defaultMemberUniqueName="[ApptInstitutionRev].[district_carryover].[All]" allUniqueName="[ApptInstitutionRev].[district_carryover].[All]" dimensionUniqueName="[ApptInstitutionRev]" displayFolder="" count="0" memberValueDatatype="5" unbalanced="0"/>
    <cacheHierarchy uniqueName="[ApptInstitutionRev].[distributed_carryover]" caption="distributed_carryover" attribute="1" defaultMemberUniqueName="[ApptInstitutionRev].[distributed_carryover].[All]" allUniqueName="[ApptInstitutionRev].[distributed_carryover].[All]" dimensionUniqueName="[ApptInstitutionRev]" displayFolder="" count="0" memberValueDatatype="5" unbalanced="0"/>
    <cacheHierarchy uniqueName="[ApptOrgType].[ccddd]" caption="ccddd" attribute="1" defaultMemberUniqueName="[ApptOrgType].[ccddd].[All]" allUniqueName="[ApptOrgType].[ccddd].[All]" dimensionUniqueName="[ApptOrgType]" displayFolder="" count="0" memberValueDatatype="130" unbalanced="0"/>
    <cacheHierarchy uniqueName="[ApptOrgType].[org_type]" caption="org_type" attribute="1" defaultMemberUniqueName="[ApptOrgType].[org_type].[All]" allUniqueName="[ApptOrgType].[org_type].[All]" dimensionUniqueName="[ApptOrgType]" displayFolder="" count="0" memberValueDatatype="130" unbalanced="0"/>
    <cacheHierarchy uniqueName="[ApptOrgType].[organization]" caption="organization" attribute="1" defaultMemberUniqueName="[ApptOrgType].[organization].[All]" allUniqueName="[ApptOrgType].[organization].[All]" dimensionUniqueName="[ApptOrgType]" displayFolder="" count="2" memberValueDatatype="130" unbalanced="0"/>
    <cacheHierarchy uniqueName="[RecoveryCarryover].[ccddd]" caption="ccddd" attribute="1" defaultMemberUniqueName="[RecoveryCarryover].[ccddd].[All]" allUniqueName="[RecoveryCarryover].[ccddd].[All]" dimensionUniqueName="[RecoveryCarryover]" displayFolder="" count="0" memberValueDatatype="130" unbalanced="0"/>
    <cacheHierarchy uniqueName="[RecoveryCarryover].[organization]" caption="organization" attribute="1" defaultMemberUniqueName="[RecoveryCarryover].[organization].[All]" allUniqueName="[RecoveryCarryover].[organization].[All]" dimensionUniqueName="[RecoveryCarryover]" displayFolder="" count="0" memberValueDatatype="130" unbalanced="0"/>
    <cacheHierarchy uniqueName="[RecoveryCarryover].[item_programs]" caption="item_programs" attribute="1" defaultMemberUniqueName="[RecoveryCarryover].[item_programs].[All]" allUniqueName="[RecoveryCarryover].[item_programs].[All]" dimensionUniqueName="[RecoveryCarryover]" displayFolder="" count="0" memberValueDatatype="130" unbalanced="0"/>
    <cacheHierarchy uniqueName="[RecoveryCarryover].[item_code]" caption="item_code" attribute="1" defaultMemberUniqueName="[RecoveryCarryover].[item_code].[All]" allUniqueName="[RecoveryCarryover].[item_code].[All]" dimensionUniqueName="[RecoveryCarryover]" displayFolder="" count="0" memberValueDatatype="130" unbalanced="0"/>
    <cacheHierarchy uniqueName="[RecoveryCarryover].[item_description]" caption="item_description" attribute="1" defaultMemberUniqueName="[RecoveryCarryover].[item_description].[All]" allUniqueName="[RecoveryCarryover].[item_description].[All]" dimensionUniqueName="[RecoveryCarryover]" displayFolder="" count="0" memberValueDatatype="130" unbalanced="0"/>
    <cacheHierarchy uniqueName="[RecoveryCarryover].[item_value]" caption="item_value" attribute="1" defaultMemberUniqueName="[RecoveryCarryover].[item_value].[All]" allUniqueName="[RecoveryCarryover].[item_value].[All]" dimensionUniqueName="[RecoveryCarryover]" displayFolder="" count="0" memberValueDatatype="5" unbalanced="0"/>
    <cacheHierarchy uniqueName="[Measures].[__XL_Count ApptOrgType]" caption="__XL_Count ApptOrgType" measure="1" displayFolder="" measureGroup="ApptOrgType" count="0" hidden="1"/>
    <cacheHierarchy uniqueName="[Measures].[__XL_Count ApptInstitutionRev]" caption="__XL_Count ApptInstitutionRev" measure="1" displayFolder="" measureGroup="ApptInstitutionRev" count="0" hidden="1"/>
    <cacheHierarchy uniqueName="[Measures].[__XL_Count RecoveryCarryover]" caption="__XL_Count RecoveryCarryover" measure="1" displayFolder="" measureGroup="RecoveryCarryover" count="0" hidden="1"/>
    <cacheHierarchy uniqueName="[Measures].[__No measures defined]" caption="__No measures defined" measure="1" displayFolder="" count="0" hidden="1"/>
    <cacheHierarchy uniqueName="[Measures].[Sum of item_value]" caption="Sum of item_value" measure="1" displayFolder="" measureGroup="RecoveryCarryover" count="0" hidden="1">
      <extLst>
        <ext xmlns:x15="http://schemas.microsoft.com/office/spreadsheetml/2010/11/main" uri="{B97F6D7D-B522-45F9-BDA1-12C45D357490}">
          <x15:cacheHierarchy aggregatedColumn="16"/>
        </ext>
      </extLst>
    </cacheHierarchy>
    <cacheHierarchy uniqueName="[Measures].[Sum of indirect]" caption="Sum of indirect" measure="1" displayFolder="" measureGroup="ApptInstitutionRev" count="0" hidden="1">
      <extLst>
        <ext xmlns:x15="http://schemas.microsoft.com/office/spreadsheetml/2010/11/main" uri="{B97F6D7D-B522-45F9-BDA1-12C45D357490}">
          <x15:cacheHierarchy aggregatedColumn="4"/>
        </ext>
      </extLst>
    </cacheHierarchy>
    <cacheHierarchy uniqueName="[Measures].[Sum of total_allocation]" caption="Sum of total_allocation" measure="1" displayFolder="" measureGroup="ApptInstitutionRev" count="0" hidden="1">
      <extLst>
        <ext xmlns:x15="http://schemas.microsoft.com/office/spreadsheetml/2010/11/main" uri="{B97F6D7D-B522-45F9-BDA1-12C45D357490}">
          <x15:cacheHierarchy aggregatedColumn="5"/>
        </ext>
      </extLst>
    </cacheHierarchy>
    <cacheHierarchy uniqueName="[Measures].[Sum of distributed_carryover]" caption="Sum of distributed_carryover" measure="1" displayFolder="" measureGroup="ApptInstitutionRev" count="0" hidden="1">
      <extLst>
        <ext xmlns:x15="http://schemas.microsoft.com/office/spreadsheetml/2010/11/main" uri="{B97F6D7D-B522-45F9-BDA1-12C45D357490}">
          <x15:cacheHierarchy aggregatedColumn="7"/>
        </ext>
      </extLst>
    </cacheHierarchy>
  </cacheHierarchies>
  <kpis count="0"/>
  <extLst>
    <ext xmlns:x14="http://schemas.microsoft.com/office/spreadsheetml/2009/9/main" uri="{725AE2AE-9491-48be-B2B4-4EB974FC3084}">
      <x14:pivotCacheDefinition slicerData="1" pivotCacheId="28044174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7ABFAF-36AC-4C5E-8DC6-90FE81470947}" name="Dashboard_Org" cacheId="65" applyNumberFormats="0" applyBorderFormats="0" applyFontFormats="0" applyPatternFormats="0" applyAlignmentFormats="0" applyWidthHeightFormats="1" dataCaption="Values" tag="203e9647-7f8a-40c1-b7e3-3733a3af5d51" updatedVersion="8" minRefreshableVersion="3" itemPrintTitles="1" createdVersion="5" indent="0" outline="1" outlineData="1" multipleFieldFilters="0">
  <location ref="A4" firstHeaderRow="0" firstDataRow="0" firstDataCol="0" rowPageCount="1" colPageCount="1"/>
  <pivotFields count="1">
    <pivotField axis="axisPage" allDrilled="1" subtotalTop="0" showAll="0" dataSourceSort="1" defaultSubtotal="0" defaultAttributeDrillState="1"/>
  </pivotFields>
  <pageFields count="1">
    <pageField fld="0" hier="10" name="[ApptOrgType].[organization].&amp;[Aberdeen School District]" cap="Aberdeen School District"/>
  </pageFields>
  <formats count="2">
    <format dxfId="31">
      <pivotArea dataOnly="0" labelOnly="1" outline="0" fieldPosition="0">
        <references count="1">
          <reference field="0" count="0"/>
        </references>
      </pivotArea>
    </format>
    <format dxfId="30">
      <pivotArea dataOnly="0" labelOnly="1" outline="0" fieldPosition="0">
        <references count="1">
          <reference field="0" count="0"/>
        </references>
      </pivotArea>
    </format>
  </formats>
  <pivotHierarchies count="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pptOrgTyp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8C64F74-995F-4055-AD4D-D1408C176C83}" name="Items_Pivot" cacheId="59" applyNumberFormats="0" applyBorderFormats="0" applyFontFormats="0" applyPatternFormats="0" applyAlignmentFormats="0" applyWidthHeightFormats="1" dataCaption="Values" tag="f6d04b34-f576-424c-81a4-f3b018168782" updatedVersion="8" minRefreshableVersion="3" useAutoFormatting="1" itemPrintTitles="1" createdVersion="5" indent="0" outline="1" outlineData="1" multipleFieldFilters="0">
  <location ref="E3:F20" firstHeaderRow="1" firstDataRow="1" firstDataCol="1"/>
  <pivotFields count="3">
    <pivotField allDrilled="1" subtotalTop="0" showAll="0" dataSourceSort="1" defaultSubtotal="0" defaultAttributeDrillState="1"/>
    <pivotField axis="axisRow" allDrilled="1" subtotalTop="0" showAll="0" dataSourceSort="1" defaultSubtotal="0" defaultAttributeDrillState="1">
      <items count="16">
        <item x="0"/>
        <item x="1"/>
        <item x="2"/>
        <item x="3"/>
        <item x="4"/>
        <item x="5"/>
        <item x="6"/>
        <item x="7"/>
        <item x="8"/>
        <item x="9"/>
        <item x="10"/>
        <item x="11"/>
        <item x="12"/>
        <item x="13"/>
        <item x="14"/>
        <item x="15"/>
      </items>
    </pivotField>
    <pivotField dataField="1" subtotalTop="0" showAll="0" defaultSubtotal="0"/>
  </pivotFields>
  <rowFields count="1">
    <field x="1"/>
  </rowFields>
  <rowItems count="17">
    <i>
      <x/>
    </i>
    <i>
      <x v="1"/>
    </i>
    <i>
      <x v="2"/>
    </i>
    <i>
      <x v="3"/>
    </i>
    <i>
      <x v="4"/>
    </i>
    <i>
      <x v="5"/>
    </i>
    <i>
      <x v="6"/>
    </i>
    <i>
      <x v="7"/>
    </i>
    <i>
      <x v="8"/>
    </i>
    <i>
      <x v="9"/>
    </i>
    <i>
      <x v="10"/>
    </i>
    <i>
      <x v="11"/>
    </i>
    <i>
      <x v="12"/>
    </i>
    <i>
      <x v="13"/>
    </i>
    <i>
      <x v="14"/>
    </i>
    <i>
      <x v="15"/>
    </i>
    <i t="grand">
      <x/>
    </i>
  </rowItems>
  <colItems count="1">
    <i/>
  </colItems>
  <dataFields count="1">
    <dataField name="Sum of item_value" fld="2" baseField="0" baseItem="0"/>
  </dataFields>
  <pivotHierarchies count="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ApptOrgType].[organization].&amp;[Aberdeen School District]"/>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coveryCarryover]"/>
        <x15:activeTabTopLevelEntity name="[ApptOrgTyp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6CBCDC5-7566-4F65-8717-E6F1D74608AD}" name="Pivots_Org" cacheId="56" applyNumberFormats="0" applyBorderFormats="0" applyFontFormats="0" applyPatternFormats="0" applyAlignmentFormats="0" applyWidthHeightFormats="1" dataCaption="Values" tag="1536f2a5-29be-4bbd-9cf7-3fd83f7bbec6" updatedVersion="8" minRefreshableVersion="3" useAutoFormatting="1" itemPrintTitles="1" createdVersion="5" indent="0" outline="1" outlineData="1" multipleFieldFilters="0">
  <location ref="A3" firstHeaderRow="0" firstDataRow="0" firstDataCol="0" rowPageCount="1" colPageCount="1"/>
  <pivotFields count="1">
    <pivotField axis="axisPage" allDrilled="1" subtotalTop="0" showAll="0" dataSourceSort="1" defaultSubtotal="0" defaultAttributeDrillState="1"/>
  </pivotFields>
  <pageFields count="1">
    <pageField fld="0" hier="10" name="[ApptOrgType].[organization].&amp;[Aberdeen School District]" cap="Aberdeen School District"/>
  </pageFields>
  <pivotHierarchies count="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ApptOrgType].[organization].&amp;[Aberdeen School District]"/>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pptOrgTyp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6485E13-D25F-4ACF-B3C8-D91A9DCCF05D}" name="Revenue_Pivot" cacheId="62" applyNumberFormats="0" applyBorderFormats="0" applyFontFormats="0" applyPatternFormats="0" applyAlignmentFormats="0" applyWidthHeightFormats="1" dataCaption="Values" tag="3ff1de84-8019-49f0-a8cc-a21c583e9360" updatedVersion="8" minRefreshableVersion="3" useAutoFormatting="1" itemPrintTitles="1" createdVersion="5" indent="0" outline="1" outlineData="1" multipleFieldFilters="0">
  <location ref="H3:K5" firstHeaderRow="0" firstDataRow="1" firstDataCol="1"/>
  <pivotFields count="5">
    <pivotField allDrilled="1" subtotalTop="0" showAll="0" dataSourceSort="1" defaultSubtotal="0" defaultAttributeDrillState="1"/>
    <pivotField axis="axisRow" allDrilled="1" subtotalTop="0" showAll="0" dataSourceSort="1" defaultSubtotal="0" defaultAttributeDrillState="1">
      <items count="1">
        <item x="0"/>
      </items>
    </pivotField>
    <pivotField dataField="1" subtotalTop="0" showAll="0" defaultSubtotal="0"/>
    <pivotField dataField="1" subtotalTop="0" showAll="0" defaultSubtotal="0"/>
    <pivotField dataField="1" subtotalTop="0" showAll="0" defaultSubtotal="0"/>
  </pivotFields>
  <rowFields count="1">
    <field x="1"/>
  </rowFields>
  <rowItems count="2">
    <i>
      <x/>
    </i>
    <i t="grand">
      <x/>
    </i>
  </rowItems>
  <colFields count="1">
    <field x="-2"/>
  </colFields>
  <colItems count="3">
    <i>
      <x/>
    </i>
    <i i="1">
      <x v="1"/>
    </i>
    <i i="2">
      <x v="2"/>
    </i>
  </colItems>
  <dataFields count="3">
    <dataField name="Sum of indirect" fld="2" baseField="0" baseItem="0"/>
    <dataField name="Sum of total_allocation" fld="3" baseField="0" baseItem="0"/>
    <dataField name="Sum of distributed_carryover" fld="4" baseField="0" baseItem="0"/>
  </dataFields>
  <pivotHierarchies count="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ApptOrgType].[organization].&amp;[Aberdeen School District]"/>
      </members>
    </pivotHierarchy>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pptInstitutionRev]"/>
        <x15:activeTabTopLevelEntity name="[ApptOrgTyp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 xr10:uid="{0708B2A6-75F3-42BA-B983-78520F0CFCBD}" sourceName="[ApptOrgType].[organization]">
  <pivotTables>
    <pivotTable tabId="5" name="Pivots_Org"/>
    <pivotTable tabId="1" name="Dashboard_Org"/>
    <pivotTable tabId="5" name="Items_Pivot"/>
    <pivotTable tabId="5" name="Revenue_Pivot"/>
  </pivotTables>
  <data>
    <olap pivotCacheId="280441740">
      <levels count="2">
        <level uniqueName="[ApptOrgType].[organization].[(All)]" sourceCaption="(All)" count="0"/>
        <level uniqueName="[ApptOrgType].[organization].[organization]" sourceCaption="organization" count="375">
          <ranges>
            <range startItem="0">
              <i n="[ApptOrgType].[organization].&amp;[Aberdeen School District]" c="Aberdeen School District"/>
              <i n="[ApptOrgType].[organization].&amp;[Adna School District]" c="Adna School District"/>
              <i n="[ApptOrgType].[organization].&amp;[Almira School District]" c="Almira School District"/>
              <i n="[ApptOrgType].[organization].&amp;[Anacortes School District]" c="Anacortes School District"/>
              <i n="[ApptOrgType].[organization].&amp;[Arlington School District]" c="Arlington School District"/>
              <i n="[ApptOrgType].[organization].&amp;[Asotin-Anatone School District]" c="Asotin-Anatone School District"/>
              <i n="[ApptOrgType].[organization].&amp;[Auburn School District]" c="Auburn School District"/>
              <i n="[ApptOrgType].[organization].&amp;[Bainbridge Island School District]" c="Bainbridge Island School District"/>
              <i n="[ApptOrgType].[organization].&amp;[Battle Ground School District]" c="Battle Ground School District"/>
              <i n="[ApptOrgType].[organization].&amp;[Bellevue School District]" c="Bellevue School District"/>
              <i n="[ApptOrgType].[organization].&amp;[Bellingham School District]" c="Bellingham School District"/>
              <i n="[ApptOrgType].[organization].&amp;[Benge School District]" c="Benge School District"/>
              <i n="[ApptOrgType].[organization].&amp;[Bethel School District]" c="Bethel School District"/>
              <i n="[ApptOrgType].[organization].&amp;[Bickleton School District]" c="Bickleton School District"/>
              <i n="[ApptOrgType].[organization].&amp;[Blaine School District]" c="Blaine School District"/>
              <i n="[ApptOrgType].[organization].&amp;[Boistfort School District]" c="Boistfort School District"/>
              <i n="[ApptOrgType].[organization].&amp;[Bremerton School District]" c="Bremerton School District"/>
              <i n="[ApptOrgType].[organization].&amp;[Brewster School District]" c="Brewster School District"/>
              <i n="[ApptOrgType].[organization].&amp;[Bridgeport School District]" c="Bridgeport School District"/>
              <i n="[ApptOrgType].[organization].&amp;[Brinnon School District]" c="Brinnon School District"/>
              <i n="[ApptOrgType].[organization].&amp;[Burlington-Edison School District]" c="Burlington-Edison School District"/>
              <i n="[ApptOrgType].[organization].&amp;[Camas School District]" c="Camas School District"/>
              <i n="[ApptOrgType].[organization].&amp;[Cape Flattery School District]" c="Cape Flattery School District"/>
              <i n="[ApptOrgType].[organization].&amp;[Capital Region ESD 113]" c="Capital Region ESD 113"/>
              <i n="[ApptOrgType].[organization].&amp;[Carbonado School District]" c="Carbonado School District"/>
              <i n="[ApptOrgType].[organization].&amp;[Cascade School District]" c="Cascade School District"/>
              <i n="[ApptOrgType].[organization].&amp;[CASHMERE SCHOOL DISTRICT]" c="CASHMERE SCHOOL DISTRICT"/>
              <i n="[ApptOrgType].[organization].&amp;[Castle Rock School District]" c="Castle Rock School District"/>
              <i n="[ApptOrgType].[organization].&amp;[Catalyst Public Schools]" c="Catalyst Public Schools"/>
              <i n="[ApptOrgType].[organization].&amp;[Centerville School District]" c="Centerville School District"/>
              <i n="[ApptOrgType].[organization].&amp;[Central Kitsap School District]" c="Central Kitsap School District"/>
              <i n="[ApptOrgType].[organization].&amp;[Central Valley School District]" c="Central Valley School District"/>
              <i n="[ApptOrgType].[organization].&amp;[Centralia School District]" c="Centralia School District"/>
              <i n="[ApptOrgType].[organization].&amp;[Chehalis School District]" c="Chehalis School District"/>
              <i n="[ApptOrgType].[organization].&amp;[Cheney School District]" c="Cheney School District"/>
              <i n="[ApptOrgType].[organization].&amp;[Chewelah School District]" c="Chewelah School District"/>
              <i n="[ApptOrgType].[organization].&amp;[Chief Leschi Tribal Compact]" c="Chief Leschi Tribal Compact"/>
              <i n="[ApptOrgType].[organization].&amp;[Chimacum School District]" c="Chimacum School District"/>
              <i n="[ApptOrgType].[organization].&amp;[Clarkston School District]" c="Clarkston School District"/>
              <i n="[ApptOrgType].[organization].&amp;[Cle Elum-Roslyn School District]" c="Cle Elum-Roslyn School District"/>
              <i n="[ApptOrgType].[organization].&amp;[Clover Park School District]" c="Clover Park School District"/>
              <i n="[ApptOrgType].[organization].&amp;[Colfax School District]" c="Colfax School District"/>
              <i n="[ApptOrgType].[organization].&amp;[College Place School District]" c="College Place School District"/>
              <i n="[ApptOrgType].[organization].&amp;[Colton School District]" c="Colton School District"/>
              <i n="[ApptOrgType].[organization].&amp;[Columbia (Stevens) School District]" c="Columbia (Stevens) School District"/>
              <i n="[ApptOrgType].[organization].&amp;[Columbia (Walla Walla) School District]" c="Columbia (Walla Walla) School District"/>
              <i n="[ApptOrgType].[organization].&amp;[Colville School District]" c="Colville School District"/>
              <i n="[ApptOrgType].[organization].&amp;[Concrete School District]" c="Concrete School District"/>
              <i n="[ApptOrgType].[organization].&amp;[Conway School District]" c="Conway School District"/>
              <i n="[ApptOrgType].[organization].&amp;[Cosmopolis School District]" c="Cosmopolis School District"/>
              <i n="[ApptOrgType].[organization].&amp;[Coulee-Hartline School District]" c="Coulee-Hartline School District"/>
              <i n="[ApptOrgType].[organization].&amp;[Coupeville School District]" c="Coupeville School District"/>
              <i n="[ApptOrgType].[organization].&amp;[Crescent School District]" c="Crescent School District"/>
              <i n="[ApptOrgType].[organization].&amp;[Creston School District]" c="Creston School District"/>
              <i n="[ApptOrgType].[organization].&amp;[Curlew School District]" c="Curlew School District"/>
              <i n="[ApptOrgType].[organization].&amp;[Cusick School District]" c="Cusick School District"/>
              <i n="[ApptOrgType].[organization].&amp;[Damman School District]" c="Damman School District"/>
              <i n="[ApptOrgType].[organization].&amp;[Darrington School District]" c="Darrington School District"/>
              <i n="[ApptOrgType].[organization].&amp;[Davenport School District]" c="Davenport School District"/>
              <i n="[ApptOrgType].[organization].&amp;[Dayton School District]" c="Dayton School District"/>
              <i n="[ApptOrgType].[organization].&amp;[Deer Park School District]" c="Deer Park School District"/>
              <i n="[ApptOrgType].[organization].&amp;[Dieringer School District]" c="Dieringer School District"/>
              <i n="[ApptOrgType].[organization].&amp;[Dixie School District]" c="Dixie School District"/>
              <i n="[ApptOrgType].[organization].&amp;[East Valley School District (Spokane)]" c="East Valley School District (Spokane)"/>
              <i n="[ApptOrgType].[organization].&amp;[East Valley School District (Yakima)]" c="East Valley School District (Yakima)"/>
              <i n="[ApptOrgType].[organization].&amp;[Eastmont School District]" c="Eastmont School District"/>
              <i n="[ApptOrgType].[organization].&amp;[Easton School District]" c="Easton School District"/>
              <i n="[ApptOrgType].[organization].&amp;[Eatonville School District]" c="Eatonville School District"/>
              <i n="[ApptOrgType].[organization].&amp;[Edmonds School District]" c="Edmonds School District"/>
              <i n="[ApptOrgType].[organization].&amp;[Educational Service District 105]" c="Educational Service District 105"/>
              <i n="[ApptOrgType].[organization].&amp;[Educational Service District 112]" c="Educational Service District 112"/>
              <i n="[ApptOrgType].[organization].&amp;[Ellensburg School District]" c="Ellensburg School District"/>
              <i n="[ApptOrgType].[organization].&amp;[Elma School District]" c="Elma School District"/>
              <i n="[ApptOrgType].[organization].&amp;[Endicott School District]" c="Endicott School District"/>
              <i n="[ApptOrgType].[organization].&amp;[Entiat School District]" c="Entiat School District"/>
              <i n="[ApptOrgType].[organization].&amp;[Enumclaw School District]" c="Enumclaw School District"/>
              <i n="[ApptOrgType].[organization].&amp;[Ephrata School District]" c="Ephrata School District"/>
              <i n="[ApptOrgType].[organization].&amp;[ESA 112]" c="ESA 112"/>
              <i n="[ApptOrgType].[organization].&amp;[Evaline School District]" c="Evaline School District"/>
              <i n="[ApptOrgType].[organization].&amp;[Everett School District]" c="Everett School District"/>
              <i n="[ApptOrgType].[organization].&amp;[Evergreen School District (Clark)]" c="Evergreen School District (Clark)"/>
              <i n="[ApptOrgType].[organization].&amp;[Evergreen School District (Stevens)]" c="Evergreen School District (Stevens)"/>
              <i n="[ApptOrgType].[organization].&amp;[Federal Way School District]" c="Federal Way School District"/>
              <i n="[ApptOrgType].[organization].&amp;[Ferndale School District]" c="Ferndale School District"/>
              <i n="[ApptOrgType].[organization].&amp;[Fife School District]" c="Fife School District"/>
              <i n="[ApptOrgType].[organization].&amp;[Finley School District]" c="Finley School District"/>
              <i n="[ApptOrgType].[organization].&amp;[Franklin Pierce School District]" c="Franklin Pierce School District"/>
              <i n="[ApptOrgType].[organization].&amp;[Freeman School District]" c="Freeman School District"/>
              <i n="[ApptOrgType].[organization].&amp;[Garfield School District]" c="Garfield School District"/>
              <i n="[ApptOrgType].[organization].&amp;[Glenwood School District]" c="Glenwood School District"/>
              <i n="[ApptOrgType].[organization].&amp;[Goldendale School District]" c="Goldendale School District"/>
              <i n="[ApptOrgType].[organization].&amp;[Grand Coulee Dam School District]" c="Grand Coulee Dam School District"/>
              <i n="[ApptOrgType].[organization].&amp;[Grandview School District]" c="Grandview School District"/>
              <i n="[ApptOrgType].[organization].&amp;[Granger School District]" c="Granger School District"/>
              <i n="[ApptOrgType].[organization].&amp;[Granite Falls School District]" c="Granite Falls School District"/>
              <i n="[ApptOrgType].[organization].&amp;[Grapeview School District]" c="Grapeview School District"/>
              <i n="[ApptOrgType].[organization].&amp;[Great Northern School District]" c="Great Northern School District"/>
              <i n="[ApptOrgType].[organization].&amp;[Green Mountain School District]" c="Green Mountain School District"/>
              <i n="[ApptOrgType].[organization].&amp;[Griffin School District]" c="Griffin School District"/>
              <i n="[ApptOrgType].[organization].&amp;[Harrington School District]" c="Harrington School District"/>
              <i n="[ApptOrgType].[organization].&amp;[Highland School District]" c="Highland School District"/>
              <i n="[ApptOrgType].[organization].&amp;[Highline School District]" c="Highline School District"/>
              <i n="[ApptOrgType].[organization].&amp;[Hockinson School District]" c="Hockinson School District"/>
              <i n="[ApptOrgType].[organization].&amp;[Hood Canal School District]" c="Hood Canal School District"/>
              <i n="[ApptOrgType].[organization].&amp;[Hoquiam School District]" c="Hoquiam School District"/>
              <i n="[ApptOrgType].[organization].&amp;[Impact | Black River Elementary]" c="Impact | Black River Elementary"/>
              <i n="[ApptOrgType].[organization].&amp;[Impact | Commencement Bay Elementary]" c="Impact | Commencement Bay Elementary"/>
              <i n="[ApptOrgType].[organization].&amp;[Impact | Puget Sound Elementary]" c="Impact | Puget Sound Elementary"/>
              <i n="[ApptOrgType].[organization].&amp;[Impact | Salish Sea Elementary]" c="Impact | Salish Sea Elementary"/>
              <i n="[ApptOrgType].[organization].&amp;[Inchelium School District]" c="Inchelium School District"/>
              <i n="[ApptOrgType].[organization].&amp;[Index School District]" c="Index School District"/>
              <i n="[ApptOrgType].[organization].&amp;[Innovation Spokane Charter School District]" c="Innovation Spokane Charter School District"/>
              <i n="[ApptOrgType].[organization].&amp;[Issaquah School District]" c="Issaquah School District"/>
              <i n="[ApptOrgType].[organization].&amp;[Kahlotus School District]" c="Kahlotus School District"/>
              <i n="[ApptOrgType].[organization].&amp;[Kalama School District]" c="Kalama School District"/>
              <i n="[ApptOrgType].[organization].&amp;[Keller School District]" c="Keller School District"/>
              <i n="[ApptOrgType].[organization].&amp;[Kelso School District]" c="Kelso School District"/>
              <i n="[ApptOrgType].[organization].&amp;[Kennewick School District]" c="Kennewick School District"/>
              <i n="[ApptOrgType].[organization].&amp;[Kent School District]" c="Kent School District"/>
              <i n="[ApptOrgType].[organization].&amp;[Kettle Falls School District]" c="Kettle Falls School District"/>
              <i n="[ApptOrgType].[organization].&amp;[Kiona-Benton City School District]" c="Kiona-Benton City School District"/>
              <i n="[ApptOrgType].[organization].&amp;[Kittitas School District]" c="Kittitas School District"/>
              <i n="[ApptOrgType].[organization].&amp;[Klickitat School District]" c="Klickitat School District"/>
              <i n="[ApptOrgType].[organization].&amp;[La Center School District]" c="La Center School District"/>
              <i n="[ApptOrgType].[organization].&amp;[La Conner School District]" c="La Conner School District"/>
              <i n="[ApptOrgType].[organization].&amp;[LaCrosse School District]" c="LaCrosse School District"/>
              <i n="[ApptOrgType].[organization].&amp;[Lake Chelan School District]" c="Lake Chelan School District"/>
              <i n="[ApptOrgType].[organization].&amp;[Lake Quinault School District]" c="Lake Quinault School District"/>
              <i n="[ApptOrgType].[organization].&amp;[Lake Stevens School District]" c="Lake Stevens School District"/>
              <i n="[ApptOrgType].[organization].&amp;[Lake Washington School District]" c="Lake Washington School District"/>
              <i n="[ApptOrgType].[organization].&amp;[Lakewood School District]" c="Lakewood School District"/>
              <i n="[ApptOrgType].[organization].&amp;[Lamont School District]" c="Lamont School District"/>
              <i n="[ApptOrgType].[organization].&amp;[Liberty School District]" c="Liberty School District"/>
              <i n="[ApptOrgType].[organization].&amp;[Lind School District]" c="Lind School District"/>
              <i n="[ApptOrgType].[organization].&amp;[Longview School District]" c="Longview School District"/>
              <i n="[ApptOrgType].[organization].&amp;[Loon Lake School District]" c="Loon Lake School District"/>
              <i n="[ApptOrgType].[organization].&amp;[Lopez Island School District]" c="Lopez Island School District"/>
              <i n="[ApptOrgType].[organization].&amp;[Lumen Public School]" c="Lumen Public School"/>
              <i n="[ApptOrgType].[organization].&amp;[Lummi Tribal Agency]" c="Lummi Tribal Agency"/>
              <i n="[ApptOrgType].[organization].&amp;[Lyle School District]" c="Lyle School District"/>
              <i n="[ApptOrgType].[organization].&amp;[Lynden School District]" c="Lynden School District"/>
              <i n="[ApptOrgType].[organization].&amp;[Mabton School District]" c="Mabton School District"/>
              <i n="[ApptOrgType].[organization].&amp;[Mansfield School District]" c="Mansfield School District"/>
              <i n="[ApptOrgType].[organization].&amp;[Manson School District]" c="Manson School District"/>
              <i n="[ApptOrgType].[organization].&amp;[Mary M Knight School District]" c="Mary M Knight School District"/>
              <i n="[ApptOrgType].[organization].&amp;[Mary Walker School District]" c="Mary Walker School District"/>
              <i n="[ApptOrgType].[organization].&amp;[Marysville School District]" c="Marysville School District"/>
              <i n="[ApptOrgType].[organization].&amp;[McCleary School District]" c="McCleary School District"/>
              <i n="[ApptOrgType].[organization].&amp;[Mead School District]" c="Mead School District"/>
              <i n="[ApptOrgType].[organization].&amp;[Medical Lake School District]" c="Medical Lake School District"/>
              <i n="[ApptOrgType].[organization].&amp;[Mercer Island School District]" c="Mercer Island School District"/>
              <i n="[ApptOrgType].[organization].&amp;[Meridian School District]" c="Meridian School District"/>
              <i n="[ApptOrgType].[organization].&amp;[Methow Valley School District]" c="Methow Valley School District"/>
              <i n="[ApptOrgType].[organization].&amp;[Mill A School District]" c="Mill A School District"/>
              <i n="[ApptOrgType].[organization].&amp;[Monroe School District]" c="Monroe School District"/>
              <i n="[ApptOrgType].[organization].&amp;[Montesano School District]" c="Montesano School District"/>
              <i n="[ApptOrgType].[organization].&amp;[Morton School District]" c="Morton School District"/>
              <i n="[ApptOrgType].[organization].&amp;[Moses Lake School District]" c="Moses Lake School District"/>
              <i n="[ApptOrgType].[organization].&amp;[Mossyrock School District]" c="Mossyrock School District"/>
              <i n="[ApptOrgType].[organization].&amp;[Mount Adams School District]" c="Mount Adams School District"/>
              <i n="[ApptOrgType].[organization].&amp;[Mount Baker School District]" c="Mount Baker School District"/>
              <i n="[ApptOrgType].[organization].&amp;[Mount Pleasant School District]" c="Mount Pleasant School District"/>
              <i n="[ApptOrgType].[organization].&amp;[Mount Vernon School District]" c="Mount Vernon School District"/>
              <i n="[ApptOrgType].[organization].&amp;[Muckleshoot Indian Tribe]" c="Muckleshoot Indian Tribe"/>
              <i n="[ApptOrgType].[organization].&amp;[Mukilteo School District]" c="Mukilteo School District"/>
              <i n="[ApptOrgType].[organization].&amp;[Naches Valley School District]" c="Naches Valley School District"/>
              <i n="[ApptOrgType].[organization].&amp;[Napavine School District]" c="Napavine School District"/>
              <i n="[ApptOrgType].[organization].&amp;[Naselle-Grays River Valley School District]" c="Naselle-Grays River Valley School District"/>
              <i n="[ApptOrgType].[organization].&amp;[Nespelem School District]" c="Nespelem School District"/>
              <i n="[ApptOrgType].[organization].&amp;[Newport School District]" c="Newport School District"/>
              <i n="[ApptOrgType].[organization].&amp;[Nine Mile Falls School District]" c="Nine Mile Falls School District"/>
              <i n="[ApptOrgType].[organization].&amp;[Nooksack Valley School District]" c="Nooksack Valley School District"/>
              <i n="[ApptOrgType].[organization].&amp;[North Beach School District]" c="North Beach School District"/>
              <i n="[ApptOrgType].[organization].&amp;[North Franklin School District]" c="North Franklin School District"/>
              <i n="[ApptOrgType].[organization].&amp;[North Kitsap School District]" c="North Kitsap School District"/>
              <i n="[ApptOrgType].[organization].&amp;[North Mason School District]" c="North Mason School District"/>
              <i n="[ApptOrgType].[organization].&amp;[North River School District]" c="North River School District"/>
              <i n="[ApptOrgType].[organization].&amp;[North Thurston Public Schools]" c="North Thurston Public Schools"/>
              <i n="[ApptOrgType].[organization].&amp;[Northport School District]" c="Northport School District"/>
              <i n="[ApptOrgType].[organization].&amp;[Northshore School District]" c="Northshore School District"/>
              <i n="[ApptOrgType].[organization].&amp;[Oak Harbor School District]" c="Oak Harbor School District"/>
              <i n="[ApptOrgType].[organization].&amp;[Oakesdale School District]" c="Oakesdale School District"/>
              <i n="[ApptOrgType].[organization].&amp;[Oakville School District]" c="Oakville School District"/>
              <i n="[ApptOrgType].[organization].&amp;[Ocean Beach School District]" c="Ocean Beach School District"/>
              <i n="[ApptOrgType].[organization].&amp;[Ocosta School District]" c="Ocosta School District"/>
              <i n="[ApptOrgType].[organization].&amp;[Odessa School District]" c="Odessa School District"/>
              <i n="[ApptOrgType].[organization].&amp;[Okanogan School District]" c="Okanogan School District"/>
              <i n="[ApptOrgType].[organization].&amp;[Olympia School District]" c="Olympia School District"/>
              <i n="[ApptOrgType].[organization].&amp;[Omak School District]" c="Omak School District"/>
              <i n="[ApptOrgType].[organization].&amp;[Onalaska School District]" c="Onalaska School District"/>
              <i n="[ApptOrgType].[organization].&amp;[Onion Creek School District]" c="Onion Creek School District"/>
              <i n="[ApptOrgType].[organization].&amp;[Orcas Island School District]" c="Orcas Island School District"/>
              <i n="[ApptOrgType].[organization].&amp;[Orchard Prairie School District]" c="Orchard Prairie School District"/>
              <i n="[ApptOrgType].[organization].&amp;[Orient School District]" c="Orient School District"/>
              <i n="[ApptOrgType].[organization].&amp;[Orondo School District]" c="Orondo School District"/>
              <i n="[ApptOrgType].[organization].&amp;[Oroville School District]" c="Oroville School District"/>
              <i n="[ApptOrgType].[organization].&amp;[Orting School District]" c="Orting School District"/>
              <i n="[ApptOrgType].[organization].&amp;[Othello School District]" c="Othello School District"/>
              <i n="[ApptOrgType].[organization].&amp;[Palisades School District]" c="Palisades School District"/>
              <i n="[ApptOrgType].[organization].&amp;[Palouse School District]" c="Palouse School District"/>
              <i n="[ApptOrgType].[organization].&amp;[Paschal Sherman Indian School]" c="Paschal Sherman Indian School"/>
              <i n="[ApptOrgType].[organization].&amp;[Pasco School District]" c="Pasco School District"/>
              <i n="[ApptOrgType].[organization].&amp;[Pateros School District]" c="Pateros School District"/>
              <i n="[ApptOrgType].[organization].&amp;[Paterson School District]" c="Paterson School District"/>
              <i n="[ApptOrgType].[organization].&amp;[Pe Ell School District]" c="Pe Ell School District"/>
              <i n="[ApptOrgType].[organization].&amp;[Peninsula School District]" c="Peninsula School District"/>
              <i n="[ApptOrgType].[organization].&amp;[Pinnacles Prep]" c="Pinnacles Prep"/>
              <i n="[ApptOrgType].[organization].&amp;[Pioneer School District]" c="Pioneer School District"/>
              <i n="[ApptOrgType].[organization].&amp;[Pomeroy School District]" c="Pomeroy School District"/>
              <i n="[ApptOrgType].[organization].&amp;[Port Angeles School District]" c="Port Angeles School District"/>
              <i n="[ApptOrgType].[organization].&amp;[Port Townsend School District]" c="Port Townsend School District"/>
              <i n="[ApptOrgType].[organization].&amp;[Prescott School District]" c="Prescott School District"/>
              <i n="[ApptOrgType].[organization].&amp;[Prosser School District]" c="Prosser School District"/>
              <i n="[ApptOrgType].[organization].&amp;[Puget Sound Educational Service District 121]" c="Puget Sound Educational Service District 121"/>
              <i n="[ApptOrgType].[organization].&amp;[Pullman School District]" c="Pullman School District"/>
              <i n="[ApptOrgType].[organization].&amp;[Puyallup School District]" c="Puyallup School District"/>
              <i n="[ApptOrgType].[organization].&amp;[Queets-Clearwater School District]" c="Queets-Clearwater School District"/>
              <i n="[ApptOrgType].[organization].&amp;[Quilcene School District]" c="Quilcene School District"/>
              <i n="[ApptOrgType].[organization].&amp;[Quileute Tribal School District]" c="Quileute Tribal School District"/>
              <i n="[ApptOrgType].[organization].&amp;[Quillayute Valley School District]" c="Quillayute Valley School District"/>
              <i n="[ApptOrgType].[organization].&amp;[Quincy School District]" c="Quincy School District"/>
              <i n="[ApptOrgType].[organization].&amp;[Rainier Prep Charter School District]" c="Rainier Prep Charter School District"/>
              <i n="[ApptOrgType].[organization].&amp;[Rainier School District]" c="Rainier School District"/>
              <i n="[ApptOrgType].[organization].&amp;[Rainier Valley Leadership Academy]" c="Rainier Valley Leadership Academy"/>
              <i n="[ApptOrgType].[organization].&amp;[Raymond School District]" c="Raymond School District"/>
              <i n="[ApptOrgType].[organization].&amp;[Reardan-Edwall School District]" c="Reardan-Edwall School District"/>
              <i n="[ApptOrgType].[organization].&amp;[Renton School District]" c="Renton School District"/>
              <i n="[ApptOrgType].[organization].&amp;[Republic School District]" c="Republic School District"/>
              <i n="[ApptOrgType].[organization].&amp;[Richland School District]" c="Richland School District"/>
              <i n="[ApptOrgType].[organization].&amp;[Ridgefield School District]" c="Ridgefield School District"/>
              <i n="[ApptOrgType].[organization].&amp;[Ritzville School District]" c="Ritzville School District"/>
              <i n="[ApptOrgType].[organization].&amp;[Riverside School District]" c="Riverside School District"/>
              <i n="[ApptOrgType].[organization].&amp;[Riverview School District]" c="Riverview School District"/>
              <i n="[ApptOrgType].[organization].&amp;[Rochester School District]" c="Rochester School District"/>
              <i n="[ApptOrgType].[organization].&amp;[Roosevelt School District]" c="Roosevelt School District"/>
              <i n="[ApptOrgType].[organization].&amp;[Rooted School Vancouver]" c="Rooted School Vancouver"/>
              <i n="[ApptOrgType].[organization].&amp;[Rosalia School District]" c="Rosalia School District"/>
              <i n="[ApptOrgType].[organization].&amp;[Royal School District]" c="Royal School District"/>
              <i n="[ApptOrgType].[organization].&amp;[San Juan Island School District]" c="San Juan Island School District"/>
              <i n="[ApptOrgType].[organization].&amp;[Satsop School District]" c="Satsop School District"/>
              <i n="[ApptOrgType].[organization].&amp;[Seattle Public Schools]" c="Seattle Public Schools"/>
              <i n="[ApptOrgType].[organization].&amp;[Sedro-Woolley School District]" c="Sedro-Woolley School District"/>
              <i n="[ApptOrgType].[organization].&amp;[Selah School District]" c="Selah School District"/>
              <i n="[ApptOrgType].[organization].&amp;[Selkirk School District]" c="Selkirk School District"/>
              <i n="[ApptOrgType].[organization].&amp;[Sequim School District]" c="Sequim School District"/>
              <i n="[ApptOrgType].[organization].&amp;[Shaw Island School District]" c="Shaw Island School District"/>
              <i n="[ApptOrgType].[organization].&amp;[Shelton School District]" c="Shelton School District"/>
              <i n="[ApptOrgType].[organization].&amp;[Shoreline School District]" c="Shoreline School District"/>
              <i n="[ApptOrgType].[organization].&amp;[Skamania School District]" c="Skamania School District"/>
              <i n="[ApptOrgType].[organization].&amp;[Skykomish School District]" c="Skykomish School District"/>
              <i n="[ApptOrgType].[organization].&amp;[Snohomish School District]" c="Snohomish School District"/>
              <i n="[ApptOrgType].[organization].&amp;[Snoqualmie Valley School District]" c="Snoqualmie Valley School District"/>
              <i n="[ApptOrgType].[organization].&amp;[Soap Lake School District]" c="Soap Lake School District"/>
              <i n="[ApptOrgType].[organization].&amp;[South Bend School District]" c="South Bend School District"/>
              <i n="[ApptOrgType].[organization].&amp;[South Kitsap School District]" c="South Kitsap School District"/>
              <i n="[ApptOrgType].[organization].&amp;[South Whidbey School District]" c="South Whidbey School District"/>
              <i n="[ApptOrgType].[organization].&amp;[Southside School District]" c="Southside School District"/>
              <i n="[ApptOrgType].[organization].&amp;[Spokane International Academy]" c="Spokane International Academy"/>
              <i n="[ApptOrgType].[organization].&amp;[Spokane School District]" c="Spokane School District"/>
              <i n="[ApptOrgType].[organization].&amp;[Sprague School District]" c="Sprague School District"/>
              <i n="[ApptOrgType].[organization].&amp;[St. John School District]" c="St. John School District"/>
              <i n="[ApptOrgType].[organization].&amp;[Stanwood-Camano School District]" c="Stanwood-Camano School District"/>
              <i n="[ApptOrgType].[organization].&amp;[Star School District No. 054]" c="Star School District No. 054"/>
              <i n="[ApptOrgType].[organization].&amp;[Starbuck School District]" c="Starbuck School District"/>
              <i n="[ApptOrgType].[organization].&amp;[Stehekin School District]" c="Stehekin School District"/>
              <i n="[ApptOrgType].[organization].&amp;[Steilacoom Hist. School District]" c="Steilacoom Hist. School District"/>
              <i n="[ApptOrgType].[organization].&amp;[Steptoe School District]" c="Steptoe School District"/>
              <i n="[ApptOrgType].[organization].&amp;[Stevenson-Carson School District]" c="Stevenson-Carson School District"/>
              <i n="[ApptOrgType].[organization].&amp;[Sultan School District]" c="Sultan School District"/>
              <i n="[ApptOrgType].[organization].&amp;[Summit Public School: Atlas]" c="Summit Public School: Atlas"/>
              <i n="[ApptOrgType].[organization].&amp;[Summit Public School: Sierra]" c="Summit Public School: Sierra"/>
              <i n="[ApptOrgType].[organization].&amp;[Summit Valley School District]" c="Summit Valley School District"/>
              <i n="[ApptOrgType].[organization].&amp;[Sumner-Bonney Lake School District]" c="Sumner-Bonney Lake School District"/>
              <i n="[ApptOrgType].[organization].&amp;[Sunnyside School District]" c="Sunnyside School District"/>
              <i n="[ApptOrgType].[organization].&amp;[Suquamish Tribal Education Department]" c="Suquamish Tribal Education Department"/>
              <i n="[ApptOrgType].[organization].&amp;[Tacoma School District]" c="Tacoma School District"/>
              <i n="[ApptOrgType].[organization].&amp;[Taholah School District]" c="Taholah School District"/>
              <i n="[ApptOrgType].[organization].&amp;[Tahoma School District]" c="Tahoma School District"/>
              <i n="[ApptOrgType].[organization].&amp;[Tekoa School District]" c="Tekoa School District"/>
              <i n="[ApptOrgType].[organization].&amp;[Tenino School District]" c="Tenino School District"/>
              <i n="[ApptOrgType].[organization].&amp;[Thorp School District]" c="Thorp School District"/>
              <i n="[ApptOrgType].[organization].&amp;[Toledo School District]" c="Toledo School District"/>
              <i n="[ApptOrgType].[organization].&amp;[Tonasket School District]" c="Tonasket School District"/>
              <i n="[ApptOrgType].[organization].&amp;[Toppenish School District]" c="Toppenish School District"/>
              <i n="[ApptOrgType].[organization].&amp;[Touchet School District]" c="Touchet School District"/>
              <i n="[ApptOrgType].[organization].&amp;[Toutle Lake School District]" c="Toutle Lake School District"/>
              <i n="[ApptOrgType].[organization].&amp;[Trout Lake School District]" c="Trout Lake School District"/>
              <i n="[ApptOrgType].[organization].&amp;[Tukwila School District]" c="Tukwila School District"/>
              <i n="[ApptOrgType].[organization].&amp;[Tumwater School District]" c="Tumwater School District"/>
              <i n="[ApptOrgType].[organization].&amp;[Union Gap School District]" c="Union Gap School District"/>
              <i n="[ApptOrgType].[organization].&amp;[University Place School District]" c="University Place School District"/>
              <i n="[ApptOrgType].[organization].&amp;[Valley School District]" c="Valley School District"/>
              <i n="[ApptOrgType].[organization].&amp;[Vancouver School District]" c="Vancouver School District"/>
              <i n="[ApptOrgType].[organization].&amp;[Vashon Island School District]" c="Vashon Island School District"/>
              <i n="[ApptOrgType].[organization].&amp;[WA HE LUT Indian School Agency]" c="WA HE LUT Indian School Agency"/>
              <i n="[ApptOrgType].[organization].&amp;[Wahkiakum School District]" c="Wahkiakum School District"/>
              <i n="[ApptOrgType].[organization].&amp;[Wahluke School District]" c="Wahluke School District"/>
              <i n="[ApptOrgType].[organization].&amp;[Waitsburg School District]" c="Waitsburg School District"/>
              <i n="[ApptOrgType].[organization].&amp;[Walla Walla Public Schools]" c="Walla Walla Public Schools"/>
              <i n="[ApptOrgType].[organization].&amp;[Wapato School District]" c="Wapato School District"/>
              <i n="[ApptOrgType].[organization].&amp;[Warden School District]" c="Warden School District"/>
              <i n="[ApptOrgType].[organization].&amp;[Washougal School District]" c="Washougal School District"/>
              <i n="[ApptOrgType].[organization].&amp;[Washtucna School District]" c="Washtucna School District"/>
              <i n="[ApptOrgType].[organization].&amp;[Waterville School District]" c="Waterville School District"/>
              <i n="[ApptOrgType].[organization].&amp;[Wellpinit School District]" c="Wellpinit School District"/>
              <i n="[ApptOrgType].[organization].&amp;[Wenatchee School District]" c="Wenatchee School District"/>
              <i n="[ApptOrgType].[organization].&amp;[West Valley School District (Spokane)]" c="West Valley School District (Spokane)"/>
              <i n="[ApptOrgType].[organization].&amp;[West Valley School District (Yakima)]" c="West Valley School District (Yakima)"/>
              <i n="[ApptOrgType].[organization].&amp;[Whatcom Intergenerational High School]" c="Whatcom Intergenerational High School"/>
              <i n="[ApptOrgType].[organization].&amp;[White Pass School District]" c="White Pass School District"/>
              <i n="[ApptOrgType].[organization].&amp;[White River School District]" c="White River School District"/>
              <i n="[ApptOrgType].[organization].&amp;[White Salmon Valley School District]" c="White Salmon Valley School District"/>
              <i n="[ApptOrgType].[organization].&amp;[Why Not You Academy (formerly Cascade: Midway charter)]" c="Why Not You Academy (formerly Cascade: Midway charter)"/>
              <i n="[ApptOrgType].[organization].&amp;[Wilbur School District]" c="Wilbur School District"/>
              <i n="[ApptOrgType].[organization].&amp;[Willapa Valley School District]" c="Willapa Valley School District"/>
              <i n="[ApptOrgType].[organization].&amp;[Wilson Creek School District]" c="Wilson Creek School District"/>
              <i n="[ApptOrgType].[organization].&amp;[Winlock School District]" c="Winlock School District"/>
              <i n="[ApptOrgType].[organization].&amp;[Wishkah Valley School District]" c="Wishkah Valley School District"/>
              <i n="[ApptOrgType].[organization].&amp;[Wishram School District]" c="Wishram School District"/>
              <i n="[ApptOrgType].[organization].&amp;[Woodland School District]" c="Woodland School District"/>
              <i n="[ApptOrgType].[organization].&amp;[Yakama Nation Tribal Compact]" c="Yakama Nation Tribal Compact"/>
              <i n="[ApptOrgType].[organization].&amp;[Yakima School District]" c="Yakima School District"/>
              <i n="[ApptOrgType].[organization].&amp;[Yelm School District]" c="Yelm School District"/>
              <i n="[ApptOrgType].[organization].&amp;[Zillah School District]" c="Zillah School District"/>
              <i n="[ApptOrgType].[organization].&amp;[Educational Service District 101]" c="Educational Service District 101"/>
              <i n="[ApptOrgType].[organization].&amp;[Northwest Educational Service District 189]" c="Northwest Educational Service District 189"/>
              <i n="[ApptOrgType].[organization].&amp;[Olympic Educational Service District 114]" c="Olympic Educational Service District 114"/>
              <i n="[ApptOrgType].[organization].&amp;[Bates Technical College]" c="Bates Technical College" nd="1"/>
              <i n="[ApptOrgType].[organization].&amp;[Bellevue Community College]" c="Bellevue Community College" nd="1"/>
              <i n="[ApptOrgType].[organization].&amp;[Big Bend Community College]" c="Big Bend Community College" nd="1"/>
              <i n="[ApptOrgType].[organization].&amp;[Central Washington University]" c="Central Washington University" nd="1"/>
              <i n="[ApptOrgType].[organization].&amp;[Centralia College]" c="Centralia College" nd="1"/>
              <i n="[ApptOrgType].[organization].&amp;[Clark College]" c="Clark College" nd="1"/>
              <i n="[ApptOrgType].[organization].&amp;[Clover Park Technical College]" c="Clover Park Technical College" nd="1"/>
              <i n="[ApptOrgType].[organization].&amp;[Columbia Basin College]" c="Columbia Basin College" nd="1"/>
              <i n="[ApptOrgType].[organization].&amp;[Community Colleges of Spokane]" c="Community Colleges of Spokane" nd="1"/>
              <i n="[ApptOrgType].[organization].&amp;[Department of Children Youth and Families]" c="Department of Children Youth and Families" nd="1"/>
              <i n="[ApptOrgType].[organization].&amp;[DSHS]" c="DSHS" nd="1"/>
              <i n="[ApptOrgType].[organization].&amp;[Eastern Washington University]" c="Eastern Washington University" nd="1"/>
              <i n="[ApptOrgType].[organization].&amp;[Edmonds Community College]" c="Edmonds Community College" nd="1"/>
              <i n="[ApptOrgType].[organization].&amp;[Educational Service District 123]" c="Educational Service District 123" nd="1"/>
              <i n="[ApptOrgType].[organization].&amp;[Everett Community College]" c="Everett Community College" nd="1"/>
              <i n="[ApptOrgType].[organization].&amp;[Evergreen State College]" c="Evergreen State College" nd="1"/>
              <i n="[ApptOrgType].[organization].&amp;[Grays Harbor College]" c="Grays Harbor College" nd="1"/>
              <i n="[ApptOrgType].[organization].&amp;[Green River College]" c="Green River College" nd="1"/>
              <i n="[ApptOrgType].[organization].&amp;[Highline College]" c="Highline College" nd="1"/>
              <i n="[ApptOrgType].[organization].&amp;[Lake Washington Institute of Technology]" c="Lake Washington Institute of Technology" nd="1"/>
              <i n="[ApptOrgType].[organization].&amp;[Lower Columbia College]" c="Lower Columbia College" nd="1"/>
              <i n="[ApptOrgType].[organization].&amp;[North Central Educational Service District 171]" c="North Central Educational Service District 171" nd="1"/>
              <i n="[ApptOrgType].[organization].&amp;[North Seattle Community College]" c="North Seattle Community College" nd="1"/>
              <i n="[ApptOrgType].[organization].&amp;[Office of the Governor (Sch for Blind)]" c="Office of the Governor (Sch for Blind)" nd="1"/>
              <i n="[ApptOrgType].[organization].&amp;[Olympic College]" c="Olympic College" nd="1"/>
              <i n="[ApptOrgType].[organization].&amp;[Peninsula College]" c="Peninsula College" nd="1"/>
              <i n="[ApptOrgType].[organization].&amp;[Pierce College]" c="Pierce College" nd="1"/>
              <i n="[ApptOrgType].[organization].&amp;[Puget Sound Community College]" c="Puget Sound Community College" nd="1"/>
              <i n="[ApptOrgType].[organization].&amp;[Pullman Community Montessori]" c="Pullman Community Montessori" nd="1"/>
              <i n="[ApptOrgType].[organization].&amp;[Renton Technical College]" c="Renton Technical College" nd="1"/>
              <i n="[ApptOrgType].[organization].&amp;[Seattle Central Community College]" c="Seattle Central Community College" nd="1"/>
              <i n="[ApptOrgType].[organization].&amp;[Shoreline Community College]" c="Shoreline Community College" nd="1"/>
              <i n="[ApptOrgType].[organization].&amp;[Skagit Valley College]" c="Skagit Valley College" nd="1"/>
              <i n="[ApptOrgType].[organization].&amp;[South Seattle Community College (CC Dist #6)]" c="South Seattle Community College (CC Dist #6)" nd="1"/>
              <i n="[ApptOrgType].[organization].&amp;[Spokane Public Schools Charter Authorizer]" c="Spokane Public Schools Charter Authorizer" nd="1"/>
              <i n="[ApptOrgType].[organization].&amp;[Summit Public School: Olympus]" c="Summit Public School: Olympus" nd="1"/>
              <i n="[ApptOrgType].[organization].&amp;[Tacoma Community College]" c="Tacoma Community College" nd="1"/>
              <i n="[ApptOrgType].[organization].&amp;[University of Washington (17904)]" c="University of Washington (17904)" nd="1"/>
              <i n="[ApptOrgType].[organization].&amp;[University of Washington Early Entrance Program]" c="University of Washington Early Entrance Program" nd="1"/>
              <i n="[ApptOrgType].[organization].&amp;[Walla Walla Community College]" c="Walla Walla Community College" nd="1"/>
              <i n="[ApptOrgType].[organization].&amp;[Washington Center for Deaf and Hard of Hearing Youth]" c="Washington Center for Deaf and Hard of Hearing Youth" nd="1"/>
              <i n="[ApptOrgType].[organization].&amp;[Washington Military Department]" c="Washington Military Department" nd="1"/>
              <i n="[ApptOrgType].[organization].&amp;[Washington State Charter School Commission]" c="Washington State Charter School Commission" nd="1"/>
              <i n="[ApptOrgType].[organization].&amp;[Washington State University]" c="Washington State University" nd="1"/>
              <i n="[ApptOrgType].[organization].&amp;[Wenatchee Vally College]" c="Wenatchee Vally College" nd="1"/>
              <i n="[ApptOrgType].[organization].&amp;[Western Washington University]" c="Western Washington University" nd="1"/>
              <i n="[ApptOrgType].[organization].&amp;[Whatcom Community College]" c="Whatcom Community College" nd="1"/>
              <i n="[ApptOrgType].[organization].&amp;[Yakima Valley Community College]" c="Yakima Valley Community College" nd="1"/>
            </range>
          </ranges>
        </level>
      </levels>
      <selections count="1">
        <selection n="[ApptOrgType].[organization].&amp;[Aberdeen School Distric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ganization" xr10:uid="{8C17F83C-4430-47D4-BF22-4F8DF08A08F9}" cache="Slicer_organization" caption="organization" startItem="31"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BFDB3A-0FD3-4363-B5C6-ABB22D2DF246}" name="ApptItemCodes" displayName="ApptItemCodes" ref="A1:B25" totalsRowShown="0">
  <autoFilter ref="A1:B25" xr:uid="{91BFDB3A-0FD3-4363-B5C6-ABB22D2DF246}"/>
  <tableColumns count="2">
    <tableColumn id="2" xr3:uid="{6D6F5655-BFF1-4AD2-96F1-5152F7A85E5D}" name="item_code" dataDxfId="29"/>
    <tableColumn id="3" xr3:uid="{64217B0A-FFA5-45D7-BA41-9D91AAE0478B}" name="item_description" dataDxfId="2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218865-C3CE-4AB7-802E-98DC644278E0}" name="RecoveryCarryover" displayName="RecoveryCarryover" ref="A1:F3943" totalsRowShown="0">
  <autoFilter ref="A1:F3943" xr:uid="{9B218865-C3CE-4AB7-802E-98DC644278E0}"/>
  <tableColumns count="6">
    <tableColumn id="1" xr3:uid="{1210DF1B-EDFF-4BF0-A3EC-F18543EEF33B}" name="ccddd" dataDxfId="10"/>
    <tableColumn id="2" xr3:uid="{1565ABF5-909B-48BC-96B3-699295160989}" name="organization" dataDxfId="11"/>
    <tableColumn id="3" xr3:uid="{A5C222E6-19E9-4CFC-94F1-6E0AA5D3E86C}" name="item_programs" dataDxfId="27"/>
    <tableColumn id="4" xr3:uid="{2D9AA872-D59B-4ECC-B69B-55607BFCE2BE}" name="item_code" dataDxfId="26"/>
    <tableColumn id="6" xr3:uid="{874385EF-6E4E-475A-9205-D91EEB6E4D32}" name="item_description" dataDxfId="25"/>
    <tableColumn id="5" xr3:uid="{086FE617-0B37-4DE0-A62C-751DEFDE4734}" name="item_value"/>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9E8847-3E4F-45E1-9556-D4968D1D3654}" name="ApptInstitutionRev" displayName="ApptInstitutionRev" ref="A1:H50" totalsRowShown="0">
  <autoFilter ref="A1:H50" xr:uid="{749E8847-3E4F-45E1-9556-D4968D1D3654}"/>
  <tableColumns count="8">
    <tableColumn id="1" xr3:uid="{AE8C3F4D-E87F-4E0C-91BF-14BBAF3F031F}" name="revenue_code" dataDxfId="24"/>
    <tableColumn id="2" xr3:uid="{7744E778-473C-4056-910E-6995343180AB}" name="ccddd" dataDxfId="23"/>
    <tableColumn id="3" xr3:uid="{55B6BE70-A163-496A-B348-BBF77F60F1D4}" name="organization" dataDxfId="22"/>
    <tableColumn id="4" xr3:uid="{E9B50349-9144-4DEE-AB23-33F7FB105D7B}" name="apport_date" dataDxfId="21"/>
    <tableColumn id="5" xr3:uid="{ABBD8099-DC90-4260-9CB9-7D52869DFABD}" name="indirect"/>
    <tableColumn id="6" xr3:uid="{62467569-CF74-4794-9D9C-D177B5B40C0D}" name="total_allocation"/>
    <tableColumn id="7" xr3:uid="{DCC8E605-7ACE-4B72-9C6F-B44ACA6D183A}" name="district_carryover"/>
    <tableColumn id="8" xr3:uid="{EE4E1963-12BE-4319-95B8-2549D8D33B1E}" name="distributed_carryover"/>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90D0A1-8E28-4FA0-940D-6C9F4EB5FAED}" name="ApptOrgType" displayName="ApptOrgType" ref="A1:C376" totalsRowShown="0">
  <autoFilter ref="A1:C376" xr:uid="{FD90D0A1-8E28-4FA0-940D-6C9F4EB5FAED}"/>
  <tableColumns count="3">
    <tableColumn id="1" xr3:uid="{116DA6ED-4445-4C3B-ACFA-F373453DA4E1}" name="ccddd" dataDxfId="20"/>
    <tableColumn id="2" xr3:uid="{1E55FA2C-8A85-47B4-A82D-28D440311E24}" name="org_type" dataDxfId="19"/>
    <tableColumn id="3" xr3:uid="{A4D2BB3B-AF3F-4FC7-9A36-90DDCFF002E5}" name="organization"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leg.wa.gov/WAC/default.aspx?cite=392-121-578" TargetMode="External"/><Relationship Id="rId7" Type="http://schemas.openxmlformats.org/officeDocument/2006/relationships/drawing" Target="../drawings/drawing1.xml"/><Relationship Id="rId2" Type="http://schemas.openxmlformats.org/officeDocument/2006/relationships/hyperlink" Target="https://app.leg.wa.gov/wac/default.aspx?cite=392-122-900" TargetMode="Externa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hyperlink" Target="https://creativecommons.org/licenses/by/4.0/" TargetMode="External"/><Relationship Id="rId4" Type="http://schemas.openxmlformats.org/officeDocument/2006/relationships/hyperlink" Target="https://ospi.k12.wa.u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microsoft.com/office/2007/relationships/slicer" Target="../slicers/slicer1.x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A655-5820-42A1-8191-A48C4AED9204}">
  <dimension ref="A1:I164"/>
  <sheetViews>
    <sheetView tabSelected="1" topLeftCell="B1" zoomScale="90" zoomScaleNormal="90" workbookViewId="0">
      <selection activeCell="C7" sqref="C7"/>
    </sheetView>
  </sheetViews>
  <sheetFormatPr defaultColWidth="9.109375" defaultRowHeight="16.8"/>
  <cols>
    <col min="1" max="1" width="10.6640625" style="4" hidden="1" customWidth="1"/>
    <col min="2" max="2" width="74.109375" style="4" customWidth="1"/>
    <col min="3" max="3" width="19.6640625" style="4" customWidth="1"/>
    <col min="4" max="4" width="21.5546875" style="4" customWidth="1"/>
    <col min="5" max="5" width="19.6640625" style="4" customWidth="1"/>
    <col min="6" max="6" width="5.5546875" style="4" customWidth="1"/>
    <col min="7" max="7" width="27.6640625" style="4" customWidth="1"/>
    <col min="8" max="8" width="8.44140625" style="4" bestFit="1" customWidth="1"/>
    <col min="9" max="9" width="24.5546875" style="4" customWidth="1"/>
    <col min="10" max="16384" width="9.109375" style="4"/>
  </cols>
  <sheetData>
    <row r="1" spans="1:9" ht="28.2" customHeight="1">
      <c r="B1" s="49" t="s">
        <v>1016</v>
      </c>
    </row>
    <row r="2" spans="1:9" ht="20.399999999999999">
      <c r="A2" s="2" t="s">
        <v>1</v>
      </c>
      <c r="B2" s="52" t="s" vm="1">
        <v>64</v>
      </c>
    </row>
    <row r="3" spans="1:9">
      <c r="B3" s="4" t="s">
        <v>1017</v>
      </c>
    </row>
    <row r="4" spans="1:9">
      <c r="B4" s="4" t="s">
        <v>1008</v>
      </c>
    </row>
    <row r="6" spans="1:9">
      <c r="B6" s="5" t="s">
        <v>877</v>
      </c>
      <c r="C6" s="5" t="s">
        <v>867</v>
      </c>
      <c r="D6" s="5" t="s">
        <v>878</v>
      </c>
      <c r="E6" s="5" t="s">
        <v>879</v>
      </c>
      <c r="G6" s="53" t="s">
        <v>996</v>
      </c>
      <c r="H6" s="54"/>
      <c r="I6" s="55"/>
    </row>
    <row r="7" spans="1:9">
      <c r="B7" s="42" t="s">
        <v>880</v>
      </c>
      <c r="C7" s="51"/>
      <c r="D7" s="6">
        <f>$D$42</f>
        <v>-8034654.697218</v>
      </c>
      <c r="E7" s="6">
        <f>$D$41</f>
        <v>731228.96100000013</v>
      </c>
      <c r="G7" s="56"/>
      <c r="H7" s="57"/>
      <c r="I7" s="58"/>
    </row>
    <row r="8" spans="1:9" ht="19.2">
      <c r="B8" s="42" t="s">
        <v>881</v>
      </c>
      <c r="C8" s="51"/>
      <c r="D8" s="6">
        <f>$D$56</f>
        <v>-162679.23999999967</v>
      </c>
      <c r="E8" s="6">
        <f>$D$50</f>
        <v>0</v>
      </c>
      <c r="G8" s="7" t="s">
        <v>997</v>
      </c>
      <c r="H8" s="8"/>
      <c r="I8" s="9">
        <f>ROUND($D$50+$D$64,2)</f>
        <v>0</v>
      </c>
    </row>
    <row r="9" spans="1:9" ht="19.2">
      <c r="B9" s="42" t="s">
        <v>882</v>
      </c>
      <c r="C9" s="51"/>
      <c r="D9" s="6">
        <f>$D$70</f>
        <v>-72697.150000000096</v>
      </c>
      <c r="E9" s="6">
        <f>$D$64</f>
        <v>0</v>
      </c>
      <c r="G9" s="10" t="s">
        <v>998</v>
      </c>
      <c r="H9" s="11" t="s">
        <v>999</v>
      </c>
      <c r="I9" s="12"/>
    </row>
    <row r="10" spans="1:9">
      <c r="B10" s="42" t="s">
        <v>883</v>
      </c>
      <c r="C10" s="51"/>
      <c r="D10" s="6">
        <f>$D$80</f>
        <v>-1346262.7050000001</v>
      </c>
      <c r="E10" s="6">
        <f>$D$79</f>
        <v>149584.745</v>
      </c>
      <c r="G10" s="10" t="s">
        <v>1000</v>
      </c>
      <c r="H10" s="13">
        <v>0</v>
      </c>
      <c r="I10" s="14">
        <f>I8*H10</f>
        <v>0</v>
      </c>
    </row>
    <row r="11" spans="1:9">
      <c r="B11" s="42" t="s">
        <v>884</v>
      </c>
      <c r="C11" s="51"/>
      <c r="D11" s="6">
        <f>$D$90</f>
        <v>-887262.04799999995</v>
      </c>
      <c r="E11" s="6">
        <f>$D$89</f>
        <v>98584.672000000006</v>
      </c>
      <c r="G11" s="10" t="s">
        <v>1001</v>
      </c>
      <c r="H11" s="13">
        <v>0</v>
      </c>
      <c r="I11" s="14">
        <f>I8*H11</f>
        <v>0</v>
      </c>
    </row>
    <row r="12" spans="1:9">
      <c r="B12" s="42" t="s">
        <v>885</v>
      </c>
      <c r="C12" s="51"/>
      <c r="D12" s="6">
        <f>$D$98</f>
        <v>-833038.85</v>
      </c>
      <c r="E12" s="15" t="s">
        <v>886</v>
      </c>
      <c r="G12" s="10" t="s">
        <v>1002</v>
      </c>
      <c r="H12" s="13">
        <v>0</v>
      </c>
      <c r="I12" s="14">
        <f>I8*H12</f>
        <v>0</v>
      </c>
    </row>
    <row r="13" spans="1:9" ht="17.399999999999999" thickBot="1">
      <c r="B13" s="42" t="s">
        <v>887</v>
      </c>
      <c r="C13" s="51"/>
      <c r="D13" s="6">
        <f>$D$106</f>
        <v>-96053.45</v>
      </c>
      <c r="E13" s="15" t="s">
        <v>886</v>
      </c>
      <c r="G13" s="16"/>
      <c r="H13" s="17">
        <f>SUM(H10:H12)</f>
        <v>0</v>
      </c>
      <c r="I13" s="18">
        <f>SUM(I10:I12)</f>
        <v>0</v>
      </c>
    </row>
    <row r="14" spans="1:9" ht="19.8" thickTop="1">
      <c r="B14" s="42" t="s">
        <v>888</v>
      </c>
      <c r="C14" s="51"/>
      <c r="D14" s="6">
        <f>$D$116</f>
        <v>-1817016.64</v>
      </c>
      <c r="E14" s="15" t="s">
        <v>886</v>
      </c>
      <c r="G14" s="19"/>
      <c r="H14" s="20"/>
      <c r="I14" s="21"/>
    </row>
    <row r="15" spans="1:9" ht="19.2">
      <c r="B15" s="42" t="s">
        <v>889</v>
      </c>
      <c r="C15" s="51"/>
      <c r="D15" s="6">
        <f>$D$126</f>
        <v>0</v>
      </c>
      <c r="E15" s="6">
        <f>$D$125</f>
        <v>0</v>
      </c>
      <c r="G15" s="7" t="s">
        <v>1003</v>
      </c>
      <c r="H15" s="8"/>
      <c r="I15" s="9">
        <f>ROUND($D$56+$D$70,2)</f>
        <v>-235376.39</v>
      </c>
    </row>
    <row r="16" spans="1:9" ht="19.2">
      <c r="B16" s="42" t="s">
        <v>890</v>
      </c>
      <c r="C16" s="51"/>
      <c r="D16" s="6">
        <f>$D$142</f>
        <v>-306712.30600000004</v>
      </c>
      <c r="E16" s="6">
        <f>$D$141</f>
        <v>31610.234000000004</v>
      </c>
      <c r="G16" s="10" t="s">
        <v>1004</v>
      </c>
      <c r="H16" s="11" t="s">
        <v>999</v>
      </c>
      <c r="I16" s="12"/>
    </row>
    <row r="17" spans="2:9">
      <c r="B17" s="42" t="s">
        <v>891</v>
      </c>
      <c r="C17" s="51"/>
      <c r="D17" s="6">
        <f>$D$152</f>
        <v>0</v>
      </c>
      <c r="E17" s="6">
        <f>$D$151</f>
        <v>0</v>
      </c>
      <c r="G17" s="10" t="s">
        <v>1000</v>
      </c>
      <c r="H17" s="13">
        <v>0</v>
      </c>
      <c r="I17" s="14">
        <f>I15*H17</f>
        <v>0</v>
      </c>
    </row>
    <row r="18" spans="2:9">
      <c r="B18" s="5" t="s">
        <v>875</v>
      </c>
      <c r="D18" s="5" t="s">
        <v>892</v>
      </c>
      <c r="E18" s="5" t="s">
        <v>893</v>
      </c>
      <c r="G18" s="10" t="s">
        <v>1001</v>
      </c>
      <c r="H18" s="13">
        <v>0</v>
      </c>
      <c r="I18" s="14">
        <f>I15*H18</f>
        <v>0</v>
      </c>
    </row>
    <row r="19" spans="2:9" ht="17.399999999999999" thickBot="1">
      <c r="B19" s="4" t="s">
        <v>894</v>
      </c>
      <c r="C19" s="51"/>
      <c r="D19" s="6">
        <f>$D$155</f>
        <v>4000</v>
      </c>
      <c r="E19" s="6">
        <f>$D$19-$C$19</f>
        <v>4000</v>
      </c>
      <c r="G19" s="22"/>
      <c r="H19" s="17">
        <f>SUM(H17:H18)</f>
        <v>0</v>
      </c>
      <c r="I19" s="18">
        <f>SUM(I17:I18)</f>
        <v>0</v>
      </c>
    </row>
    <row r="20" spans="2:9" ht="17.399999999999999" thickTop="1">
      <c r="B20" s="4" t="s">
        <v>895</v>
      </c>
      <c r="C20" s="51"/>
      <c r="D20" s="6">
        <f>$D$156</f>
        <v>0</v>
      </c>
      <c r="E20" s="6">
        <f>$D$20-$C$20</f>
        <v>0</v>
      </c>
    </row>
    <row r="21" spans="2:9">
      <c r="B21" s="4" t="s">
        <v>896</v>
      </c>
      <c r="C21" s="51"/>
      <c r="D21" s="6">
        <f>$D$157</f>
        <v>0</v>
      </c>
      <c r="E21" s="6">
        <f>$D$21-$C$21</f>
        <v>0</v>
      </c>
    </row>
    <row r="22" spans="2:9">
      <c r="B22" s="5" t="s">
        <v>897</v>
      </c>
    </row>
    <row r="23" spans="2:9">
      <c r="B23" s="4" t="s">
        <v>898</v>
      </c>
      <c r="C23" s="51"/>
    </row>
    <row r="24" spans="2:9">
      <c r="B24" s="4" t="s">
        <v>899</v>
      </c>
      <c r="C24" s="51"/>
    </row>
    <row r="26" spans="2:9">
      <c r="B26" s="23" t="s">
        <v>924</v>
      </c>
      <c r="C26" s="24"/>
      <c r="D26" s="6"/>
    </row>
    <row r="27" spans="2:9">
      <c r="B27" s="4" t="s">
        <v>1006</v>
      </c>
      <c r="C27" s="24"/>
      <c r="D27" s="6"/>
    </row>
    <row r="28" spans="2:9">
      <c r="B28" s="4" t="s">
        <v>1007</v>
      </c>
      <c r="C28" s="24"/>
      <c r="D28" s="6"/>
    </row>
    <row r="29" spans="2:9" ht="17.399999999999999" thickBot="1">
      <c r="B29" s="4" t="s">
        <v>1015</v>
      </c>
      <c r="C29" s="24"/>
      <c r="D29" s="6"/>
    </row>
    <row r="30" spans="2:9" ht="31.2" thickBot="1">
      <c r="B30" s="23"/>
      <c r="C30" s="24"/>
      <c r="D30" s="6"/>
      <c r="E30" s="48" t="s">
        <v>1014</v>
      </c>
    </row>
    <row r="31" spans="2:9">
      <c r="B31" s="25" t="s">
        <v>880</v>
      </c>
      <c r="C31" s="26" t="s">
        <v>856</v>
      </c>
      <c r="D31" s="27" t="s">
        <v>857</v>
      </c>
      <c r="E31" s="28" t="s">
        <v>858</v>
      </c>
    </row>
    <row r="32" spans="2:9">
      <c r="B32" s="23" t="s">
        <v>925</v>
      </c>
      <c r="C32" s="50" t="s">
        <v>643</v>
      </c>
      <c r="D32" s="29">
        <f>IFERROR(IF($E$32="",INDEX(Pivots!$F:$F, MATCH($C32, Pivots!$E:$E, 0)), $E$32), 0)</f>
        <v>7312289.6100000003</v>
      </c>
      <c r="E32" s="51"/>
    </row>
    <row r="33" spans="2:5">
      <c r="B33" s="23" t="s">
        <v>926</v>
      </c>
      <c r="C33" s="50" t="s">
        <v>859</v>
      </c>
      <c r="D33" s="29">
        <f>IFERROR(IF($E$33="",INDEX(Pivots!$F:$F, MATCH($C33, Pivots!$E:$E, 0)), $E$33), 0)</f>
        <v>0</v>
      </c>
      <c r="E33" s="51"/>
    </row>
    <row r="34" spans="2:5">
      <c r="B34" s="23" t="s">
        <v>927</v>
      </c>
      <c r="C34" s="24" t="s">
        <v>860</v>
      </c>
      <c r="D34" s="29">
        <f>$C$7</f>
        <v>0</v>
      </c>
    </row>
    <row r="35" spans="2:5">
      <c r="B35" s="23" t="s">
        <v>928</v>
      </c>
      <c r="C35" s="50" t="s">
        <v>520</v>
      </c>
      <c r="D35" s="29">
        <f>IFERROR(IF($E$35="",INDEX(Pivots!$F:$F, MATCH($C35, Pivots!$E:$E, 0)), $E$35), 0)</f>
        <v>1250295.93</v>
      </c>
      <c r="E35" s="51"/>
    </row>
    <row r="36" spans="2:5">
      <c r="B36" s="23" t="s">
        <v>929</v>
      </c>
      <c r="C36" s="50" t="s">
        <v>681</v>
      </c>
      <c r="D36" s="30">
        <f>IFERROR(INDEX(Pivots!$F:$F, MATCH($C36, Pivots!$E:$E, 0)), 0)</f>
        <v>0.16259999999999999</v>
      </c>
    </row>
    <row r="37" spans="2:5">
      <c r="B37" s="23" t="s">
        <v>930</v>
      </c>
      <c r="C37" s="24" t="s">
        <v>862</v>
      </c>
      <c r="D37" s="29">
        <f>((D34-D35) * (1+D36))</f>
        <v>-1453594.048218</v>
      </c>
    </row>
    <row r="38" spans="2:5">
      <c r="B38" s="23" t="s">
        <v>931</v>
      </c>
      <c r="C38" s="24" t="s">
        <v>860</v>
      </c>
      <c r="D38" s="29">
        <f>$C$23</f>
        <v>0</v>
      </c>
    </row>
    <row r="39" spans="2:5">
      <c r="B39" s="23" t="s">
        <v>932</v>
      </c>
      <c r="C39" s="24" t="s">
        <v>862</v>
      </c>
      <c r="D39" s="29">
        <f>D37-D38</f>
        <v>-1453594.048218</v>
      </c>
    </row>
    <row r="40" spans="2:5">
      <c r="B40" s="23" t="s">
        <v>933</v>
      </c>
      <c r="C40" s="24" t="s">
        <v>862</v>
      </c>
      <c r="D40" s="29">
        <f>MIN(D32,(D39-D33))</f>
        <v>-1453594.048218</v>
      </c>
    </row>
    <row r="41" spans="2:5">
      <c r="B41" s="23" t="s">
        <v>934</v>
      </c>
      <c r="C41" s="31" t="s">
        <v>863</v>
      </c>
      <c r="D41" s="29">
        <f>IF((D32*0.1)&lt;(D32-D40), (D32*0.1), (D32-D40))</f>
        <v>731228.96100000013</v>
      </c>
    </row>
    <row r="42" spans="2:5" ht="17.399999999999999" thickBot="1">
      <c r="B42" s="32" t="s">
        <v>935</v>
      </c>
      <c r="C42" s="33" t="s">
        <v>864</v>
      </c>
      <c r="D42" s="29">
        <f>(D32-D40-D41)*-1</f>
        <v>-8034654.697218</v>
      </c>
    </row>
    <row r="43" spans="2:5">
      <c r="B43" s="44" t="s">
        <v>1009</v>
      </c>
      <c r="C43" s="34"/>
      <c r="D43" s="6"/>
    </row>
    <row r="44" spans="2:5">
      <c r="B44" s="35" t="s">
        <v>881</v>
      </c>
      <c r="C44" s="31" t="s">
        <v>856</v>
      </c>
      <c r="D44" s="27" t="s">
        <v>857</v>
      </c>
      <c r="E44" s="28" t="s">
        <v>858</v>
      </c>
    </row>
    <row r="45" spans="2:5">
      <c r="B45" s="23" t="s">
        <v>936</v>
      </c>
      <c r="C45" s="50" t="s">
        <v>503</v>
      </c>
      <c r="D45" s="29">
        <f>IFERROR(IF($E$45="", INDEX(Pivots!$F:$F, MATCH($C45, Pivots!$E:$E, 0)), $E$45),0)</f>
        <v>2282122.86</v>
      </c>
      <c r="E45" s="51"/>
    </row>
    <row r="46" spans="2:5">
      <c r="B46" s="23" t="s">
        <v>937</v>
      </c>
      <c r="C46" s="50" t="s">
        <v>865</v>
      </c>
      <c r="D46" s="29">
        <f>IFERROR(IF($E$46="", INDEX(Pivots!$F:$F, MATCH($C46, Pivots!$E:$E, 0)), $E$46), 0)</f>
        <v>0</v>
      </c>
      <c r="E46" s="51"/>
    </row>
    <row r="47" spans="2:5">
      <c r="B47" s="23" t="s">
        <v>938</v>
      </c>
      <c r="C47" s="24" t="s">
        <v>860</v>
      </c>
      <c r="D47" s="29">
        <f>$C$8</f>
        <v>0</v>
      </c>
    </row>
    <row r="48" spans="2:5">
      <c r="B48" s="23" t="s">
        <v>939</v>
      </c>
      <c r="C48" s="24" t="s">
        <v>862</v>
      </c>
      <c r="D48" s="29">
        <f>MAX(MIN((D45*0.1), (D45+D46-D47)),0)</f>
        <v>228212.28599999999</v>
      </c>
    </row>
    <row r="49" spans="2:5">
      <c r="B49" s="23" t="s">
        <v>940</v>
      </c>
      <c r="C49" s="24" t="s">
        <v>862</v>
      </c>
      <c r="D49" s="29">
        <f>MIN(((D45+D46-D47-D48) * -1),0)</f>
        <v>-2053910.5739999998</v>
      </c>
    </row>
    <row r="50" spans="2:5">
      <c r="B50" s="23" t="s">
        <v>941</v>
      </c>
      <c r="C50" s="31" t="s">
        <v>863</v>
      </c>
      <c r="D50" s="29">
        <f>IF(D47=0, 0, MAX(MIN((D45*0.1), (D45+D46-D47)), 0))</f>
        <v>0</v>
      </c>
    </row>
    <row r="51" spans="2:5">
      <c r="B51" s="23" t="s">
        <v>942</v>
      </c>
      <c r="C51" s="50" t="s">
        <v>8</v>
      </c>
      <c r="D51" s="43">
        <f>IFERROR(IF($E$51="", INDEX(Pivots!$F:$F, MATCH($C51, Pivots!$E:$E, 0)), $E$51), 0)</f>
        <v>225</v>
      </c>
      <c r="E51" s="51"/>
    </row>
    <row r="52" spans="2:5">
      <c r="B52" s="23" t="s">
        <v>943</v>
      </c>
      <c r="C52" s="50" t="s">
        <v>506</v>
      </c>
      <c r="D52" s="29">
        <f>IFERROR(IF($E$52="", INDEX(Pivots!$F:$F, MATCH($C52, Pivots!$E:$E, 0)), $E$52), 0)</f>
        <v>2119443.62</v>
      </c>
      <c r="E52" s="51"/>
    </row>
    <row r="53" spans="2:5">
      <c r="B53" s="23" t="s">
        <v>944</v>
      </c>
      <c r="C53" s="24" t="s">
        <v>862</v>
      </c>
      <c r="D53" s="29">
        <f>IF(D51=0, 0, D52/D51)</f>
        <v>9419.7494222222231</v>
      </c>
    </row>
    <row r="54" spans="2:5">
      <c r="B54" s="23" t="s">
        <v>945</v>
      </c>
      <c r="C54" s="24" t="s">
        <v>862</v>
      </c>
      <c r="D54" s="29">
        <f>IF(D51=0, 0, D45/D51)</f>
        <v>10142.768266666666</v>
      </c>
    </row>
    <row r="55" spans="2:5">
      <c r="B55" s="23" t="s">
        <v>946</v>
      </c>
      <c r="C55" s="24" t="s">
        <v>862</v>
      </c>
      <c r="D55" s="29">
        <f>(D54-D53)*D51</f>
        <v>162679.23999999967</v>
      </c>
    </row>
    <row r="56" spans="2:5" ht="17.399999999999999" thickBot="1">
      <c r="B56" s="32" t="s">
        <v>947</v>
      </c>
      <c r="C56" s="33" t="s">
        <v>864</v>
      </c>
      <c r="D56" s="29">
        <f>MAX(D49, -D55)</f>
        <v>-162679.23999999967</v>
      </c>
    </row>
    <row r="57" spans="2:5">
      <c r="B57" s="44" t="s">
        <v>1009</v>
      </c>
      <c r="C57" s="34"/>
      <c r="D57" s="6"/>
    </row>
    <row r="58" spans="2:5">
      <c r="B58" s="35" t="s">
        <v>882</v>
      </c>
      <c r="C58" s="31" t="s">
        <v>856</v>
      </c>
      <c r="D58" s="27" t="s">
        <v>857</v>
      </c>
      <c r="E58" s="28" t="s">
        <v>858</v>
      </c>
    </row>
    <row r="59" spans="2:5">
      <c r="B59" s="23" t="s">
        <v>936</v>
      </c>
      <c r="C59" s="50" t="s">
        <v>508</v>
      </c>
      <c r="D59" s="29">
        <f>IFERROR(IF($E$59="", INDEX(Pivots!$F:$F, MATCH($C59, Pivots!$E:$E, 0)), $E$59),0)</f>
        <v>950390.49</v>
      </c>
      <c r="E59" s="51"/>
    </row>
    <row r="60" spans="2:5">
      <c r="B60" s="23" t="s">
        <v>948</v>
      </c>
      <c r="C60" s="50" t="s">
        <v>866</v>
      </c>
      <c r="D60" s="29">
        <f>IFERROR(IF($E$60="", INDEX(Pivots!$F:$F, MATCH($C60, Pivots!$E:$E, 0)), $E$60),0)</f>
        <v>0</v>
      </c>
      <c r="E60" s="51"/>
    </row>
    <row r="61" spans="2:5">
      <c r="B61" s="23" t="s">
        <v>949</v>
      </c>
      <c r="C61" s="24" t="s">
        <v>860</v>
      </c>
      <c r="D61" s="29">
        <f>$C$9</f>
        <v>0</v>
      </c>
    </row>
    <row r="62" spans="2:5">
      <c r="B62" s="23" t="s">
        <v>950</v>
      </c>
      <c r="C62" s="24" t="s">
        <v>862</v>
      </c>
      <c r="D62" s="29">
        <f>MAX(MIN((D59*0.1), (D59+D60-D61)), 0)</f>
        <v>95039.048999999999</v>
      </c>
    </row>
    <row r="63" spans="2:5">
      <c r="B63" s="23" t="s">
        <v>940</v>
      </c>
      <c r="C63" s="24" t="s">
        <v>862</v>
      </c>
      <c r="D63" s="29">
        <f>MIN(((D59+D60-D61-D62)*-1), 0)</f>
        <v>-855351.44099999999</v>
      </c>
    </row>
    <row r="64" spans="2:5">
      <c r="B64" s="23" t="s">
        <v>941</v>
      </c>
      <c r="C64" s="31" t="s">
        <v>863</v>
      </c>
      <c r="D64" s="29">
        <f>IF(D61=0, 0, MAX(MIN((D59*0.1), (D59+D60-D61)), 0))</f>
        <v>0</v>
      </c>
    </row>
    <row r="65" spans="2:5">
      <c r="B65" s="23" t="s">
        <v>942</v>
      </c>
      <c r="C65" s="50" t="s">
        <v>518</v>
      </c>
      <c r="D65" s="43">
        <f>IFERROR(IF($E$65="", INDEX(Pivots!$F:$F, MATCH($C65, Pivots!$E:$E, 0)), $E$65),0)</f>
        <v>95</v>
      </c>
      <c r="E65" s="51"/>
    </row>
    <row r="66" spans="2:5">
      <c r="B66" s="23" t="s">
        <v>951</v>
      </c>
      <c r="C66" s="50" t="s">
        <v>517</v>
      </c>
      <c r="D66" s="29">
        <f>IFERROR(IF($E$66="", INDEX(Pivots!$F:$F, MATCH($C66, Pivots!$E:$E, 0)), $E$66),0)</f>
        <v>877693.34</v>
      </c>
      <c r="E66" s="51"/>
    </row>
    <row r="67" spans="2:5">
      <c r="B67" s="23" t="s">
        <v>944</v>
      </c>
      <c r="C67" s="24" t="s">
        <v>862</v>
      </c>
      <c r="D67" s="29">
        <f>IF(D65=0, 0, D66/D65)</f>
        <v>9238.877263157894</v>
      </c>
    </row>
    <row r="68" spans="2:5">
      <c r="B68" s="23" t="s">
        <v>945</v>
      </c>
      <c r="C68" s="24" t="s">
        <v>862</v>
      </c>
      <c r="D68" s="29">
        <f>IF(D65=0, 0, D59/D65)</f>
        <v>10004.110421052632</v>
      </c>
    </row>
    <row r="69" spans="2:5">
      <c r="B69" s="23" t="s">
        <v>946</v>
      </c>
      <c r="C69" s="24" t="s">
        <v>862</v>
      </c>
      <c r="D69" s="29">
        <f>(D68-D67)*D65</f>
        <v>72697.150000000096</v>
      </c>
    </row>
    <row r="70" spans="2:5" ht="17.399999999999999" thickBot="1">
      <c r="B70" s="32" t="s">
        <v>947</v>
      </c>
      <c r="C70" s="33" t="s">
        <v>864</v>
      </c>
      <c r="D70" s="29">
        <f>MAX(D63, -D69)</f>
        <v>-72697.150000000096</v>
      </c>
    </row>
    <row r="71" spans="2:5">
      <c r="B71" s="44" t="s">
        <v>1009</v>
      </c>
      <c r="C71" s="34"/>
      <c r="D71" s="6"/>
    </row>
    <row r="72" spans="2:5">
      <c r="B72" s="35" t="s">
        <v>883</v>
      </c>
      <c r="C72" s="31" t="s">
        <v>856</v>
      </c>
      <c r="D72" s="27" t="s">
        <v>857</v>
      </c>
      <c r="E72" s="28" t="s">
        <v>858</v>
      </c>
    </row>
    <row r="73" spans="2:5">
      <c r="B73" s="23" t="s">
        <v>952</v>
      </c>
      <c r="C73" s="50" t="s">
        <v>659</v>
      </c>
      <c r="D73" s="29">
        <f>IFERROR(IF($E$73="", INDEX(Pivots!$F:$F, MATCH($C73, Pivots!$E:$E, 0)), $E$73),0)</f>
        <v>1495847.45</v>
      </c>
      <c r="E73" s="51"/>
    </row>
    <row r="74" spans="2:5">
      <c r="B74" s="23" t="s">
        <v>953</v>
      </c>
      <c r="C74" s="50" t="s">
        <v>868</v>
      </c>
      <c r="D74" s="29">
        <f>IFERROR(IF($E$74="", INDEX(Pivots!$F:$F, MATCH($C74, Pivots!$E:$E, 0)), $E$74),0)</f>
        <v>0</v>
      </c>
      <c r="E74" s="51"/>
    </row>
    <row r="75" spans="2:5">
      <c r="B75" s="23" t="s">
        <v>954</v>
      </c>
      <c r="C75" s="24" t="s">
        <v>860</v>
      </c>
      <c r="D75" s="29">
        <f>$C$10</f>
        <v>0</v>
      </c>
    </row>
    <row r="76" spans="2:5">
      <c r="B76" s="23" t="s">
        <v>955</v>
      </c>
      <c r="C76" s="50" t="s">
        <v>675</v>
      </c>
      <c r="D76" s="36">
        <f>IFERROR(INDEX(Pivots!$F:$F, MATCH($C76, Pivots!$E:$E, 0)), 0)</f>
        <v>2.6100000000000002E-2</v>
      </c>
    </row>
    <row r="77" spans="2:5">
      <c r="B77" s="23" t="s">
        <v>956</v>
      </c>
      <c r="C77" s="24" t="s">
        <v>862</v>
      </c>
      <c r="D77" s="29">
        <f>D75*(1+D76)</f>
        <v>0</v>
      </c>
    </row>
    <row r="78" spans="2:5">
      <c r="B78" s="23" t="s">
        <v>957</v>
      </c>
      <c r="C78" s="24" t="s">
        <v>862</v>
      </c>
      <c r="D78" s="29">
        <f>MIN(D73, (D77-D74))</f>
        <v>0</v>
      </c>
    </row>
    <row r="79" spans="2:5" ht="33.6">
      <c r="B79" s="23" t="s">
        <v>958</v>
      </c>
      <c r="C79" s="31" t="s">
        <v>863</v>
      </c>
      <c r="D79" s="29">
        <f>IF((D73*0.1)&lt;(D73-D78), (D73*0.1),(D73-D78))</f>
        <v>149584.745</v>
      </c>
    </row>
    <row r="80" spans="2:5" ht="17.399999999999999" thickBot="1">
      <c r="B80" s="32" t="s">
        <v>959</v>
      </c>
      <c r="C80" s="33" t="s">
        <v>864</v>
      </c>
      <c r="D80" s="29">
        <f>(D73-D78-D79)*-1</f>
        <v>-1346262.7050000001</v>
      </c>
    </row>
    <row r="81" spans="2:5">
      <c r="B81" s="44" t="s">
        <v>1009</v>
      </c>
      <c r="C81" s="34"/>
      <c r="D81" s="6"/>
    </row>
    <row r="82" spans="2:5">
      <c r="B82" s="35" t="s">
        <v>884</v>
      </c>
      <c r="C82" s="31" t="s">
        <v>856</v>
      </c>
      <c r="D82" s="27" t="s">
        <v>857</v>
      </c>
      <c r="E82" s="28" t="s">
        <v>858</v>
      </c>
    </row>
    <row r="83" spans="2:5">
      <c r="B83" s="37" t="s">
        <v>960</v>
      </c>
      <c r="C83" s="50" t="s">
        <v>869</v>
      </c>
      <c r="D83" s="29">
        <f>IFERROR(IF($E$83="", INDEX(Pivots!$F:$F, MATCH($C83, Pivots!$E:$E, 0)), $E$83),0)</f>
        <v>985846.72</v>
      </c>
      <c r="E83" s="51"/>
    </row>
    <row r="84" spans="2:5">
      <c r="B84" s="37" t="s">
        <v>1005</v>
      </c>
      <c r="C84" s="50" t="s">
        <v>870</v>
      </c>
      <c r="D84" s="29">
        <f>IFERROR(IF($E$84="", INDEX(Pivots!$F:$F, MATCH($C84, Pivots!$E:$E, 0)), $E$84),0)</f>
        <v>0</v>
      </c>
      <c r="E84" s="51"/>
    </row>
    <row r="85" spans="2:5">
      <c r="B85" s="37" t="s">
        <v>961</v>
      </c>
      <c r="C85" s="24" t="s">
        <v>860</v>
      </c>
      <c r="D85" s="29">
        <f>$C$11</f>
        <v>0</v>
      </c>
    </row>
    <row r="86" spans="2:5">
      <c r="B86" s="37" t="s">
        <v>962</v>
      </c>
      <c r="C86" s="50" t="s">
        <v>675</v>
      </c>
      <c r="D86" s="36">
        <f>IFERROR(INDEX(Pivots!$F:$F, MATCH($C86, Pivots!$E:$E, 0)), 0)</f>
        <v>2.6100000000000002E-2</v>
      </c>
    </row>
    <row r="87" spans="2:5">
      <c r="B87" s="37" t="s">
        <v>963</v>
      </c>
      <c r="C87" s="24" t="s">
        <v>862</v>
      </c>
      <c r="D87" s="29">
        <f>(D85 * (1+D86))</f>
        <v>0</v>
      </c>
    </row>
    <row r="88" spans="2:5">
      <c r="B88" s="37" t="s">
        <v>964</v>
      </c>
      <c r="C88" s="24" t="s">
        <v>862</v>
      </c>
      <c r="D88" s="29">
        <f>MIN(D83, (D87-D84))</f>
        <v>0</v>
      </c>
    </row>
    <row r="89" spans="2:5" ht="33.6">
      <c r="B89" s="23" t="s">
        <v>965</v>
      </c>
      <c r="C89" s="31" t="s">
        <v>863</v>
      </c>
      <c r="D89" s="29">
        <f>IF((D83*0.1)&lt;(D83-D88), (D83*0.1), (D83-D88))</f>
        <v>98584.672000000006</v>
      </c>
    </row>
    <row r="90" spans="2:5" ht="17.399999999999999" thickBot="1">
      <c r="B90" s="23" t="s">
        <v>966</v>
      </c>
      <c r="C90" s="31" t="s">
        <v>864</v>
      </c>
      <c r="D90" s="29">
        <f>(D83-D88-D89)*-1</f>
        <v>-887262.04799999995</v>
      </c>
    </row>
    <row r="91" spans="2:5">
      <c r="B91" s="44" t="s">
        <v>1009</v>
      </c>
      <c r="C91" s="34"/>
      <c r="D91" s="6"/>
    </row>
    <row r="92" spans="2:5">
      <c r="B92" s="35" t="s">
        <v>885</v>
      </c>
      <c r="C92" s="31" t="s">
        <v>856</v>
      </c>
      <c r="D92" s="27" t="s">
        <v>857</v>
      </c>
      <c r="E92" s="28" t="s">
        <v>858</v>
      </c>
    </row>
    <row r="93" spans="2:5">
      <c r="B93" s="23" t="s">
        <v>925</v>
      </c>
      <c r="C93" s="50" t="s">
        <v>651</v>
      </c>
      <c r="D93" s="29">
        <f>IFERROR(IF($E$93="", INDEX(Pivots!$F:$F, MATCH($C93, Pivots!$E:$E, 0)), $E$93),0)</f>
        <v>833038.85</v>
      </c>
      <c r="E93" s="51"/>
    </row>
    <row r="94" spans="2:5">
      <c r="B94" s="23" t="s">
        <v>967</v>
      </c>
      <c r="C94" s="24" t="s">
        <v>860</v>
      </c>
      <c r="D94" s="29">
        <f>$C$12</f>
        <v>0</v>
      </c>
    </row>
    <row r="95" spans="2:5">
      <c r="B95" s="23" t="s">
        <v>968</v>
      </c>
      <c r="C95" s="50" t="s">
        <v>681</v>
      </c>
      <c r="D95" s="36">
        <f>IFERROR(INDEX(Pivots!$F:$F, MATCH($C$95, Pivots!$E:$E, 0)), 0)</f>
        <v>0.16259999999999999</v>
      </c>
    </row>
    <row r="96" spans="2:5">
      <c r="B96" s="23" t="s">
        <v>969</v>
      </c>
      <c r="C96" s="24" t="s">
        <v>862</v>
      </c>
      <c r="D96" s="29">
        <f>(D94*(1+D95))</f>
        <v>0</v>
      </c>
    </row>
    <row r="97" spans="2:5">
      <c r="B97" s="23" t="s">
        <v>970</v>
      </c>
      <c r="C97" s="24" t="s">
        <v>862</v>
      </c>
      <c r="D97" s="29">
        <f>MIN(D93,D96)</f>
        <v>0</v>
      </c>
    </row>
    <row r="98" spans="2:5" ht="17.399999999999999" thickBot="1">
      <c r="B98" s="32" t="s">
        <v>971</v>
      </c>
      <c r="C98" s="33" t="s">
        <v>864</v>
      </c>
      <c r="D98" s="29">
        <f>(D93-D97)*-1</f>
        <v>-833038.85</v>
      </c>
    </row>
    <row r="99" spans="2:5">
      <c r="B99" s="44" t="s">
        <v>1009</v>
      </c>
      <c r="C99" s="34"/>
      <c r="D99" s="6"/>
    </row>
    <row r="100" spans="2:5">
      <c r="B100" s="35" t="s">
        <v>887</v>
      </c>
      <c r="C100" s="31" t="s">
        <v>856</v>
      </c>
      <c r="D100" s="27" t="s">
        <v>857</v>
      </c>
      <c r="E100" s="28" t="s">
        <v>858</v>
      </c>
    </row>
    <row r="101" spans="2:5">
      <c r="B101" s="23" t="s">
        <v>925</v>
      </c>
      <c r="C101" s="50" t="s">
        <v>649</v>
      </c>
      <c r="D101" s="29">
        <f>IFERROR(IF($E$101="", INDEX(Pivots!$F:$F, MATCH($C101, Pivots!$E:$E, 0)), $E$101),0)</f>
        <v>96053.45</v>
      </c>
      <c r="E101" s="51"/>
    </row>
    <row r="102" spans="2:5">
      <c r="B102" s="23" t="s">
        <v>967</v>
      </c>
      <c r="C102" s="24" t="s">
        <v>860</v>
      </c>
      <c r="D102" s="29">
        <f>$C$13</f>
        <v>0</v>
      </c>
    </row>
    <row r="103" spans="2:5">
      <c r="B103" s="23" t="s">
        <v>968</v>
      </c>
      <c r="C103" s="50" t="s">
        <v>681</v>
      </c>
      <c r="D103" s="36">
        <f>IFERROR(INDEX(Pivots!$F:$F, MATCH($C103, Pivots!$E:$E, 0)), 0)</f>
        <v>0.16259999999999999</v>
      </c>
    </row>
    <row r="104" spans="2:5">
      <c r="B104" s="23" t="s">
        <v>969</v>
      </c>
      <c r="C104" s="24" t="s">
        <v>862</v>
      </c>
      <c r="D104" s="29">
        <f>(D102*(1+D103))</f>
        <v>0</v>
      </c>
    </row>
    <row r="105" spans="2:5">
      <c r="B105" s="23" t="s">
        <v>970</v>
      </c>
      <c r="C105" s="24" t="s">
        <v>862</v>
      </c>
      <c r="D105" s="29">
        <f>MIN(D101,D104)</f>
        <v>0</v>
      </c>
    </row>
    <row r="106" spans="2:5" ht="17.399999999999999" thickBot="1">
      <c r="B106" s="32" t="s">
        <v>971</v>
      </c>
      <c r="C106" s="33" t="s">
        <v>864</v>
      </c>
      <c r="D106" s="29">
        <f>(D101-D105)*-1</f>
        <v>-96053.45</v>
      </c>
    </row>
    <row r="107" spans="2:5">
      <c r="B107" s="44" t="s">
        <v>1009</v>
      </c>
      <c r="C107" s="34"/>
      <c r="D107" s="6"/>
    </row>
    <row r="108" spans="2:5">
      <c r="B108" s="35" t="s">
        <v>888</v>
      </c>
      <c r="C108" s="31" t="s">
        <v>856</v>
      </c>
      <c r="D108" s="27" t="s">
        <v>857</v>
      </c>
      <c r="E108" s="28" t="s">
        <v>858</v>
      </c>
    </row>
    <row r="109" spans="2:5">
      <c r="B109" s="23" t="s">
        <v>925</v>
      </c>
      <c r="C109" s="50" t="s">
        <v>661</v>
      </c>
      <c r="D109" s="29">
        <f>IFERROR(IF($E$109="", INDEX(Pivots!$F:$F, MATCH($C109, Pivots!$E:$E, 0)), $E$109),0)</f>
        <v>1817016.64</v>
      </c>
      <c r="E109" s="51"/>
    </row>
    <row r="110" spans="2:5">
      <c r="B110" s="23" t="s">
        <v>967</v>
      </c>
      <c r="C110" s="24" t="s">
        <v>860</v>
      </c>
      <c r="D110" s="29">
        <f>$C$14</f>
        <v>0</v>
      </c>
    </row>
    <row r="111" spans="2:5">
      <c r="B111" s="23" t="s">
        <v>972</v>
      </c>
      <c r="C111" s="50" t="s">
        <v>681</v>
      </c>
      <c r="D111" s="36">
        <f>IFERROR(INDEX(Pivots!$F:$F, MATCH($C111, Pivots!$E:$E, 0)), 0)</f>
        <v>0.16259999999999999</v>
      </c>
    </row>
    <row r="112" spans="2:5">
      <c r="B112" s="23" t="s">
        <v>973</v>
      </c>
      <c r="C112" s="24" t="s">
        <v>862</v>
      </c>
      <c r="D112" s="29">
        <f>(D110*(1+D111))</f>
        <v>0</v>
      </c>
    </row>
    <row r="113" spans="2:5">
      <c r="B113" s="23" t="s">
        <v>974</v>
      </c>
      <c r="C113" s="24" t="s">
        <v>860</v>
      </c>
      <c r="D113" s="29">
        <f>$C$24</f>
        <v>0</v>
      </c>
    </row>
    <row r="114" spans="2:5">
      <c r="B114" s="23" t="s">
        <v>975</v>
      </c>
      <c r="C114" s="24" t="s">
        <v>862</v>
      </c>
      <c r="D114" s="29">
        <f>D112-D113</f>
        <v>0</v>
      </c>
    </row>
    <row r="115" spans="2:5">
      <c r="B115" s="23" t="s">
        <v>976</v>
      </c>
      <c r="C115" s="24" t="s">
        <v>862</v>
      </c>
      <c r="D115" s="29">
        <f>IF(D109&gt;D114, D114,D109)</f>
        <v>0</v>
      </c>
    </row>
    <row r="116" spans="2:5" ht="17.399999999999999" thickBot="1">
      <c r="B116" s="32" t="s">
        <v>977</v>
      </c>
      <c r="C116" s="33" t="s">
        <v>864</v>
      </c>
      <c r="D116" s="29">
        <f>(D109-D115)*-1</f>
        <v>-1817016.64</v>
      </c>
    </row>
    <row r="117" spans="2:5">
      <c r="B117" s="44" t="s">
        <v>1009</v>
      </c>
      <c r="C117" s="34"/>
      <c r="D117" s="6"/>
    </row>
    <row r="118" spans="2:5">
      <c r="B118" s="35" t="s">
        <v>889</v>
      </c>
      <c r="C118" s="31" t="s">
        <v>856</v>
      </c>
      <c r="D118" s="27" t="s">
        <v>857</v>
      </c>
      <c r="E118" s="28" t="s">
        <v>858</v>
      </c>
    </row>
    <row r="119" spans="2:5">
      <c r="B119" s="37" t="s">
        <v>925</v>
      </c>
      <c r="C119" s="38" t="s">
        <v>703</v>
      </c>
      <c r="D119" s="29">
        <f>IFERROR(IF($E$119="", INDEX(Pivots!$J:$J, MATCH($C119, Pivots!$H:$H, 0)), $E$119),0)</f>
        <v>0</v>
      </c>
      <c r="E119" s="51"/>
    </row>
    <row r="120" spans="2:5">
      <c r="B120" s="37" t="s">
        <v>926</v>
      </c>
      <c r="C120" s="24" t="s">
        <v>703</v>
      </c>
      <c r="D120" s="29">
        <f>IFERROR(IF($E$120="", INDEX(Pivots!$K:$K, MATCH($C120, Pivots!$H:$H, 0)), $E$120),0)</f>
        <v>0</v>
      </c>
      <c r="E120" s="51"/>
    </row>
    <row r="121" spans="2:5">
      <c r="B121" s="37" t="s">
        <v>949</v>
      </c>
      <c r="C121" s="24" t="s">
        <v>860</v>
      </c>
      <c r="D121" s="29">
        <f>$C$15</f>
        <v>0</v>
      </c>
    </row>
    <row r="122" spans="2:5">
      <c r="B122" s="37" t="s">
        <v>978</v>
      </c>
      <c r="C122" s="24" t="s">
        <v>703</v>
      </c>
      <c r="D122" s="29">
        <f>IFERROR(IF($E$122="", INDEX(Pivots!$I:$I, MATCH($C122, Pivots!$H:$H, 0)), $E$122),0)</f>
        <v>0</v>
      </c>
      <c r="E122" s="51"/>
    </row>
    <row r="123" spans="2:5">
      <c r="B123" s="37" t="s">
        <v>979</v>
      </c>
      <c r="C123" s="24" t="s">
        <v>862</v>
      </c>
      <c r="D123" s="29">
        <f>D121+D122</f>
        <v>0</v>
      </c>
    </row>
    <row r="124" spans="2:5">
      <c r="B124" s="37" t="s">
        <v>980</v>
      </c>
      <c r="C124" s="24" t="s">
        <v>862</v>
      </c>
      <c r="D124" s="29">
        <f>MIN(D119,(D123-D120))</f>
        <v>0</v>
      </c>
    </row>
    <row r="125" spans="2:5" ht="33.6">
      <c r="B125" s="23" t="s">
        <v>981</v>
      </c>
      <c r="C125" s="31" t="s">
        <v>863</v>
      </c>
      <c r="D125" s="29">
        <f>IF((D119*0.1)&lt;(D119-D124), (D119*0.1), (D119-D124))</f>
        <v>0</v>
      </c>
    </row>
    <row r="126" spans="2:5" ht="17.399999999999999" thickBot="1">
      <c r="B126" s="32" t="s">
        <v>982</v>
      </c>
      <c r="C126" s="33" t="s">
        <v>864</v>
      </c>
      <c r="D126" s="29">
        <f>(D119-D124-D125)*-1</f>
        <v>0</v>
      </c>
    </row>
    <row r="127" spans="2:5">
      <c r="B127" s="44" t="s">
        <v>1009</v>
      </c>
      <c r="C127" s="34"/>
      <c r="D127" s="6"/>
    </row>
    <row r="128" spans="2:5">
      <c r="B128" s="35" t="s">
        <v>890</v>
      </c>
      <c r="C128" s="31" t="s">
        <v>856</v>
      </c>
      <c r="D128" s="27" t="s">
        <v>857</v>
      </c>
      <c r="E128" s="28" t="s">
        <v>858</v>
      </c>
    </row>
    <row r="129" spans="2:5">
      <c r="B129" s="37" t="s">
        <v>983</v>
      </c>
      <c r="C129" s="38" t="s">
        <v>709</v>
      </c>
      <c r="D129" s="29">
        <f>IFERROR(IF($E$129="", INDEX(Pivots!$J:$J, MATCH($C129, Pivots!$H:$H, 0)), $E$129),0)</f>
        <v>316102.34000000003</v>
      </c>
      <c r="E129" s="51"/>
    </row>
    <row r="130" spans="2:5">
      <c r="B130" s="37" t="s">
        <v>984</v>
      </c>
      <c r="C130" s="38" t="s">
        <v>688</v>
      </c>
      <c r="D130" s="29">
        <f>IFERROR(IF($E$130="", INDEX(Pivots!$J:$J, MATCH(#REF!, Pivots!$H:$H, 0)), $E$130),0)</f>
        <v>0</v>
      </c>
      <c r="E130" s="51"/>
    </row>
    <row r="131" spans="2:5">
      <c r="B131" s="39" t="s">
        <v>989</v>
      </c>
      <c r="C131" s="38" t="s">
        <v>871</v>
      </c>
      <c r="D131" s="40">
        <f>SUM(D129:D130)</f>
        <v>316102.34000000003</v>
      </c>
    </row>
    <row r="132" spans="2:5">
      <c r="B132" s="37" t="s">
        <v>985</v>
      </c>
      <c r="C132" s="24" t="s">
        <v>709</v>
      </c>
      <c r="D132" s="29">
        <f>IFERROR(IF($E$132="", INDEX(Pivots!$K:$K, MATCH($C132, Pivots!$H:$H, 0)), $E$132),0)</f>
        <v>32336.14</v>
      </c>
      <c r="E132" s="51"/>
    </row>
    <row r="133" spans="2:5">
      <c r="B133" s="37" t="s">
        <v>986</v>
      </c>
      <c r="C133" s="24" t="s">
        <v>688</v>
      </c>
      <c r="D133" s="29">
        <f>IFERROR(IF($E$133="", INDEX(Pivots!$K:$K, MATCH($C133, Pivots!$H:$H, 0)), $E$133),0)</f>
        <v>0</v>
      </c>
      <c r="E133" s="51"/>
    </row>
    <row r="134" spans="2:5">
      <c r="B134" s="39" t="s">
        <v>990</v>
      </c>
      <c r="C134" s="24" t="s">
        <v>872</v>
      </c>
      <c r="D134" s="40">
        <f>SUM(D132:D133)</f>
        <v>32336.14</v>
      </c>
    </row>
    <row r="135" spans="2:5">
      <c r="B135" s="37" t="s">
        <v>949</v>
      </c>
      <c r="C135" s="24" t="s">
        <v>860</v>
      </c>
      <c r="D135" s="29">
        <f>$C$16</f>
        <v>0</v>
      </c>
    </row>
    <row r="136" spans="2:5">
      <c r="B136" s="37" t="s">
        <v>987</v>
      </c>
      <c r="C136" s="24" t="s">
        <v>709</v>
      </c>
      <c r="D136" s="29">
        <f>IFERROR(IF($E$136="", INDEX(Pivots!$I:$I, MATCH($C136, Pivots!$H:$H, 0)), $E$136),0)</f>
        <v>10115.94</v>
      </c>
      <c r="E136" s="51"/>
    </row>
    <row r="137" spans="2:5">
      <c r="B137" s="37" t="s">
        <v>988</v>
      </c>
      <c r="C137" s="24" t="s">
        <v>688</v>
      </c>
      <c r="D137" s="29">
        <f>IFERROR(IF($E$137="", INDEX(Pivots!$I:$I, MATCH($C137, Pivots!$H:$H, 0)), $E$137),0)</f>
        <v>0</v>
      </c>
      <c r="E137" s="51"/>
    </row>
    <row r="138" spans="2:5">
      <c r="B138" s="39" t="s">
        <v>991</v>
      </c>
      <c r="C138" s="24" t="s">
        <v>873</v>
      </c>
      <c r="D138" s="40">
        <f>SUM(D136:D137)</f>
        <v>10115.94</v>
      </c>
    </row>
    <row r="139" spans="2:5">
      <c r="B139" s="37" t="s">
        <v>992</v>
      </c>
      <c r="C139" s="24" t="s">
        <v>862</v>
      </c>
      <c r="D139" s="29">
        <f>D135+D138</f>
        <v>10115.94</v>
      </c>
    </row>
    <row r="140" spans="2:5">
      <c r="B140" s="37" t="s">
        <v>993</v>
      </c>
      <c r="C140" s="24" t="s">
        <v>862</v>
      </c>
      <c r="D140" s="29">
        <f>MIN(D131,(D139-D134))</f>
        <v>-22220.199999999997</v>
      </c>
    </row>
    <row r="141" spans="2:5" ht="33.6">
      <c r="B141" s="23" t="s">
        <v>994</v>
      </c>
      <c r="C141" s="31" t="s">
        <v>863</v>
      </c>
      <c r="D141" s="29">
        <f>IF((D131*0.1)&lt;(D131-D140), (D131*0.1),(D131-D140))</f>
        <v>31610.234000000004</v>
      </c>
    </row>
    <row r="142" spans="2:5" ht="17.399999999999999" thickBot="1">
      <c r="B142" s="32" t="s">
        <v>995</v>
      </c>
      <c r="C142" s="33" t="s">
        <v>864</v>
      </c>
      <c r="D142" s="29">
        <f>(D131-D140-D141)*-1</f>
        <v>-306712.30600000004</v>
      </c>
    </row>
    <row r="143" spans="2:5">
      <c r="B143" s="44" t="s">
        <v>1009</v>
      </c>
      <c r="C143" s="34"/>
      <c r="D143" s="6"/>
    </row>
    <row r="144" spans="2:5">
      <c r="B144" s="35" t="s">
        <v>891</v>
      </c>
      <c r="C144" s="31" t="s">
        <v>856</v>
      </c>
      <c r="D144" s="27" t="s">
        <v>857</v>
      </c>
      <c r="E144" s="28" t="s">
        <v>858</v>
      </c>
    </row>
    <row r="145" spans="2:5">
      <c r="B145" s="23" t="s">
        <v>925</v>
      </c>
      <c r="C145" s="38" t="s">
        <v>732</v>
      </c>
      <c r="D145" s="29">
        <f>IFERROR(IF($E$145="", INDEX(Pivots!$J:$J, MATCH($C145, Pivots!$H:$H, 0)), $E$145),0)</f>
        <v>0</v>
      </c>
      <c r="E145" s="51"/>
    </row>
    <row r="146" spans="2:5">
      <c r="B146" s="23" t="s">
        <v>926</v>
      </c>
      <c r="C146" s="38" t="s">
        <v>732</v>
      </c>
      <c r="D146" s="29">
        <f>IFERROR(IF($E$146="", INDEX(Pivots!$K:$K, MATCH($C146, Pivots!$H:$H, 0)), $E$146),0)</f>
        <v>0</v>
      </c>
      <c r="E146" s="51"/>
    </row>
    <row r="147" spans="2:5">
      <c r="B147" s="23" t="s">
        <v>949</v>
      </c>
      <c r="C147" s="24" t="s">
        <v>860</v>
      </c>
      <c r="D147" s="29">
        <f>$C$17</f>
        <v>0</v>
      </c>
    </row>
    <row r="148" spans="2:5">
      <c r="B148" s="23" t="s">
        <v>978</v>
      </c>
      <c r="C148" s="24" t="s">
        <v>874</v>
      </c>
      <c r="D148" s="29">
        <f>IFERROR(IF($E$148="", INDEX(Pivots!$I:$I, MATCH($C148, Pivots!$H:$H, 0)), $E$148),0)</f>
        <v>0</v>
      </c>
      <c r="E148" s="51"/>
    </row>
    <row r="149" spans="2:5">
      <c r="B149" s="23" t="s">
        <v>979</v>
      </c>
      <c r="C149" s="24" t="s">
        <v>862</v>
      </c>
      <c r="D149" s="29">
        <f>D147+D148</f>
        <v>0</v>
      </c>
    </row>
    <row r="150" spans="2:5">
      <c r="B150" s="37" t="s">
        <v>980</v>
      </c>
      <c r="C150" s="24" t="s">
        <v>862</v>
      </c>
      <c r="D150" s="29">
        <f>MIN(D145,(D149-D146))</f>
        <v>0</v>
      </c>
    </row>
    <row r="151" spans="2:5" ht="33.6">
      <c r="B151" s="23" t="s">
        <v>981</v>
      </c>
      <c r="C151" s="31" t="s">
        <v>863</v>
      </c>
      <c r="D151" s="29">
        <f>IF((D145*0.1)&lt;(D145-D150), (D145*0.1), (D145-D150))</f>
        <v>0</v>
      </c>
    </row>
    <row r="152" spans="2:5" ht="17.399999999999999" thickBot="1">
      <c r="B152" s="32" t="s">
        <v>982</v>
      </c>
      <c r="C152" s="33" t="s">
        <v>864</v>
      </c>
      <c r="D152" s="29">
        <f>(D145-D150-D151)*-1</f>
        <v>0</v>
      </c>
    </row>
    <row r="153" spans="2:5">
      <c r="B153" s="45" t="s">
        <v>1009</v>
      </c>
      <c r="C153" s="24"/>
      <c r="D153" s="6"/>
    </row>
    <row r="154" spans="2:5">
      <c r="B154" s="35" t="s">
        <v>875</v>
      </c>
      <c r="C154" s="31" t="s">
        <v>856</v>
      </c>
      <c r="D154" s="41" t="s">
        <v>857</v>
      </c>
    </row>
    <row r="155" spans="2:5">
      <c r="B155" s="23" t="s">
        <v>894</v>
      </c>
      <c r="C155" s="50" t="s">
        <v>653</v>
      </c>
      <c r="D155" s="29">
        <f>IFERROR(INDEX(Pivots!$F:$F, MATCH($C$155, Pivots!$E:$E, 0)),0)</f>
        <v>4000</v>
      </c>
    </row>
    <row r="156" spans="2:5">
      <c r="B156" s="23" t="s">
        <v>895</v>
      </c>
      <c r="C156" s="50" t="s">
        <v>655</v>
      </c>
      <c r="D156" s="29">
        <f>IFERROR(INDEX(Pivots!$F:$F, MATCH($C$156, Pivots!$E:$E, 0)),0)</f>
        <v>0</v>
      </c>
    </row>
    <row r="157" spans="2:5">
      <c r="B157" s="23" t="s">
        <v>896</v>
      </c>
      <c r="C157" s="50" t="s">
        <v>876</v>
      </c>
      <c r="D157" s="29">
        <f>IFERROR(INDEX(Pivots!$F:$F, MATCH($C$157, Pivots!$E:$E, 0)),0)</f>
        <v>0</v>
      </c>
    </row>
    <row r="158" spans="2:5">
      <c r="B158" s="46" t="s">
        <v>1009</v>
      </c>
    </row>
    <row r="160" spans="2:5">
      <c r="B160" s="42" t="s">
        <v>1010</v>
      </c>
    </row>
    <row r="161" spans="2:2">
      <c r="B161" s="42" t="s">
        <v>1011</v>
      </c>
    </row>
    <row r="163" spans="2:2">
      <c r="B163" s="47" t="s">
        <v>1013</v>
      </c>
    </row>
    <row r="164" spans="2:2">
      <c r="B164" s="47" t="s">
        <v>1012</v>
      </c>
    </row>
  </sheetData>
  <mergeCells count="1">
    <mergeCell ref="G6:I7"/>
  </mergeCells>
  <conditionalFormatting sqref="H13">
    <cfRule type="cellIs" dxfId="17" priority="2" operator="equal">
      <formula>1</formula>
    </cfRule>
    <cfRule type="cellIs" dxfId="16" priority="5" operator="lessThan">
      <formula>1</formula>
    </cfRule>
    <cfRule type="cellIs" dxfId="15" priority="6" operator="greaterThan">
      <formula>1</formula>
    </cfRule>
  </conditionalFormatting>
  <conditionalFormatting sqref="H19">
    <cfRule type="cellIs" dxfId="14" priority="1" operator="equal">
      <formula>1</formula>
    </cfRule>
    <cfRule type="cellIs" dxfId="13" priority="3" operator="lessThan">
      <formula>1</formula>
    </cfRule>
    <cfRule type="cellIs" dxfId="12" priority="4" operator="greaterThan">
      <formula>1</formula>
    </cfRule>
  </conditionalFormatting>
  <hyperlinks>
    <hyperlink ref="C32" location="ItemCodeReference!A1" display="087A" xr:uid="{EBAFC628-738E-427A-999D-8A4573B607FA}"/>
    <hyperlink ref="C33" location="ItemCodeReference!A1" display="088A" xr:uid="{2CFDC208-1972-40F5-A607-D6C649680A45}"/>
    <hyperlink ref="C35" location="ItemCodeReference!A1" display="116A" xr:uid="{5281B9B1-71DB-4521-85EB-0D1E491B9062}"/>
    <hyperlink ref="C36" location="ItemCodeReference!A1" display="136A" xr:uid="{EC857A8E-16AB-4059-8EA2-CB369FE66CA7}"/>
    <hyperlink ref="C45" location="ItemCodeReference!A1" display="Z266" xr:uid="{86955945-D84A-4617-AE84-0605DB5BE776}"/>
    <hyperlink ref="C46" location="ItemCodeReference!A1" display="040A" xr:uid="{2C185A1D-E105-4215-8076-9383589E1A28}"/>
    <hyperlink ref="C51" location="ItemCodeReference!A1" display="E55" xr:uid="{760E05AE-8840-459B-B8D8-005ED855987C}"/>
    <hyperlink ref="C52" location="ItemCodeReference!A1" display="Z603" xr:uid="{4B92839F-08AE-406F-87DB-9C9F140CDFB6}"/>
    <hyperlink ref="C59" location="ItemCodeReference!A1" display="200A" xr:uid="{262C4F5C-1867-4075-8B06-674D7C3BA201}"/>
    <hyperlink ref="C60" location="ItemCodeReference!A1" display="198A" xr:uid="{8432B65C-DC43-4D74-A064-0D30F193F396}"/>
    <hyperlink ref="C65" location="ItemCodeReference!A1" display="E54" xr:uid="{B1006F04-D512-4B90-8517-E93CFD1E3492}"/>
    <hyperlink ref="C66" location="ItemCodeReference!A1" display="Z583" xr:uid="{070AA11B-1240-4A41-A376-DED3F7AB7F05}"/>
    <hyperlink ref="C73" location="ItemCodeReference!A1" display="O7" xr:uid="{3601F9C6-8475-485C-9FE8-115D7F0A12B0}"/>
    <hyperlink ref="C74" location="ItemCodeReference!A1" display="075A" xr:uid="{59A67286-57A3-4637-8A4F-6606C36B9709}"/>
    <hyperlink ref="C76" location="ItemCodeReference!A1" display="076A" xr:uid="{A91BE21D-E222-439D-A952-A4E11B401F55}"/>
    <hyperlink ref="C83" location="ItemCodeReference!A1" display="O7HP" xr:uid="{646EE2D1-432D-4CFC-BACA-2C9773E9CF42}"/>
    <hyperlink ref="C84" location="ItemCodeReference!A1" display="075Ahp" xr:uid="{8F461699-3117-49E4-95DF-78D6969227DC}"/>
    <hyperlink ref="C86" location="ItemCodeReference!A1" display="076A" xr:uid="{B9634B64-BF96-4523-9F47-FD85FD9943E2}"/>
    <hyperlink ref="C93" location="ItemCodeReference!A1" display="137A" xr:uid="{3CC4F214-0BF3-4212-92E9-1E2EA7F67E8F}"/>
    <hyperlink ref="C95" location="ItemCodeReference!A1" display="136A" xr:uid="{348A7E5A-92BD-464C-984C-1A81B2479B10}"/>
    <hyperlink ref="C101" location="ItemCodeReference!A1" display="Z095" xr:uid="{C25621B6-67D7-451A-92C6-B04DC82B08A4}"/>
    <hyperlink ref="C103" location="ItemCodeReference!A1" display="136A" xr:uid="{4D57BE93-AEAE-447F-8FCF-396C2CDA69A8}"/>
    <hyperlink ref="C109" location="ItemCodeReference!A1" display="157A" xr:uid="{586ABB00-EA53-4057-BAFB-1E35F917AD67}"/>
    <hyperlink ref="C111" location="ItemCodeReference!A1" display="136A" xr:uid="{A325D670-F3A4-4266-AFBF-3A9BD8C8D9AA}"/>
    <hyperlink ref="C155" location="ItemCodeReference!A1" display="A24" xr:uid="{C9E1DE7A-BB9A-4C9E-8987-57AEDE3C4E00}"/>
    <hyperlink ref="C156" location="ItemCodeReference!A1" display="A27" xr:uid="{D7C3918C-3E0C-4DD5-86E9-1AF3B37F3186}"/>
    <hyperlink ref="C157" location="ItemCodeReference!A1" display="Z456" xr:uid="{01E95CDA-C141-44CF-B9D4-699D38DD73BB}"/>
    <hyperlink ref="B7" location="Dashboard!A45" display="Program 21 - Special Education - Supplemental - State:" xr:uid="{4CF13075-D7A3-4797-B47E-A7B964879CAC}"/>
    <hyperlink ref="B8" location="Dashboard!A59" display="Program 31 - Vocational - Basic - State:" xr:uid="{9AFB9D2A-F061-45FE-8BD4-67DB68C16282}"/>
    <hyperlink ref="B9" location="Dashboard!A73" display="Program 34 - Middle School Career and Technical Education - State:" xr:uid="{8BF54930-F730-4FD1-B995-D69623CB6246}"/>
    <hyperlink ref="B10" location="Dashboard!A83" display="Program 55 - Learning Assistance Program - State - Regular:" xr:uid="{7B1652DF-1D8C-4D8C-9605-57C8DC7C7EE7}"/>
    <hyperlink ref="B11" location="Dashboard!A93" display="Program 55 - Learning Assistance Program - State - High Poverty:" xr:uid="{4EF0A8C5-5DA7-4D8F-97BF-C043F0A016FB}"/>
    <hyperlink ref="B12" location="Dashboard!A101" display="Program 65 - Transitional Bilingual - State:" xr:uid="{23E2DB69-260E-43A6-89FB-B2E23E399631}"/>
    <hyperlink ref="B13" location="Dashboard!A109" display="Program 74 - Highly Capable:" xr:uid="{92C8B2B3-1164-4B48-8D77-8491948718F9}"/>
    <hyperlink ref="B14" location="Dashboard!A119" display="Program 99 - Pupil Transportation:" xr:uid="{462CFBD8-375C-4140-9BDA-77D56C8AD864}"/>
    <hyperlink ref="B15" location="Dashboard!A129" display="Program 26 - Special Education - Institutions - State:" xr:uid="{49ACFE16-DF52-4183-8B7E-27AAA8EEECC8}"/>
    <hyperlink ref="B16" location="Dashboard!A145" display="Program 56 - State Institutions, Centers, and Homes - Delinquent:" xr:uid="{0D0476AD-86A4-4ADD-B1CD-E8742F996968}"/>
    <hyperlink ref="B17" location="Dashboard!A155" display="Program 59 - Institutions - Juveniles in Adult Jails:" xr:uid="{6F9F86C3-0703-4CE6-9F50-FCD946C51A17}"/>
    <hyperlink ref="B43" location="Dashboard!B4" display="Back To Top" xr:uid="{EE7E4EF4-CF1D-443F-95F1-70292953703B}"/>
    <hyperlink ref="B57" location="Dashboard!B4" display="Back To Top" xr:uid="{9589DBEC-39AF-471B-9AC8-FDD4A699D437}"/>
    <hyperlink ref="B71" location="Dashboard!B4" display="Back To Top" xr:uid="{81AB5C84-0ED4-4072-A860-2026141918B6}"/>
    <hyperlink ref="B81" location="Dashboard!B4" display="Back To Top" xr:uid="{5B7ED7BD-AFB1-42A3-B0CF-8504F0AA5AD1}"/>
    <hyperlink ref="B91" location="Dashboard!B4" display="Back To Top" xr:uid="{7E40CE5C-4578-4D58-94F3-BEA7AA9BB0EB}"/>
    <hyperlink ref="B99" location="Dashboard!B4" display="Back To Top" xr:uid="{D3EC9F2A-C08B-4638-A1AF-695160B17035}"/>
    <hyperlink ref="B107" location="Dashboard!B4" display="Back To Top" xr:uid="{3AB38D20-B862-4797-A241-04FC759C0F5C}"/>
    <hyperlink ref="B117" location="Dashboard!B4" display="Back To Top" xr:uid="{C9FD82C6-F8C5-42D7-A177-4D1FC9600148}"/>
    <hyperlink ref="B127" location="Dashboard!B4" display="Back To Top" xr:uid="{FD0ACBB9-C260-4D39-B727-17AB40DA8993}"/>
    <hyperlink ref="B143" location="Dashboard!B4" display="Back To Top" xr:uid="{3FE020EF-EB1A-4CE8-8C53-9373FFAE2BC5}"/>
    <hyperlink ref="B153" location="Dashboard!B4" display="Back To Top" xr:uid="{3A072B21-AC3F-46D6-8DA5-3DBFEAEECC08}"/>
    <hyperlink ref="B158" location="Dashboard!B4" display="Back To Top" xr:uid="{4AC6DCEE-D164-47E2-8051-609B2FB5F755}"/>
    <hyperlink ref="B160" r:id="rId2" xr:uid="{329AE8B3-E922-4135-A88C-452DAA2FE624}"/>
    <hyperlink ref="B161" r:id="rId3" xr:uid="{240E20D2-C8B6-4E77-BA52-8156FB6E0634}"/>
    <hyperlink ref="B163" r:id="rId4" xr:uid="{7985A986-DACB-4008-96EF-741EEE13636A}"/>
    <hyperlink ref="B164" r:id="rId5" xr:uid="{5A9190A4-DACA-4393-B430-F80CC6C706C9}"/>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BAC3-2C71-4126-876B-E2066DD2EC30}">
  <dimension ref="A1:B24"/>
  <sheetViews>
    <sheetView workbookViewId="0">
      <selection activeCell="A25" sqref="A25"/>
    </sheetView>
  </sheetViews>
  <sheetFormatPr defaultRowHeight="14.4"/>
  <cols>
    <col min="1" max="1" width="12.6640625" bestFit="1" customWidth="1"/>
    <col min="2" max="2" width="56.6640625" bestFit="1" customWidth="1"/>
  </cols>
  <sheetData>
    <row r="1" spans="1:2">
      <c r="A1" t="s">
        <v>3</v>
      </c>
      <c r="B1" t="s">
        <v>901</v>
      </c>
    </row>
    <row r="2" spans="1:2">
      <c r="A2" t="s">
        <v>865</v>
      </c>
      <c r="B2" t="s">
        <v>902</v>
      </c>
    </row>
    <row r="3" spans="1:2">
      <c r="A3" t="s">
        <v>868</v>
      </c>
      <c r="B3" t="s">
        <v>903</v>
      </c>
    </row>
    <row r="4" spans="1:2">
      <c r="A4" t="s">
        <v>870</v>
      </c>
      <c r="B4" t="s">
        <v>904</v>
      </c>
    </row>
    <row r="5" spans="1:2">
      <c r="A5" t="s">
        <v>675</v>
      </c>
      <c r="B5" t="s">
        <v>905</v>
      </c>
    </row>
    <row r="6" spans="1:2">
      <c r="A6" t="s">
        <v>643</v>
      </c>
      <c r="B6" t="s">
        <v>906</v>
      </c>
    </row>
    <row r="7" spans="1:2">
      <c r="A7" t="s">
        <v>859</v>
      </c>
      <c r="B7" t="s">
        <v>907</v>
      </c>
    </row>
    <row r="8" spans="1:2">
      <c r="A8" t="s">
        <v>520</v>
      </c>
      <c r="B8" t="s">
        <v>908</v>
      </c>
    </row>
    <row r="9" spans="1:2">
      <c r="A9" t="s">
        <v>681</v>
      </c>
      <c r="B9" t="s">
        <v>861</v>
      </c>
    </row>
    <row r="10" spans="1:2">
      <c r="A10" t="s">
        <v>651</v>
      </c>
      <c r="B10" t="s">
        <v>909</v>
      </c>
    </row>
    <row r="11" spans="1:2">
      <c r="A11" t="s">
        <v>661</v>
      </c>
      <c r="B11" t="s">
        <v>910</v>
      </c>
    </row>
    <row r="12" spans="1:2">
      <c r="A12" t="s">
        <v>866</v>
      </c>
      <c r="B12" t="s">
        <v>911</v>
      </c>
    </row>
    <row r="13" spans="1:2">
      <c r="A13" t="s">
        <v>508</v>
      </c>
      <c r="B13" t="s">
        <v>912</v>
      </c>
    </row>
    <row r="14" spans="1:2">
      <c r="A14" t="s">
        <v>653</v>
      </c>
      <c r="B14" t="s">
        <v>913</v>
      </c>
    </row>
    <row r="15" spans="1:2">
      <c r="A15" t="s">
        <v>655</v>
      </c>
      <c r="B15" t="s">
        <v>914</v>
      </c>
    </row>
    <row r="16" spans="1:2">
      <c r="A16" t="s">
        <v>518</v>
      </c>
      <c r="B16" t="s">
        <v>915</v>
      </c>
    </row>
    <row r="17" spans="1:2">
      <c r="A17" t="s">
        <v>8</v>
      </c>
      <c r="B17" t="s">
        <v>916</v>
      </c>
    </row>
    <row r="18" spans="1:2">
      <c r="A18" t="s">
        <v>659</v>
      </c>
      <c r="B18" t="s">
        <v>917</v>
      </c>
    </row>
    <row r="19" spans="1:2">
      <c r="A19" t="s">
        <v>657</v>
      </c>
      <c r="B19" t="s">
        <v>918</v>
      </c>
    </row>
    <row r="20" spans="1:2">
      <c r="A20" t="s">
        <v>649</v>
      </c>
      <c r="B20" t="s">
        <v>919</v>
      </c>
    </row>
    <row r="21" spans="1:2">
      <c r="A21" t="s">
        <v>503</v>
      </c>
      <c r="B21" t="s">
        <v>920</v>
      </c>
    </row>
    <row r="22" spans="1:2">
      <c r="A22" t="s">
        <v>876</v>
      </c>
      <c r="B22" t="s">
        <v>921</v>
      </c>
    </row>
    <row r="23" spans="1:2">
      <c r="A23" t="s">
        <v>517</v>
      </c>
      <c r="B23" t="s">
        <v>922</v>
      </c>
    </row>
    <row r="24" spans="1:2">
      <c r="A24" t="s">
        <v>506</v>
      </c>
      <c r="B24" t="s">
        <v>923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C137-3FD3-472C-B2F5-9CE63E0EF3C0}">
  <dimension ref="A1:K20"/>
  <sheetViews>
    <sheetView workbookViewId="0">
      <selection activeCell="E3" sqref="E3"/>
    </sheetView>
  </sheetViews>
  <sheetFormatPr defaultRowHeight="14.4"/>
  <cols>
    <col min="1" max="1" width="10.77734375" bestFit="1" customWidth="1"/>
    <col min="2" max="2" width="23.109375" bestFit="1" customWidth="1"/>
    <col min="3" max="3" width="2.6640625" customWidth="1"/>
    <col min="4" max="4" width="2.33203125" customWidth="1"/>
    <col min="5" max="5" width="12.44140625" bestFit="1" customWidth="1"/>
    <col min="6" max="6" width="16.21875" bestFit="1" customWidth="1"/>
    <col min="7" max="7" width="2.33203125" customWidth="1"/>
    <col min="8" max="8" width="12.44140625" bestFit="1" customWidth="1"/>
    <col min="9" max="9" width="13.6640625" bestFit="1" customWidth="1"/>
    <col min="10" max="10" width="20.21875" bestFit="1" customWidth="1"/>
    <col min="11" max="11" width="25.21875" bestFit="1" customWidth="1"/>
    <col min="12" max="13" width="8" bestFit="1" customWidth="1"/>
    <col min="14" max="14" width="7" bestFit="1" customWidth="1"/>
    <col min="15" max="31" width="8" bestFit="1" customWidth="1"/>
    <col min="32" max="32" width="7" bestFit="1" customWidth="1"/>
    <col min="33" max="40" width="9" bestFit="1" customWidth="1"/>
    <col min="41" max="43" width="10" bestFit="1" customWidth="1"/>
    <col min="44" max="44" width="10.5546875" bestFit="1" customWidth="1"/>
  </cols>
  <sheetData>
    <row r="1" spans="1:11">
      <c r="A1" s="2" t="s">
        <v>1</v>
      </c>
      <c r="B1" t="s" vm="1">
        <v>64</v>
      </c>
    </row>
    <row r="3" spans="1:11">
      <c r="E3" s="2" t="s">
        <v>850</v>
      </c>
      <c r="F3" t="s">
        <v>852</v>
      </c>
      <c r="H3" s="2" t="s">
        <v>850</v>
      </c>
      <c r="I3" t="s">
        <v>853</v>
      </c>
      <c r="J3" t="s">
        <v>854</v>
      </c>
      <c r="K3" t="s">
        <v>855</v>
      </c>
    </row>
    <row r="4" spans="1:11">
      <c r="E4" s="3" t="s">
        <v>675</v>
      </c>
      <c r="F4" s="59">
        <v>2.6100000000000002E-2</v>
      </c>
      <c r="H4" s="3" t="s">
        <v>709</v>
      </c>
      <c r="I4" s="59">
        <v>10115.94</v>
      </c>
      <c r="J4" s="59">
        <v>316102.34000000003</v>
      </c>
      <c r="K4" s="59">
        <v>32336.14</v>
      </c>
    </row>
    <row r="5" spans="1:11">
      <c r="E5" s="3" t="s">
        <v>643</v>
      </c>
      <c r="F5" s="59">
        <v>7312289.6100000003</v>
      </c>
      <c r="H5" s="3" t="s">
        <v>851</v>
      </c>
      <c r="I5" s="59">
        <v>10115.94</v>
      </c>
      <c r="J5" s="59">
        <v>316102.34000000003</v>
      </c>
      <c r="K5" s="59">
        <v>32336.14</v>
      </c>
    </row>
    <row r="6" spans="1:11">
      <c r="E6" s="3" t="s">
        <v>520</v>
      </c>
      <c r="F6" s="59">
        <v>1250295.93</v>
      </c>
    </row>
    <row r="7" spans="1:11">
      <c r="E7" s="3" t="s">
        <v>681</v>
      </c>
      <c r="F7" s="59">
        <v>0.16259999999999999</v>
      </c>
    </row>
    <row r="8" spans="1:11">
      <c r="E8" s="3" t="s">
        <v>651</v>
      </c>
      <c r="F8" s="59">
        <v>833038.85</v>
      </c>
    </row>
    <row r="9" spans="1:11">
      <c r="E9" s="3" t="s">
        <v>661</v>
      </c>
      <c r="F9" s="59">
        <v>1817016.64</v>
      </c>
    </row>
    <row r="10" spans="1:11">
      <c r="E10" s="3" t="s">
        <v>508</v>
      </c>
      <c r="F10" s="59">
        <v>950390.49</v>
      </c>
    </row>
    <row r="11" spans="1:11">
      <c r="E11" s="3" t="s">
        <v>653</v>
      </c>
      <c r="F11" s="59">
        <v>4000</v>
      </c>
    </row>
    <row r="12" spans="1:11">
      <c r="E12" s="3" t="s">
        <v>518</v>
      </c>
      <c r="F12" s="59">
        <v>95</v>
      </c>
    </row>
    <row r="13" spans="1:11">
      <c r="E13" s="3" t="s">
        <v>8</v>
      </c>
      <c r="F13" s="59">
        <v>225</v>
      </c>
    </row>
    <row r="14" spans="1:11">
      <c r="E14" s="3" t="s">
        <v>659</v>
      </c>
      <c r="F14" s="59">
        <v>1495847.45</v>
      </c>
    </row>
    <row r="15" spans="1:11">
      <c r="E15" s="3" t="s">
        <v>657</v>
      </c>
      <c r="F15" s="59">
        <v>985846.72</v>
      </c>
    </row>
    <row r="16" spans="1:11">
      <c r="E16" s="3" t="s">
        <v>649</v>
      </c>
      <c r="F16" s="59">
        <v>96053.45</v>
      </c>
    </row>
    <row r="17" spans="5:6">
      <c r="E17" s="3" t="s">
        <v>503</v>
      </c>
      <c r="F17" s="59">
        <v>2282122.86</v>
      </c>
    </row>
    <row r="18" spans="5:6">
      <c r="E18" s="3" t="s">
        <v>517</v>
      </c>
      <c r="F18" s="59">
        <v>877693.34</v>
      </c>
    </row>
    <row r="19" spans="5:6">
      <c r="E19" s="3" t="s">
        <v>506</v>
      </c>
      <c r="F19" s="59">
        <v>2119443.62</v>
      </c>
    </row>
    <row r="20" spans="5:6">
      <c r="E20" s="3" t="s">
        <v>851</v>
      </c>
      <c r="F20" s="59">
        <v>20024359.148699999</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38F8-012B-4446-8EE9-F77D661FFD0A}">
  <dimension ref="A1:F3943"/>
  <sheetViews>
    <sheetView workbookViewId="0">
      <selection activeCell="E3" sqref="E3"/>
    </sheetView>
  </sheetViews>
  <sheetFormatPr defaultRowHeight="14.4"/>
  <cols>
    <col min="1" max="1" width="8.5546875" style="60" bestFit="1" customWidth="1"/>
    <col min="2" max="2" width="48.44140625" bestFit="1" customWidth="1"/>
    <col min="3" max="3" width="23.88671875" bestFit="1" customWidth="1"/>
    <col min="4" max="4" width="12" bestFit="1" customWidth="1"/>
    <col min="5" max="5" width="25" bestFit="1" customWidth="1"/>
    <col min="6" max="6" width="12.33203125" bestFit="1" customWidth="1"/>
  </cols>
  <sheetData>
    <row r="1" spans="1:6">
      <c r="A1" s="60" t="s">
        <v>0</v>
      </c>
      <c r="B1" t="s">
        <v>1</v>
      </c>
      <c r="C1" t="s">
        <v>2</v>
      </c>
      <c r="D1" t="s">
        <v>3</v>
      </c>
      <c r="E1" t="s">
        <v>901</v>
      </c>
      <c r="F1" t="s">
        <v>4</v>
      </c>
    </row>
    <row r="2" spans="1:6">
      <c r="A2" s="60" t="s">
        <v>95</v>
      </c>
      <c r="B2" t="s">
        <v>96</v>
      </c>
      <c r="C2" t="s">
        <v>507</v>
      </c>
      <c r="D2" t="s">
        <v>1018</v>
      </c>
      <c r="E2" t="s">
        <v>915</v>
      </c>
      <c r="F2">
        <v>0.83</v>
      </c>
    </row>
    <row r="3" spans="1:6">
      <c r="A3" s="60" t="s">
        <v>95</v>
      </c>
      <c r="B3" s="59" t="s">
        <v>96</v>
      </c>
      <c r="C3" s="59" t="s">
        <v>7</v>
      </c>
      <c r="D3" s="59" t="s">
        <v>1019</v>
      </c>
      <c r="E3" s="59" t="s">
        <v>916</v>
      </c>
      <c r="F3">
        <v>2.67</v>
      </c>
    </row>
    <row r="4" spans="1:6">
      <c r="A4" s="60" t="s">
        <v>97</v>
      </c>
      <c r="B4" s="59" t="s">
        <v>98</v>
      </c>
      <c r="C4" s="59" t="s">
        <v>507</v>
      </c>
      <c r="D4" s="59" t="s">
        <v>1018</v>
      </c>
      <c r="E4" s="59" t="s">
        <v>915</v>
      </c>
      <c r="F4">
        <v>28</v>
      </c>
    </row>
    <row r="5" spans="1:6">
      <c r="A5" s="60" t="s">
        <v>97</v>
      </c>
      <c r="B5" s="59" t="s">
        <v>98</v>
      </c>
      <c r="C5" s="59" t="s">
        <v>7</v>
      </c>
      <c r="D5" s="59" t="s">
        <v>1019</v>
      </c>
      <c r="E5" s="59" t="s">
        <v>916</v>
      </c>
      <c r="F5">
        <v>310</v>
      </c>
    </row>
    <row r="6" spans="1:6">
      <c r="A6" s="60" t="s">
        <v>99</v>
      </c>
      <c r="B6" s="59" t="s">
        <v>100</v>
      </c>
      <c r="C6" s="59" t="s">
        <v>507</v>
      </c>
      <c r="D6" s="59" t="s">
        <v>1018</v>
      </c>
      <c r="E6" s="59" t="s">
        <v>915</v>
      </c>
      <c r="F6">
        <v>3</v>
      </c>
    </row>
    <row r="7" spans="1:6">
      <c r="A7" s="60" t="s">
        <v>99</v>
      </c>
      <c r="B7" s="59" t="s">
        <v>100</v>
      </c>
      <c r="C7" s="59" t="s">
        <v>7</v>
      </c>
      <c r="D7" s="59" t="s">
        <v>1019</v>
      </c>
      <c r="E7" s="59" t="s">
        <v>916</v>
      </c>
      <c r="F7">
        <v>10</v>
      </c>
    </row>
    <row r="8" spans="1:6">
      <c r="A8" s="60" t="s">
        <v>101</v>
      </c>
      <c r="B8" s="59" t="s">
        <v>102</v>
      </c>
      <c r="C8" s="59" t="s">
        <v>507</v>
      </c>
      <c r="D8" s="59" t="s">
        <v>1018</v>
      </c>
      <c r="E8" s="59" t="s">
        <v>915</v>
      </c>
      <c r="F8">
        <v>10</v>
      </c>
    </row>
    <row r="9" spans="1:6">
      <c r="A9" s="60" t="s">
        <v>101</v>
      </c>
      <c r="B9" s="59" t="s">
        <v>102</v>
      </c>
      <c r="C9" s="59" t="s">
        <v>7</v>
      </c>
      <c r="D9" s="59" t="s">
        <v>1019</v>
      </c>
      <c r="E9" s="59" t="s">
        <v>916</v>
      </c>
      <c r="F9">
        <v>30</v>
      </c>
    </row>
    <row r="10" spans="1:6">
      <c r="A10" s="60" t="s">
        <v>103</v>
      </c>
      <c r="B10" s="59" t="s">
        <v>104</v>
      </c>
      <c r="C10" s="59" t="s">
        <v>507</v>
      </c>
      <c r="D10" s="59" t="s">
        <v>1018</v>
      </c>
      <c r="E10" s="59" t="s">
        <v>915</v>
      </c>
      <c r="F10">
        <v>23.21</v>
      </c>
    </row>
    <row r="11" spans="1:6">
      <c r="A11" s="60" t="s">
        <v>103</v>
      </c>
      <c r="B11" s="59" t="s">
        <v>104</v>
      </c>
      <c r="C11" s="59" t="s">
        <v>7</v>
      </c>
      <c r="D11" s="59" t="s">
        <v>1019</v>
      </c>
      <c r="E11" s="59" t="s">
        <v>916</v>
      </c>
      <c r="F11">
        <v>115</v>
      </c>
    </row>
    <row r="12" spans="1:6">
      <c r="A12" s="60" t="s">
        <v>105</v>
      </c>
      <c r="B12" s="59" t="s">
        <v>106</v>
      </c>
      <c r="C12" s="59" t="s">
        <v>507</v>
      </c>
      <c r="D12" s="59" t="s">
        <v>1018</v>
      </c>
      <c r="E12" s="59" t="s">
        <v>915</v>
      </c>
      <c r="F12">
        <v>2.67</v>
      </c>
    </row>
    <row r="13" spans="1:6">
      <c r="A13" s="60" t="s">
        <v>105</v>
      </c>
      <c r="B13" s="59" t="s">
        <v>106</v>
      </c>
      <c r="C13" s="59" t="s">
        <v>7</v>
      </c>
      <c r="D13" s="59" t="s">
        <v>1019</v>
      </c>
      <c r="E13" s="59" t="s">
        <v>916</v>
      </c>
      <c r="F13">
        <v>49.2</v>
      </c>
    </row>
    <row r="14" spans="1:6">
      <c r="A14" s="60" t="s">
        <v>107</v>
      </c>
      <c r="B14" s="59" t="s">
        <v>108</v>
      </c>
      <c r="C14" s="59" t="s">
        <v>507</v>
      </c>
      <c r="D14" s="59" t="s">
        <v>1018</v>
      </c>
      <c r="E14" s="59" t="s">
        <v>915</v>
      </c>
      <c r="F14">
        <v>152</v>
      </c>
    </row>
    <row r="15" spans="1:6">
      <c r="A15" s="60" t="s">
        <v>107</v>
      </c>
      <c r="B15" s="59" t="s">
        <v>108</v>
      </c>
      <c r="C15" s="59" t="s">
        <v>7</v>
      </c>
      <c r="D15" s="59" t="s">
        <v>1019</v>
      </c>
      <c r="E15" s="59" t="s">
        <v>916</v>
      </c>
      <c r="F15">
        <v>960</v>
      </c>
    </row>
    <row r="16" spans="1:6">
      <c r="A16" s="60" t="s">
        <v>509</v>
      </c>
      <c r="B16" s="59" t="s">
        <v>510</v>
      </c>
      <c r="C16" s="59" t="s">
        <v>507</v>
      </c>
      <c r="D16" s="59" t="s">
        <v>1018</v>
      </c>
      <c r="E16" s="59" t="s">
        <v>915</v>
      </c>
      <c r="F16">
        <v>12.97</v>
      </c>
    </row>
    <row r="17" spans="1:6">
      <c r="A17" s="60" t="s">
        <v>109</v>
      </c>
      <c r="B17" s="59" t="s">
        <v>110</v>
      </c>
      <c r="C17" s="59" t="s">
        <v>507</v>
      </c>
      <c r="D17" s="59" t="s">
        <v>1018</v>
      </c>
      <c r="E17" s="59" t="s">
        <v>915</v>
      </c>
      <c r="F17">
        <v>13</v>
      </c>
    </row>
    <row r="18" spans="1:6">
      <c r="A18" s="60" t="s">
        <v>109</v>
      </c>
      <c r="B18" s="59" t="s">
        <v>110</v>
      </c>
      <c r="C18" s="59" t="s">
        <v>7</v>
      </c>
      <c r="D18" s="59" t="s">
        <v>1019</v>
      </c>
      <c r="E18" s="59" t="s">
        <v>916</v>
      </c>
      <c r="F18">
        <v>80</v>
      </c>
    </row>
    <row r="19" spans="1:6">
      <c r="A19" s="60" t="s">
        <v>111</v>
      </c>
      <c r="B19" s="59" t="s">
        <v>112</v>
      </c>
      <c r="C19" s="59" t="s">
        <v>507</v>
      </c>
      <c r="D19" s="59" t="s">
        <v>1018</v>
      </c>
      <c r="E19" s="59" t="s">
        <v>915</v>
      </c>
      <c r="F19">
        <v>5</v>
      </c>
    </row>
    <row r="20" spans="1:6">
      <c r="A20" s="60" t="s">
        <v>111</v>
      </c>
      <c r="B20" s="59" t="s">
        <v>112</v>
      </c>
      <c r="C20" s="59" t="s">
        <v>7</v>
      </c>
      <c r="D20" s="59" t="s">
        <v>1019</v>
      </c>
      <c r="E20" s="59" t="s">
        <v>916</v>
      </c>
      <c r="F20">
        <v>70</v>
      </c>
    </row>
    <row r="21" spans="1:6">
      <c r="A21" s="60" t="s">
        <v>113</v>
      </c>
      <c r="B21" s="59" t="s">
        <v>114</v>
      </c>
      <c r="C21" s="59" t="s">
        <v>507</v>
      </c>
      <c r="D21" s="59" t="s">
        <v>1018</v>
      </c>
      <c r="E21" s="59" t="s">
        <v>915</v>
      </c>
      <c r="F21">
        <v>20</v>
      </c>
    </row>
    <row r="22" spans="1:6">
      <c r="A22" s="60" t="s">
        <v>113</v>
      </c>
      <c r="B22" s="59" t="s">
        <v>114</v>
      </c>
      <c r="C22" s="59" t="s">
        <v>7</v>
      </c>
      <c r="D22" s="59" t="s">
        <v>1019</v>
      </c>
      <c r="E22" s="59" t="s">
        <v>916</v>
      </c>
      <c r="F22">
        <v>198</v>
      </c>
    </row>
    <row r="23" spans="1:6">
      <c r="A23" s="60" t="s">
        <v>115</v>
      </c>
      <c r="B23" s="59" t="s">
        <v>116</v>
      </c>
      <c r="C23" s="59" t="s">
        <v>507</v>
      </c>
      <c r="D23" s="59" t="s">
        <v>1018</v>
      </c>
      <c r="E23" s="59" t="s">
        <v>915</v>
      </c>
      <c r="F23">
        <v>130</v>
      </c>
    </row>
    <row r="24" spans="1:6">
      <c r="A24" s="60" t="s">
        <v>115</v>
      </c>
      <c r="B24" s="59" t="s">
        <v>116</v>
      </c>
      <c r="C24" s="59" t="s">
        <v>7</v>
      </c>
      <c r="D24" s="59" t="s">
        <v>1019</v>
      </c>
      <c r="E24" s="59" t="s">
        <v>916</v>
      </c>
      <c r="F24">
        <v>810</v>
      </c>
    </row>
    <row r="25" spans="1:6">
      <c r="A25" s="60" t="s">
        <v>117</v>
      </c>
      <c r="B25" s="59" t="s">
        <v>118</v>
      </c>
      <c r="C25" s="59" t="s">
        <v>507</v>
      </c>
      <c r="D25" s="59" t="s">
        <v>1018</v>
      </c>
      <c r="E25" s="59" t="s">
        <v>915</v>
      </c>
      <c r="F25">
        <v>5</v>
      </c>
    </row>
    <row r="26" spans="1:6">
      <c r="A26" s="60" t="s">
        <v>117</v>
      </c>
      <c r="B26" s="59" t="s">
        <v>118</v>
      </c>
      <c r="C26" s="59" t="s">
        <v>7</v>
      </c>
      <c r="D26" s="59" t="s">
        <v>1019</v>
      </c>
      <c r="E26" s="59" t="s">
        <v>916</v>
      </c>
      <c r="F26">
        <v>54</v>
      </c>
    </row>
    <row r="27" spans="1:6">
      <c r="A27" s="60" t="s">
        <v>119</v>
      </c>
      <c r="B27" s="59" t="s">
        <v>120</v>
      </c>
      <c r="C27" s="59" t="s">
        <v>507</v>
      </c>
      <c r="D27" s="59" t="s">
        <v>1018</v>
      </c>
      <c r="E27" s="59" t="s">
        <v>915</v>
      </c>
      <c r="F27">
        <v>17</v>
      </c>
    </row>
    <row r="28" spans="1:6">
      <c r="A28" s="60" t="s">
        <v>119</v>
      </c>
      <c r="B28" s="59" t="s">
        <v>120</v>
      </c>
      <c r="C28" s="59" t="s">
        <v>7</v>
      </c>
      <c r="D28" s="59" t="s">
        <v>1019</v>
      </c>
      <c r="E28" s="59" t="s">
        <v>916</v>
      </c>
      <c r="F28">
        <v>10</v>
      </c>
    </row>
    <row r="29" spans="1:6">
      <c r="A29" s="60" t="s">
        <v>121</v>
      </c>
      <c r="B29" s="59" t="s">
        <v>122</v>
      </c>
      <c r="C29" s="59" t="s">
        <v>507</v>
      </c>
      <c r="D29" s="59" t="s">
        <v>1018</v>
      </c>
      <c r="E29" s="59" t="s">
        <v>915</v>
      </c>
      <c r="F29">
        <v>11</v>
      </c>
    </row>
    <row r="30" spans="1:6">
      <c r="A30" s="60" t="s">
        <v>121</v>
      </c>
      <c r="B30" s="59" t="s">
        <v>122</v>
      </c>
      <c r="C30" s="59" t="s">
        <v>7</v>
      </c>
      <c r="D30" s="59" t="s">
        <v>1019</v>
      </c>
      <c r="E30" s="59" t="s">
        <v>916</v>
      </c>
      <c r="F30">
        <v>125</v>
      </c>
    </row>
    <row r="31" spans="1:6">
      <c r="A31" s="60" t="s">
        <v>123</v>
      </c>
      <c r="B31" s="59" t="s">
        <v>124</v>
      </c>
      <c r="C31" s="59" t="s">
        <v>507</v>
      </c>
      <c r="D31" s="59" t="s">
        <v>1018</v>
      </c>
      <c r="E31" s="59" t="s">
        <v>915</v>
      </c>
      <c r="F31">
        <v>45</v>
      </c>
    </row>
    <row r="32" spans="1:6">
      <c r="A32" s="60" t="s">
        <v>123</v>
      </c>
      <c r="B32" s="59" t="s">
        <v>124</v>
      </c>
      <c r="C32" s="59" t="s">
        <v>7</v>
      </c>
      <c r="D32" s="59" t="s">
        <v>1019</v>
      </c>
      <c r="E32" s="59" t="s">
        <v>916</v>
      </c>
      <c r="F32">
        <v>140</v>
      </c>
    </row>
    <row r="33" spans="1:6">
      <c r="A33" s="60" t="s">
        <v>125</v>
      </c>
      <c r="B33" s="59" t="s">
        <v>126</v>
      </c>
      <c r="C33" s="59" t="s">
        <v>507</v>
      </c>
      <c r="D33" s="59" t="s">
        <v>1018</v>
      </c>
      <c r="E33" s="59" t="s">
        <v>915</v>
      </c>
      <c r="F33">
        <v>60</v>
      </c>
    </row>
    <row r="34" spans="1:6">
      <c r="A34" s="60" t="s">
        <v>125</v>
      </c>
      <c r="B34" s="59" t="s">
        <v>126</v>
      </c>
      <c r="C34" s="59" t="s">
        <v>7</v>
      </c>
      <c r="D34" s="59" t="s">
        <v>1019</v>
      </c>
      <c r="E34" s="59" t="s">
        <v>916</v>
      </c>
      <c r="F34">
        <v>130</v>
      </c>
    </row>
    <row r="35" spans="1:6">
      <c r="A35" s="60" t="s">
        <v>127</v>
      </c>
      <c r="B35" s="59" t="s">
        <v>128</v>
      </c>
      <c r="C35" s="59" t="s">
        <v>507</v>
      </c>
      <c r="D35" s="59" t="s">
        <v>1018</v>
      </c>
      <c r="E35" s="59" t="s">
        <v>915</v>
      </c>
      <c r="F35">
        <v>285</v>
      </c>
    </row>
    <row r="36" spans="1:6">
      <c r="A36" s="60" t="s">
        <v>127</v>
      </c>
      <c r="B36" s="59" t="s">
        <v>128</v>
      </c>
      <c r="C36" s="59" t="s">
        <v>7</v>
      </c>
      <c r="D36" s="59" t="s">
        <v>1019</v>
      </c>
      <c r="E36" s="59" t="s">
        <v>916</v>
      </c>
      <c r="F36">
        <v>735</v>
      </c>
    </row>
    <row r="37" spans="1:6">
      <c r="A37" s="60" t="s">
        <v>129</v>
      </c>
      <c r="B37" s="59" t="s">
        <v>130</v>
      </c>
      <c r="C37" s="59" t="s">
        <v>507</v>
      </c>
      <c r="D37" s="59" t="s">
        <v>1018</v>
      </c>
      <c r="E37" s="59" t="s">
        <v>915</v>
      </c>
      <c r="F37">
        <v>70</v>
      </c>
    </row>
    <row r="38" spans="1:6">
      <c r="A38" s="60" t="s">
        <v>129</v>
      </c>
      <c r="B38" s="59" t="s">
        <v>130</v>
      </c>
      <c r="C38" s="59" t="s">
        <v>7</v>
      </c>
      <c r="D38" s="59" t="s">
        <v>1019</v>
      </c>
      <c r="E38" s="59" t="s">
        <v>916</v>
      </c>
      <c r="F38">
        <v>220</v>
      </c>
    </row>
    <row r="39" spans="1:6">
      <c r="A39" s="60" t="s">
        <v>131</v>
      </c>
      <c r="B39" s="59" t="s">
        <v>132</v>
      </c>
      <c r="C39" s="59" t="s">
        <v>7</v>
      </c>
      <c r="D39" s="59" t="s">
        <v>1019</v>
      </c>
      <c r="E39" s="59" t="s">
        <v>916</v>
      </c>
      <c r="F39">
        <v>3</v>
      </c>
    </row>
    <row r="40" spans="1:6">
      <c r="A40" s="60" t="s">
        <v>133</v>
      </c>
      <c r="B40" s="59" t="s">
        <v>134</v>
      </c>
      <c r="C40" s="59" t="s">
        <v>507</v>
      </c>
      <c r="D40" s="59" t="s">
        <v>1018</v>
      </c>
      <c r="E40" s="59" t="s">
        <v>915</v>
      </c>
      <c r="F40">
        <v>70</v>
      </c>
    </row>
    <row r="41" spans="1:6">
      <c r="A41" s="60" t="s">
        <v>133</v>
      </c>
      <c r="B41" s="59" t="s">
        <v>134</v>
      </c>
      <c r="C41" s="59" t="s">
        <v>7</v>
      </c>
      <c r="D41" s="59" t="s">
        <v>1019</v>
      </c>
      <c r="E41" s="59" t="s">
        <v>916</v>
      </c>
      <c r="F41">
        <v>245</v>
      </c>
    </row>
    <row r="42" spans="1:6">
      <c r="A42" s="60" t="s">
        <v>135</v>
      </c>
      <c r="B42" s="59" t="s">
        <v>136</v>
      </c>
      <c r="C42" s="59" t="s">
        <v>7</v>
      </c>
      <c r="D42" s="59" t="s">
        <v>1019</v>
      </c>
      <c r="E42" s="59" t="s">
        <v>916</v>
      </c>
      <c r="F42">
        <v>11.94</v>
      </c>
    </row>
    <row r="43" spans="1:6">
      <c r="A43" s="60" t="s">
        <v>137</v>
      </c>
      <c r="B43" s="59" t="s">
        <v>138</v>
      </c>
      <c r="C43" s="59" t="s">
        <v>507</v>
      </c>
      <c r="D43" s="59" t="s">
        <v>1018</v>
      </c>
      <c r="E43" s="59" t="s">
        <v>915</v>
      </c>
      <c r="F43">
        <v>12</v>
      </c>
    </row>
    <row r="44" spans="1:6">
      <c r="A44" s="60" t="s">
        <v>137</v>
      </c>
      <c r="B44" s="59" t="s">
        <v>138</v>
      </c>
      <c r="C44" s="59" t="s">
        <v>7</v>
      </c>
      <c r="D44" s="59" t="s">
        <v>1019</v>
      </c>
      <c r="E44" s="59" t="s">
        <v>916</v>
      </c>
      <c r="F44">
        <v>25</v>
      </c>
    </row>
    <row r="45" spans="1:6">
      <c r="A45" s="60" t="s">
        <v>139</v>
      </c>
      <c r="B45" s="59" t="s">
        <v>140</v>
      </c>
      <c r="C45" s="59" t="s">
        <v>507</v>
      </c>
      <c r="D45" s="59" t="s">
        <v>1018</v>
      </c>
      <c r="E45" s="59" t="s">
        <v>915</v>
      </c>
      <c r="F45">
        <v>0.4</v>
      </c>
    </row>
    <row r="46" spans="1:6">
      <c r="A46" s="60" t="s">
        <v>139</v>
      </c>
      <c r="B46" s="59" t="s">
        <v>140</v>
      </c>
      <c r="C46" s="59" t="s">
        <v>7</v>
      </c>
      <c r="D46" s="59" t="s">
        <v>1019</v>
      </c>
      <c r="E46" s="59" t="s">
        <v>916</v>
      </c>
      <c r="F46">
        <v>0.1</v>
      </c>
    </row>
    <row r="47" spans="1:6">
      <c r="A47" s="60" t="s">
        <v>141</v>
      </c>
      <c r="B47" s="59" t="s">
        <v>142</v>
      </c>
      <c r="C47" s="59" t="s">
        <v>507</v>
      </c>
      <c r="D47" s="59" t="s">
        <v>1018</v>
      </c>
      <c r="E47" s="59" t="s">
        <v>915</v>
      </c>
      <c r="F47">
        <v>334</v>
      </c>
    </row>
    <row r="48" spans="1:6">
      <c r="A48" s="60" t="s">
        <v>141</v>
      </c>
      <c r="B48" s="59" t="s">
        <v>142</v>
      </c>
      <c r="C48" s="59" t="s">
        <v>7</v>
      </c>
      <c r="D48" s="59" t="s">
        <v>1019</v>
      </c>
      <c r="E48" s="59" t="s">
        <v>916</v>
      </c>
      <c r="F48">
        <v>1528</v>
      </c>
    </row>
    <row r="49" spans="1:6">
      <c r="A49" s="60" t="s">
        <v>143</v>
      </c>
      <c r="B49" s="59" t="s">
        <v>144</v>
      </c>
      <c r="C49" s="59" t="s">
        <v>507</v>
      </c>
      <c r="D49" s="59" t="s">
        <v>1018</v>
      </c>
      <c r="E49" s="59" t="s">
        <v>915</v>
      </c>
      <c r="F49">
        <v>8.92</v>
      </c>
    </row>
    <row r="50" spans="1:6">
      <c r="A50" s="60" t="s">
        <v>143</v>
      </c>
      <c r="B50" s="59" t="s">
        <v>144</v>
      </c>
      <c r="C50" s="59" t="s">
        <v>7</v>
      </c>
      <c r="D50" s="59" t="s">
        <v>1019</v>
      </c>
      <c r="E50" s="59" t="s">
        <v>916</v>
      </c>
      <c r="F50">
        <v>69.239999999999995</v>
      </c>
    </row>
    <row r="51" spans="1:6">
      <c r="A51" s="60" t="s">
        <v>145</v>
      </c>
      <c r="B51" s="59" t="s">
        <v>146</v>
      </c>
      <c r="C51" s="59" t="s">
        <v>507</v>
      </c>
      <c r="D51" s="59" t="s">
        <v>1018</v>
      </c>
      <c r="E51" s="59" t="s">
        <v>915</v>
      </c>
      <c r="F51">
        <v>10</v>
      </c>
    </row>
    <row r="52" spans="1:6">
      <c r="A52" s="60" t="s">
        <v>145</v>
      </c>
      <c r="B52" s="59" t="s">
        <v>146</v>
      </c>
      <c r="C52" s="59" t="s">
        <v>7</v>
      </c>
      <c r="D52" s="59" t="s">
        <v>1019</v>
      </c>
      <c r="E52" s="59" t="s">
        <v>916</v>
      </c>
      <c r="F52">
        <v>120</v>
      </c>
    </row>
    <row r="53" spans="1:6">
      <c r="A53" s="60" t="s">
        <v>147</v>
      </c>
      <c r="B53" s="59" t="s">
        <v>148</v>
      </c>
      <c r="C53" s="59" t="s">
        <v>507</v>
      </c>
      <c r="D53" s="59" t="s">
        <v>1018</v>
      </c>
      <c r="E53" s="59" t="s">
        <v>915</v>
      </c>
      <c r="F53">
        <v>34</v>
      </c>
    </row>
    <row r="54" spans="1:6">
      <c r="A54" s="60" t="s">
        <v>147</v>
      </c>
      <c r="B54" s="59" t="s">
        <v>148</v>
      </c>
      <c r="C54" s="59" t="s">
        <v>7</v>
      </c>
      <c r="D54" s="59" t="s">
        <v>1019</v>
      </c>
      <c r="E54" s="59" t="s">
        <v>916</v>
      </c>
      <c r="F54">
        <v>188</v>
      </c>
    </row>
    <row r="55" spans="1:6">
      <c r="A55" s="60" t="s">
        <v>149</v>
      </c>
      <c r="B55" s="59" t="s">
        <v>150</v>
      </c>
      <c r="C55" s="59" t="s">
        <v>507</v>
      </c>
      <c r="D55" s="59" t="s">
        <v>1018</v>
      </c>
      <c r="E55" s="59" t="s">
        <v>915</v>
      </c>
      <c r="F55">
        <v>180</v>
      </c>
    </row>
    <row r="56" spans="1:6">
      <c r="A56" s="60" t="s">
        <v>149</v>
      </c>
      <c r="B56" s="59" t="s">
        <v>150</v>
      </c>
      <c r="C56" s="59" t="s">
        <v>7</v>
      </c>
      <c r="D56" s="59" t="s">
        <v>1019</v>
      </c>
      <c r="E56" s="59" t="s">
        <v>916</v>
      </c>
      <c r="F56">
        <v>1950</v>
      </c>
    </row>
    <row r="57" spans="1:6">
      <c r="A57" s="60" t="s">
        <v>151</v>
      </c>
      <c r="B57" s="59" t="s">
        <v>152</v>
      </c>
      <c r="C57" s="59" t="s">
        <v>507</v>
      </c>
      <c r="D57" s="59" t="s">
        <v>1018</v>
      </c>
      <c r="E57" s="59" t="s">
        <v>915</v>
      </c>
      <c r="F57">
        <v>28</v>
      </c>
    </row>
    <row r="58" spans="1:6">
      <c r="A58" s="60" t="s">
        <v>151</v>
      </c>
      <c r="B58" s="59" t="s">
        <v>152</v>
      </c>
      <c r="C58" s="59" t="s">
        <v>7</v>
      </c>
      <c r="D58" s="59" t="s">
        <v>1019</v>
      </c>
      <c r="E58" s="59" t="s">
        <v>916</v>
      </c>
      <c r="F58">
        <v>402</v>
      </c>
    </row>
    <row r="59" spans="1:6">
      <c r="A59" s="60" t="s">
        <v>153</v>
      </c>
      <c r="B59" s="59" t="s">
        <v>154</v>
      </c>
      <c r="C59" s="59" t="s">
        <v>507</v>
      </c>
      <c r="D59" s="59" t="s">
        <v>1018</v>
      </c>
      <c r="E59" s="59" t="s">
        <v>915</v>
      </c>
      <c r="F59">
        <v>69</v>
      </c>
    </row>
    <row r="60" spans="1:6">
      <c r="A60" s="60" t="s">
        <v>153</v>
      </c>
      <c r="B60" s="59" t="s">
        <v>154</v>
      </c>
      <c r="C60" s="59" t="s">
        <v>7</v>
      </c>
      <c r="D60" s="59" t="s">
        <v>1019</v>
      </c>
      <c r="E60" s="59" t="s">
        <v>916</v>
      </c>
      <c r="F60">
        <v>975</v>
      </c>
    </row>
    <row r="61" spans="1:6">
      <c r="A61" s="60" t="s">
        <v>5</v>
      </c>
      <c r="B61" s="59" t="s">
        <v>6</v>
      </c>
      <c r="C61" s="59" t="s">
        <v>507</v>
      </c>
      <c r="D61" s="59" t="s">
        <v>1018</v>
      </c>
      <c r="E61" s="59" t="s">
        <v>915</v>
      </c>
      <c r="F61">
        <v>73.2</v>
      </c>
    </row>
    <row r="62" spans="1:6">
      <c r="A62" s="60" t="s">
        <v>5</v>
      </c>
      <c r="B62" s="59" t="s">
        <v>6</v>
      </c>
      <c r="C62" s="59" t="s">
        <v>7</v>
      </c>
      <c r="D62" s="59" t="s">
        <v>1019</v>
      </c>
      <c r="E62" s="59" t="s">
        <v>916</v>
      </c>
      <c r="F62">
        <v>217.6</v>
      </c>
    </row>
    <row r="63" spans="1:6">
      <c r="A63" s="60" t="s">
        <v>9</v>
      </c>
      <c r="B63" s="59" t="s">
        <v>10</v>
      </c>
      <c r="C63" s="59" t="s">
        <v>507</v>
      </c>
      <c r="D63" s="59" t="s">
        <v>1018</v>
      </c>
      <c r="E63" s="59" t="s">
        <v>915</v>
      </c>
      <c r="F63">
        <v>13.6</v>
      </c>
    </row>
    <row r="64" spans="1:6">
      <c r="A64" s="60" t="s">
        <v>9</v>
      </c>
      <c r="B64" s="59" t="s">
        <v>10</v>
      </c>
      <c r="C64" s="59" t="s">
        <v>7</v>
      </c>
      <c r="D64" s="59" t="s">
        <v>1019</v>
      </c>
      <c r="E64" s="59" t="s">
        <v>916</v>
      </c>
      <c r="F64">
        <v>23.52</v>
      </c>
    </row>
    <row r="65" spans="1:6">
      <c r="A65" s="60" t="s">
        <v>11</v>
      </c>
      <c r="B65" s="59" t="s">
        <v>12</v>
      </c>
      <c r="C65" s="59" t="s">
        <v>507</v>
      </c>
      <c r="D65" s="59" t="s">
        <v>1018</v>
      </c>
      <c r="E65" s="59" t="s">
        <v>915</v>
      </c>
      <c r="F65">
        <v>50</v>
      </c>
    </row>
    <row r="66" spans="1:6">
      <c r="A66" s="60" t="s">
        <v>11</v>
      </c>
      <c r="B66" s="59" t="s">
        <v>12</v>
      </c>
      <c r="C66" s="59" t="s">
        <v>7</v>
      </c>
      <c r="D66" s="59" t="s">
        <v>1019</v>
      </c>
      <c r="E66" s="59" t="s">
        <v>916</v>
      </c>
      <c r="F66">
        <v>343</v>
      </c>
    </row>
    <row r="67" spans="1:6">
      <c r="A67" s="60" t="s">
        <v>13</v>
      </c>
      <c r="B67" s="59" t="s">
        <v>14</v>
      </c>
      <c r="C67" s="59" t="s">
        <v>507</v>
      </c>
      <c r="D67" s="59" t="s">
        <v>1018</v>
      </c>
      <c r="E67" s="59" t="s">
        <v>915</v>
      </c>
      <c r="F67">
        <v>17</v>
      </c>
    </row>
    <row r="68" spans="1:6">
      <c r="A68" s="60" t="s">
        <v>13</v>
      </c>
      <c r="B68" s="59" t="s">
        <v>14</v>
      </c>
      <c r="C68" s="59" t="s">
        <v>7</v>
      </c>
      <c r="D68" s="59" t="s">
        <v>1019</v>
      </c>
      <c r="E68" s="59" t="s">
        <v>916</v>
      </c>
      <c r="F68">
        <v>26</v>
      </c>
    </row>
    <row r="69" spans="1:6">
      <c r="A69" s="60" t="s">
        <v>15</v>
      </c>
      <c r="B69" s="59" t="s">
        <v>16</v>
      </c>
      <c r="C69" s="59" t="s">
        <v>507</v>
      </c>
      <c r="D69" s="59" t="s">
        <v>1018</v>
      </c>
      <c r="E69" s="59" t="s">
        <v>915</v>
      </c>
      <c r="F69">
        <v>10</v>
      </c>
    </row>
    <row r="70" spans="1:6">
      <c r="A70" s="60" t="s">
        <v>515</v>
      </c>
      <c r="B70" s="59" t="s">
        <v>516</v>
      </c>
      <c r="C70" s="59" t="s">
        <v>507</v>
      </c>
      <c r="D70" s="59" t="s">
        <v>1018</v>
      </c>
      <c r="E70" s="59" t="s">
        <v>915</v>
      </c>
      <c r="F70">
        <v>1</v>
      </c>
    </row>
    <row r="71" spans="1:6">
      <c r="A71" s="60" t="s">
        <v>225</v>
      </c>
      <c r="B71" s="59" t="s">
        <v>226</v>
      </c>
      <c r="C71" s="59" t="s">
        <v>507</v>
      </c>
      <c r="D71" s="59" t="s">
        <v>1018</v>
      </c>
      <c r="E71" s="59" t="s">
        <v>915</v>
      </c>
      <c r="F71">
        <v>27</v>
      </c>
    </row>
    <row r="72" spans="1:6">
      <c r="A72" s="60" t="s">
        <v>225</v>
      </c>
      <c r="B72" s="59" t="s">
        <v>226</v>
      </c>
      <c r="C72" s="59" t="s">
        <v>7</v>
      </c>
      <c r="D72" s="59" t="s">
        <v>1019</v>
      </c>
      <c r="E72" s="59" t="s">
        <v>916</v>
      </c>
      <c r="F72">
        <v>60</v>
      </c>
    </row>
    <row r="73" spans="1:6">
      <c r="A73" s="60" t="s">
        <v>207</v>
      </c>
      <c r="B73" s="59" t="s">
        <v>208</v>
      </c>
      <c r="C73" s="59" t="s">
        <v>507</v>
      </c>
      <c r="D73" s="59" t="s">
        <v>1018</v>
      </c>
      <c r="E73" s="59" t="s">
        <v>915</v>
      </c>
      <c r="F73">
        <v>15</v>
      </c>
    </row>
    <row r="74" spans="1:6">
      <c r="A74" s="60" t="s">
        <v>207</v>
      </c>
      <c r="B74" s="59" t="s">
        <v>208</v>
      </c>
      <c r="C74" s="59" t="s">
        <v>7</v>
      </c>
      <c r="D74" s="59" t="s">
        <v>1019</v>
      </c>
      <c r="E74" s="59" t="s">
        <v>916</v>
      </c>
      <c r="F74">
        <v>80</v>
      </c>
    </row>
    <row r="75" spans="1:6">
      <c r="A75" s="60" t="s">
        <v>209</v>
      </c>
      <c r="B75" s="59" t="s">
        <v>210</v>
      </c>
      <c r="C75" s="59" t="s">
        <v>7</v>
      </c>
      <c r="D75" s="59" t="s">
        <v>1019</v>
      </c>
      <c r="E75" s="59" t="s">
        <v>916</v>
      </c>
      <c r="F75">
        <v>12</v>
      </c>
    </row>
    <row r="76" spans="1:6">
      <c r="A76" s="60" t="s">
        <v>211</v>
      </c>
      <c r="B76" s="59" t="s">
        <v>212</v>
      </c>
      <c r="C76" s="59" t="s">
        <v>7</v>
      </c>
      <c r="D76" s="59" t="s">
        <v>1019</v>
      </c>
      <c r="E76" s="59" t="s">
        <v>916</v>
      </c>
      <c r="F76">
        <v>227</v>
      </c>
    </row>
    <row r="77" spans="1:6">
      <c r="A77" s="60" t="s">
        <v>213</v>
      </c>
      <c r="B77" s="59" t="s">
        <v>214</v>
      </c>
      <c r="C77" s="59" t="s">
        <v>507</v>
      </c>
      <c r="D77" s="59" t="s">
        <v>1018</v>
      </c>
      <c r="E77" s="59" t="s">
        <v>915</v>
      </c>
      <c r="F77">
        <v>7.25</v>
      </c>
    </row>
    <row r="78" spans="1:6">
      <c r="A78" s="60" t="s">
        <v>213</v>
      </c>
      <c r="B78" s="59" t="s">
        <v>214</v>
      </c>
      <c r="C78" s="59" t="s">
        <v>7</v>
      </c>
      <c r="D78" s="59" t="s">
        <v>1019</v>
      </c>
      <c r="E78" s="59" t="s">
        <v>916</v>
      </c>
      <c r="F78">
        <v>20.92</v>
      </c>
    </row>
    <row r="79" spans="1:6">
      <c r="A79" s="60" t="s">
        <v>245</v>
      </c>
      <c r="B79" s="59" t="s">
        <v>246</v>
      </c>
      <c r="C79" s="59" t="s">
        <v>507</v>
      </c>
      <c r="D79" s="59" t="s">
        <v>1018</v>
      </c>
      <c r="E79" s="59" t="s">
        <v>915</v>
      </c>
      <c r="F79">
        <v>108</v>
      </c>
    </row>
    <row r="80" spans="1:6">
      <c r="A80" s="60" t="s">
        <v>245</v>
      </c>
      <c r="B80" s="59" t="s">
        <v>246</v>
      </c>
      <c r="C80" s="59" t="s">
        <v>7</v>
      </c>
      <c r="D80" s="59" t="s">
        <v>1019</v>
      </c>
      <c r="E80" s="59" t="s">
        <v>916</v>
      </c>
      <c r="F80">
        <v>278.66000000000003</v>
      </c>
    </row>
    <row r="81" spans="1:6">
      <c r="A81" s="60" t="s">
        <v>247</v>
      </c>
      <c r="B81" s="59" t="s">
        <v>248</v>
      </c>
      <c r="C81" s="59" t="s">
        <v>7</v>
      </c>
      <c r="D81" s="59" t="s">
        <v>1019</v>
      </c>
      <c r="E81" s="59" t="s">
        <v>916</v>
      </c>
      <c r="F81">
        <v>3.8</v>
      </c>
    </row>
    <row r="82" spans="1:6">
      <c r="A82" s="60" t="s">
        <v>249</v>
      </c>
      <c r="B82" s="59" t="s">
        <v>250</v>
      </c>
      <c r="C82" s="59" t="s">
        <v>507</v>
      </c>
      <c r="D82" s="59" t="s">
        <v>1018</v>
      </c>
      <c r="E82" s="59" t="s">
        <v>915</v>
      </c>
      <c r="F82">
        <v>13.5</v>
      </c>
    </row>
    <row r="83" spans="1:6">
      <c r="A83" s="60" t="s">
        <v>249</v>
      </c>
      <c r="B83" s="59" t="s">
        <v>250</v>
      </c>
      <c r="C83" s="59" t="s">
        <v>7</v>
      </c>
      <c r="D83" s="59" t="s">
        <v>1019</v>
      </c>
      <c r="E83" s="59" t="s">
        <v>916</v>
      </c>
      <c r="F83">
        <v>28.5</v>
      </c>
    </row>
    <row r="84" spans="1:6">
      <c r="A84" s="60" t="s">
        <v>251</v>
      </c>
      <c r="B84" s="59" t="s">
        <v>252</v>
      </c>
      <c r="C84" s="59" t="s">
        <v>507</v>
      </c>
      <c r="D84" s="59" t="s">
        <v>1018</v>
      </c>
      <c r="E84" s="59" t="s">
        <v>915</v>
      </c>
      <c r="F84">
        <v>2.4</v>
      </c>
    </row>
    <row r="85" spans="1:6">
      <c r="A85" s="60" t="s">
        <v>251</v>
      </c>
      <c r="B85" s="59" t="s">
        <v>252</v>
      </c>
      <c r="C85" s="59" t="s">
        <v>7</v>
      </c>
      <c r="D85" s="59" t="s">
        <v>1019</v>
      </c>
      <c r="E85" s="59" t="s">
        <v>916</v>
      </c>
      <c r="F85">
        <v>5.67</v>
      </c>
    </row>
    <row r="86" spans="1:6">
      <c r="A86" s="60" t="s">
        <v>253</v>
      </c>
      <c r="B86" s="59" t="s">
        <v>254</v>
      </c>
      <c r="C86" s="59" t="s">
        <v>507</v>
      </c>
      <c r="D86" s="59" t="s">
        <v>1018</v>
      </c>
      <c r="E86" s="59" t="s">
        <v>915</v>
      </c>
      <c r="F86">
        <v>0.9</v>
      </c>
    </row>
    <row r="87" spans="1:6">
      <c r="A87" s="60" t="s">
        <v>253</v>
      </c>
      <c r="B87" s="59" t="s">
        <v>254</v>
      </c>
      <c r="C87" s="59" t="s">
        <v>7</v>
      </c>
      <c r="D87" s="59" t="s">
        <v>1019</v>
      </c>
      <c r="E87" s="59" t="s">
        <v>916</v>
      </c>
      <c r="F87">
        <v>3.57</v>
      </c>
    </row>
    <row r="88" spans="1:6">
      <c r="A88" s="60" t="s">
        <v>255</v>
      </c>
      <c r="B88" s="59" t="s">
        <v>256</v>
      </c>
      <c r="C88" s="59" t="s">
        <v>507</v>
      </c>
      <c r="D88" s="59" t="s">
        <v>1018</v>
      </c>
      <c r="E88" s="59" t="s">
        <v>915</v>
      </c>
      <c r="F88">
        <v>0.9</v>
      </c>
    </row>
    <row r="89" spans="1:6">
      <c r="A89" s="60" t="s">
        <v>255</v>
      </c>
      <c r="B89" s="59" t="s">
        <v>256</v>
      </c>
      <c r="C89" s="59" t="s">
        <v>7</v>
      </c>
      <c r="D89" s="59" t="s">
        <v>1019</v>
      </c>
      <c r="E89" s="59" t="s">
        <v>916</v>
      </c>
      <c r="F89">
        <v>11.6</v>
      </c>
    </row>
    <row r="90" spans="1:6">
      <c r="A90" s="60" t="s">
        <v>257</v>
      </c>
      <c r="B90" s="59" t="s">
        <v>258</v>
      </c>
      <c r="C90" s="59" t="s">
        <v>507</v>
      </c>
      <c r="D90" s="59" t="s">
        <v>1018</v>
      </c>
      <c r="E90" s="59" t="s">
        <v>915</v>
      </c>
      <c r="F90">
        <v>2.4500000000000002</v>
      </c>
    </row>
    <row r="91" spans="1:6">
      <c r="A91" s="60" t="s">
        <v>257</v>
      </c>
      <c r="B91" s="59" t="s">
        <v>258</v>
      </c>
      <c r="C91" s="59" t="s">
        <v>7</v>
      </c>
      <c r="D91" s="59" t="s">
        <v>1019</v>
      </c>
      <c r="E91" s="59" t="s">
        <v>916</v>
      </c>
      <c r="F91">
        <v>15.68</v>
      </c>
    </row>
    <row r="92" spans="1:6">
      <c r="A92" s="60" t="s">
        <v>259</v>
      </c>
      <c r="B92" s="59" t="s">
        <v>260</v>
      </c>
      <c r="C92" s="59" t="s">
        <v>507</v>
      </c>
      <c r="D92" s="59" t="s">
        <v>1018</v>
      </c>
      <c r="E92" s="59" t="s">
        <v>915</v>
      </c>
      <c r="F92">
        <v>1</v>
      </c>
    </row>
    <row r="93" spans="1:6">
      <c r="A93" s="60" t="s">
        <v>259</v>
      </c>
      <c r="B93" s="59" t="s">
        <v>260</v>
      </c>
      <c r="C93" s="59" t="s">
        <v>7</v>
      </c>
      <c r="D93" s="59" t="s">
        <v>1019</v>
      </c>
      <c r="E93" s="59" t="s">
        <v>916</v>
      </c>
      <c r="F93">
        <v>4</v>
      </c>
    </row>
    <row r="94" spans="1:6">
      <c r="A94" s="60" t="s">
        <v>261</v>
      </c>
      <c r="B94" s="59" t="s">
        <v>262</v>
      </c>
      <c r="C94" s="59" t="s">
        <v>507</v>
      </c>
      <c r="D94" s="59" t="s">
        <v>1018</v>
      </c>
      <c r="E94" s="59" t="s">
        <v>915</v>
      </c>
      <c r="F94">
        <v>10</v>
      </c>
    </row>
    <row r="95" spans="1:6">
      <c r="A95" s="60" t="s">
        <v>261</v>
      </c>
      <c r="B95" s="59" t="s">
        <v>262</v>
      </c>
      <c r="C95" s="59" t="s">
        <v>7</v>
      </c>
      <c r="D95" s="59" t="s">
        <v>1019</v>
      </c>
      <c r="E95" s="59" t="s">
        <v>916</v>
      </c>
      <c r="F95">
        <v>20</v>
      </c>
    </row>
    <row r="96" spans="1:6">
      <c r="A96" s="60" t="s">
        <v>263</v>
      </c>
      <c r="B96" s="59" t="s">
        <v>264</v>
      </c>
      <c r="C96" s="59" t="s">
        <v>507</v>
      </c>
      <c r="D96" s="59" t="s">
        <v>1018</v>
      </c>
      <c r="E96" s="59" t="s">
        <v>915</v>
      </c>
      <c r="F96">
        <v>130</v>
      </c>
    </row>
    <row r="97" spans="1:6">
      <c r="A97" s="60" t="s">
        <v>263</v>
      </c>
      <c r="B97" s="59" t="s">
        <v>264</v>
      </c>
      <c r="C97" s="59" t="s">
        <v>7</v>
      </c>
      <c r="D97" s="59" t="s">
        <v>1019</v>
      </c>
      <c r="E97" s="59" t="s">
        <v>916</v>
      </c>
      <c r="F97">
        <v>695</v>
      </c>
    </row>
    <row r="98" spans="1:6">
      <c r="A98" s="60" t="s">
        <v>265</v>
      </c>
      <c r="B98" s="59" t="s">
        <v>266</v>
      </c>
      <c r="C98" s="59" t="s">
        <v>507</v>
      </c>
      <c r="D98" s="59" t="s">
        <v>1018</v>
      </c>
      <c r="E98" s="59" t="s">
        <v>915</v>
      </c>
      <c r="F98">
        <v>7</v>
      </c>
    </row>
    <row r="99" spans="1:6">
      <c r="A99" s="60" t="s">
        <v>265</v>
      </c>
      <c r="B99" s="59" t="s">
        <v>266</v>
      </c>
      <c r="C99" s="59" t="s">
        <v>7</v>
      </c>
      <c r="D99" s="59" t="s">
        <v>1019</v>
      </c>
      <c r="E99" s="59" t="s">
        <v>916</v>
      </c>
      <c r="F99">
        <v>12.12</v>
      </c>
    </row>
    <row r="100" spans="1:6">
      <c r="A100" s="60" t="s">
        <v>267</v>
      </c>
      <c r="B100" s="59" t="s">
        <v>268</v>
      </c>
      <c r="C100" s="59" t="s">
        <v>507</v>
      </c>
      <c r="D100" s="59" t="s">
        <v>1018</v>
      </c>
      <c r="E100" s="59" t="s">
        <v>915</v>
      </c>
      <c r="F100">
        <v>67</v>
      </c>
    </row>
    <row r="101" spans="1:6">
      <c r="A101" s="60" t="s">
        <v>267</v>
      </c>
      <c r="B101" s="59" t="s">
        <v>268</v>
      </c>
      <c r="C101" s="59" t="s">
        <v>7</v>
      </c>
      <c r="D101" s="59" t="s">
        <v>1019</v>
      </c>
      <c r="E101" s="59" t="s">
        <v>916</v>
      </c>
      <c r="F101">
        <v>210</v>
      </c>
    </row>
    <row r="102" spans="1:6">
      <c r="A102" s="60" t="s">
        <v>269</v>
      </c>
      <c r="B102" s="59" t="s">
        <v>1020</v>
      </c>
      <c r="C102" s="59" t="s">
        <v>507</v>
      </c>
      <c r="D102" s="59" t="s">
        <v>1018</v>
      </c>
      <c r="E102" s="59" t="s">
        <v>915</v>
      </c>
      <c r="F102">
        <v>9.5</v>
      </c>
    </row>
    <row r="103" spans="1:6">
      <c r="A103" s="60" t="s">
        <v>269</v>
      </c>
      <c r="B103" s="59" t="s">
        <v>1020</v>
      </c>
      <c r="C103" s="59" t="s">
        <v>7</v>
      </c>
      <c r="D103" s="59" t="s">
        <v>1019</v>
      </c>
      <c r="E103" s="59" t="s">
        <v>916</v>
      </c>
      <c r="F103">
        <v>2.5</v>
      </c>
    </row>
    <row r="104" spans="1:6">
      <c r="A104" s="60" t="s">
        <v>271</v>
      </c>
      <c r="B104" s="59" t="s">
        <v>272</v>
      </c>
      <c r="C104" s="59" t="s">
        <v>507</v>
      </c>
      <c r="D104" s="59" t="s">
        <v>1018</v>
      </c>
      <c r="E104" s="59" t="s">
        <v>915</v>
      </c>
      <c r="F104">
        <v>30</v>
      </c>
    </row>
    <row r="105" spans="1:6">
      <c r="A105" s="60" t="s">
        <v>271</v>
      </c>
      <c r="B105" s="59" t="s">
        <v>272</v>
      </c>
      <c r="C105" s="59" t="s">
        <v>7</v>
      </c>
      <c r="D105" s="59" t="s">
        <v>1019</v>
      </c>
      <c r="E105" s="59" t="s">
        <v>916</v>
      </c>
      <c r="F105">
        <v>130</v>
      </c>
    </row>
    <row r="106" spans="1:6">
      <c r="A106" s="60" t="s">
        <v>273</v>
      </c>
      <c r="B106" s="59" t="s">
        <v>274</v>
      </c>
      <c r="C106" s="59" t="s">
        <v>507</v>
      </c>
      <c r="D106" s="59" t="s">
        <v>1018</v>
      </c>
      <c r="E106" s="59" t="s">
        <v>915</v>
      </c>
      <c r="F106">
        <v>30</v>
      </c>
    </row>
    <row r="107" spans="1:6">
      <c r="A107" s="60" t="s">
        <v>273</v>
      </c>
      <c r="B107" s="59" t="s">
        <v>274</v>
      </c>
      <c r="C107" s="59" t="s">
        <v>7</v>
      </c>
      <c r="D107" s="59" t="s">
        <v>1019</v>
      </c>
      <c r="E107" s="59" t="s">
        <v>916</v>
      </c>
      <c r="F107">
        <v>79</v>
      </c>
    </row>
    <row r="108" spans="1:6">
      <c r="A108" s="60" t="s">
        <v>275</v>
      </c>
      <c r="B108" s="59" t="s">
        <v>276</v>
      </c>
      <c r="C108" s="59" t="s">
        <v>507</v>
      </c>
      <c r="D108" s="59" t="s">
        <v>1018</v>
      </c>
      <c r="E108" s="59" t="s">
        <v>915</v>
      </c>
      <c r="F108">
        <v>15</v>
      </c>
    </row>
    <row r="109" spans="1:6">
      <c r="A109" s="60" t="s">
        <v>275</v>
      </c>
      <c r="B109" s="59" t="s">
        <v>276</v>
      </c>
      <c r="C109" s="59" t="s">
        <v>7</v>
      </c>
      <c r="D109" s="59" t="s">
        <v>1019</v>
      </c>
      <c r="E109" s="59" t="s">
        <v>916</v>
      </c>
      <c r="F109">
        <v>84</v>
      </c>
    </row>
    <row r="110" spans="1:6">
      <c r="A110" s="60" t="s">
        <v>277</v>
      </c>
      <c r="B110" s="59" t="s">
        <v>278</v>
      </c>
      <c r="C110" s="59" t="s">
        <v>507</v>
      </c>
      <c r="D110" s="59" t="s">
        <v>1018</v>
      </c>
      <c r="E110" s="59" t="s">
        <v>915</v>
      </c>
      <c r="F110">
        <v>4</v>
      </c>
    </row>
    <row r="111" spans="1:6">
      <c r="A111" s="60" t="s">
        <v>277</v>
      </c>
      <c r="B111" s="59" t="s">
        <v>278</v>
      </c>
      <c r="C111" s="59" t="s">
        <v>7</v>
      </c>
      <c r="D111" s="59" t="s">
        <v>1019</v>
      </c>
      <c r="E111" s="59" t="s">
        <v>916</v>
      </c>
      <c r="F111">
        <v>19</v>
      </c>
    </row>
    <row r="112" spans="1:6">
      <c r="A112" s="60" t="s">
        <v>279</v>
      </c>
      <c r="B112" s="59" t="s">
        <v>280</v>
      </c>
      <c r="C112" s="59" t="s">
        <v>507</v>
      </c>
      <c r="D112" s="59" t="s">
        <v>1018</v>
      </c>
      <c r="E112" s="59" t="s">
        <v>915</v>
      </c>
      <c r="F112">
        <v>10</v>
      </c>
    </row>
    <row r="113" spans="1:6">
      <c r="A113" s="60" t="s">
        <v>279</v>
      </c>
      <c r="B113" s="59" t="s">
        <v>280</v>
      </c>
      <c r="C113" s="59" t="s">
        <v>7</v>
      </c>
      <c r="D113" s="59" t="s">
        <v>1019</v>
      </c>
      <c r="E113" s="59" t="s">
        <v>916</v>
      </c>
      <c r="F113">
        <v>45</v>
      </c>
    </row>
    <row r="114" spans="1:6">
      <c r="A114" s="60" t="s">
        <v>281</v>
      </c>
      <c r="B114" s="59" t="s">
        <v>282</v>
      </c>
      <c r="C114" s="59" t="s">
        <v>507</v>
      </c>
      <c r="D114" s="59" t="s">
        <v>1018</v>
      </c>
      <c r="E114" s="59" t="s">
        <v>915</v>
      </c>
      <c r="F114">
        <v>7</v>
      </c>
    </row>
    <row r="115" spans="1:6">
      <c r="A115" s="60" t="s">
        <v>281</v>
      </c>
      <c r="B115" s="59" t="s">
        <v>282</v>
      </c>
      <c r="C115" s="59" t="s">
        <v>7</v>
      </c>
      <c r="D115" s="59" t="s">
        <v>1019</v>
      </c>
      <c r="E115" s="59" t="s">
        <v>916</v>
      </c>
      <c r="F115">
        <v>45</v>
      </c>
    </row>
    <row r="116" spans="1:6">
      <c r="A116" s="60" t="s">
        <v>283</v>
      </c>
      <c r="B116" s="59" t="s">
        <v>284</v>
      </c>
      <c r="C116" s="59" t="s">
        <v>507</v>
      </c>
      <c r="D116" s="59" t="s">
        <v>1018</v>
      </c>
      <c r="E116" s="59" t="s">
        <v>915</v>
      </c>
      <c r="F116">
        <v>3</v>
      </c>
    </row>
    <row r="117" spans="1:6">
      <c r="A117" s="60" t="s">
        <v>283</v>
      </c>
      <c r="B117" s="59" t="s">
        <v>284</v>
      </c>
      <c r="C117" s="59" t="s">
        <v>7</v>
      </c>
      <c r="D117" s="59" t="s">
        <v>1019</v>
      </c>
      <c r="E117" s="59" t="s">
        <v>916</v>
      </c>
      <c r="F117">
        <v>15</v>
      </c>
    </row>
    <row r="118" spans="1:6">
      <c r="A118" s="60" t="s">
        <v>285</v>
      </c>
      <c r="B118" s="59" t="s">
        <v>286</v>
      </c>
      <c r="C118" s="59" t="s">
        <v>7</v>
      </c>
      <c r="D118" s="59" t="s">
        <v>1019</v>
      </c>
      <c r="E118" s="59" t="s">
        <v>916</v>
      </c>
      <c r="F118">
        <v>90</v>
      </c>
    </row>
    <row r="119" spans="1:6">
      <c r="A119" s="60" t="s">
        <v>287</v>
      </c>
      <c r="B119" s="59" t="s">
        <v>288</v>
      </c>
      <c r="C119" s="59" t="s">
        <v>7</v>
      </c>
      <c r="D119" s="59" t="s">
        <v>1019</v>
      </c>
      <c r="E119" s="59" t="s">
        <v>916</v>
      </c>
      <c r="F119">
        <v>34.200000000000003</v>
      </c>
    </row>
    <row r="120" spans="1:6">
      <c r="A120" s="60" t="s">
        <v>289</v>
      </c>
      <c r="B120" s="59" t="s">
        <v>290</v>
      </c>
      <c r="C120" s="59" t="s">
        <v>507</v>
      </c>
      <c r="D120" s="59" t="s">
        <v>1018</v>
      </c>
      <c r="E120" s="59" t="s">
        <v>915</v>
      </c>
      <c r="F120">
        <v>8</v>
      </c>
    </row>
    <row r="121" spans="1:6">
      <c r="A121" s="60" t="s">
        <v>289</v>
      </c>
      <c r="B121" s="59" t="s">
        <v>290</v>
      </c>
      <c r="C121" s="59" t="s">
        <v>7</v>
      </c>
      <c r="D121" s="59" t="s">
        <v>1019</v>
      </c>
      <c r="E121" s="59" t="s">
        <v>916</v>
      </c>
      <c r="F121">
        <v>38</v>
      </c>
    </row>
    <row r="122" spans="1:6">
      <c r="A122" s="60" t="s">
        <v>291</v>
      </c>
      <c r="B122" s="59" t="s">
        <v>292</v>
      </c>
      <c r="C122" s="59" t="s">
        <v>507</v>
      </c>
      <c r="D122" s="59" t="s">
        <v>1018</v>
      </c>
      <c r="E122" s="59" t="s">
        <v>915</v>
      </c>
      <c r="F122">
        <v>4</v>
      </c>
    </row>
    <row r="123" spans="1:6">
      <c r="A123" s="60" t="s">
        <v>291</v>
      </c>
      <c r="B123" s="59" t="s">
        <v>292</v>
      </c>
      <c r="C123" s="59" t="s">
        <v>7</v>
      </c>
      <c r="D123" s="59" t="s">
        <v>1019</v>
      </c>
      <c r="E123" s="59" t="s">
        <v>916</v>
      </c>
      <c r="F123">
        <v>8</v>
      </c>
    </row>
    <row r="124" spans="1:6">
      <c r="A124" s="60" t="s">
        <v>293</v>
      </c>
      <c r="B124" s="59" t="s">
        <v>294</v>
      </c>
      <c r="C124" s="59" t="s">
        <v>507</v>
      </c>
      <c r="D124" s="59" t="s">
        <v>1018</v>
      </c>
      <c r="E124" s="59" t="s">
        <v>915</v>
      </c>
      <c r="F124">
        <v>5.04</v>
      </c>
    </row>
    <row r="125" spans="1:6">
      <c r="A125" s="60" t="s">
        <v>293</v>
      </c>
      <c r="B125" s="59" t="s">
        <v>294</v>
      </c>
      <c r="C125" s="59" t="s">
        <v>7</v>
      </c>
      <c r="D125" s="59" t="s">
        <v>1019</v>
      </c>
      <c r="E125" s="59" t="s">
        <v>916</v>
      </c>
      <c r="F125">
        <v>22.37</v>
      </c>
    </row>
    <row r="126" spans="1:6">
      <c r="A126" s="60" t="s">
        <v>295</v>
      </c>
      <c r="B126" s="59" t="s">
        <v>296</v>
      </c>
      <c r="C126" s="59" t="s">
        <v>507</v>
      </c>
      <c r="D126" s="59" t="s">
        <v>1018</v>
      </c>
      <c r="E126" s="59" t="s">
        <v>915</v>
      </c>
      <c r="F126">
        <v>38</v>
      </c>
    </row>
    <row r="127" spans="1:6">
      <c r="A127" s="60" t="s">
        <v>295</v>
      </c>
      <c r="B127" s="59" t="s">
        <v>296</v>
      </c>
      <c r="C127" s="59" t="s">
        <v>7</v>
      </c>
      <c r="D127" s="59" t="s">
        <v>1019</v>
      </c>
      <c r="E127" s="59" t="s">
        <v>916</v>
      </c>
      <c r="F127">
        <v>88</v>
      </c>
    </row>
    <row r="128" spans="1:6">
      <c r="A128" s="60" t="s">
        <v>297</v>
      </c>
      <c r="B128" s="59" t="s">
        <v>298</v>
      </c>
      <c r="C128" s="59" t="s">
        <v>7</v>
      </c>
      <c r="D128" s="59" t="s">
        <v>1019</v>
      </c>
      <c r="E128" s="59" t="s">
        <v>916</v>
      </c>
      <c r="F128">
        <v>6</v>
      </c>
    </row>
    <row r="129" spans="1:6">
      <c r="A129" s="60" t="s">
        <v>299</v>
      </c>
      <c r="B129" s="59" t="s">
        <v>300</v>
      </c>
      <c r="C129" s="59" t="s">
        <v>507</v>
      </c>
      <c r="D129" s="59" t="s">
        <v>1018</v>
      </c>
      <c r="E129" s="59" t="s">
        <v>915</v>
      </c>
      <c r="F129">
        <v>5</v>
      </c>
    </row>
    <row r="130" spans="1:6">
      <c r="A130" s="60" t="s">
        <v>299</v>
      </c>
      <c r="B130" s="59" t="s">
        <v>300</v>
      </c>
      <c r="C130" s="59" t="s">
        <v>7</v>
      </c>
      <c r="D130" s="59" t="s">
        <v>1019</v>
      </c>
      <c r="E130" s="59" t="s">
        <v>916</v>
      </c>
      <c r="F130">
        <v>18</v>
      </c>
    </row>
    <row r="131" spans="1:6">
      <c r="A131" s="60" t="s">
        <v>301</v>
      </c>
      <c r="B131" s="59" t="s">
        <v>302</v>
      </c>
      <c r="C131" s="59" t="s">
        <v>507</v>
      </c>
      <c r="D131" s="59" t="s">
        <v>1018</v>
      </c>
      <c r="E131" s="59" t="s">
        <v>915</v>
      </c>
      <c r="F131">
        <v>20</v>
      </c>
    </row>
    <row r="132" spans="1:6">
      <c r="A132" s="60" t="s">
        <v>301</v>
      </c>
      <c r="B132" s="59" t="s">
        <v>302</v>
      </c>
      <c r="C132" s="59" t="s">
        <v>7</v>
      </c>
      <c r="D132" s="59" t="s">
        <v>1019</v>
      </c>
      <c r="E132" s="59" t="s">
        <v>916</v>
      </c>
      <c r="F132">
        <v>236</v>
      </c>
    </row>
    <row r="133" spans="1:6">
      <c r="A133" s="60" t="s">
        <v>303</v>
      </c>
      <c r="B133" s="59" t="s">
        <v>304</v>
      </c>
      <c r="C133" s="59" t="s">
        <v>507</v>
      </c>
      <c r="D133" s="59" t="s">
        <v>1018</v>
      </c>
      <c r="E133" s="59" t="s">
        <v>915</v>
      </c>
      <c r="F133">
        <v>425.24</v>
      </c>
    </row>
    <row r="134" spans="1:6">
      <c r="A134" s="60" t="s">
        <v>303</v>
      </c>
      <c r="B134" s="59" t="s">
        <v>304</v>
      </c>
      <c r="C134" s="59" t="s">
        <v>7</v>
      </c>
      <c r="D134" s="59" t="s">
        <v>1019</v>
      </c>
      <c r="E134" s="59" t="s">
        <v>916</v>
      </c>
      <c r="F134">
        <v>1316.66</v>
      </c>
    </row>
    <row r="135" spans="1:6">
      <c r="A135" s="60" t="s">
        <v>305</v>
      </c>
      <c r="B135" s="59" t="s">
        <v>306</v>
      </c>
      <c r="C135" s="59" t="s">
        <v>507</v>
      </c>
      <c r="D135" s="59" t="s">
        <v>1018</v>
      </c>
      <c r="E135" s="59" t="s">
        <v>915</v>
      </c>
      <c r="F135">
        <v>286.06</v>
      </c>
    </row>
    <row r="136" spans="1:6">
      <c r="A136" s="60" t="s">
        <v>305</v>
      </c>
      <c r="B136" s="59" t="s">
        <v>306</v>
      </c>
      <c r="C136" s="59" t="s">
        <v>7</v>
      </c>
      <c r="D136" s="59" t="s">
        <v>1019</v>
      </c>
      <c r="E136" s="59" t="s">
        <v>916</v>
      </c>
      <c r="F136">
        <v>1476.17</v>
      </c>
    </row>
    <row r="137" spans="1:6">
      <c r="A137" s="60" t="s">
        <v>307</v>
      </c>
      <c r="B137" s="59" t="s">
        <v>308</v>
      </c>
      <c r="C137" s="59" t="s">
        <v>7</v>
      </c>
      <c r="D137" s="59" t="s">
        <v>1019</v>
      </c>
      <c r="E137" s="59" t="s">
        <v>916</v>
      </c>
      <c r="F137">
        <v>300</v>
      </c>
    </row>
    <row r="138" spans="1:6">
      <c r="A138" s="60" t="s">
        <v>63</v>
      </c>
      <c r="B138" s="59" t="s">
        <v>64</v>
      </c>
      <c r="C138" s="59" t="s">
        <v>507</v>
      </c>
      <c r="D138" s="59" t="s">
        <v>1018</v>
      </c>
      <c r="E138" s="59" t="s">
        <v>915</v>
      </c>
      <c r="F138">
        <v>95</v>
      </c>
    </row>
    <row r="139" spans="1:6">
      <c r="A139" s="60" t="s">
        <v>63</v>
      </c>
      <c r="B139" s="59" t="s">
        <v>64</v>
      </c>
      <c r="C139" s="59" t="s">
        <v>7</v>
      </c>
      <c r="D139" s="59" t="s">
        <v>1019</v>
      </c>
      <c r="E139" s="59" t="s">
        <v>916</v>
      </c>
      <c r="F139">
        <v>225</v>
      </c>
    </row>
    <row r="140" spans="1:6">
      <c r="A140" s="60" t="s">
        <v>65</v>
      </c>
      <c r="B140" s="59" t="s">
        <v>66</v>
      </c>
      <c r="C140" s="59" t="s">
        <v>507</v>
      </c>
      <c r="D140" s="59" t="s">
        <v>1018</v>
      </c>
      <c r="E140" s="59" t="s">
        <v>915</v>
      </c>
      <c r="F140">
        <v>25</v>
      </c>
    </row>
    <row r="141" spans="1:6">
      <c r="A141" s="60" t="s">
        <v>65</v>
      </c>
      <c r="B141" s="59" t="s">
        <v>66</v>
      </c>
      <c r="C141" s="59" t="s">
        <v>7</v>
      </c>
      <c r="D141" s="59" t="s">
        <v>1019</v>
      </c>
      <c r="E141" s="59" t="s">
        <v>916</v>
      </c>
      <c r="F141">
        <v>105</v>
      </c>
    </row>
    <row r="142" spans="1:6">
      <c r="A142" s="60" t="s">
        <v>67</v>
      </c>
      <c r="B142" s="59" t="s">
        <v>68</v>
      </c>
      <c r="C142" s="59" t="s">
        <v>507</v>
      </c>
      <c r="D142" s="59" t="s">
        <v>1018</v>
      </c>
      <c r="E142" s="59" t="s">
        <v>915</v>
      </c>
      <c r="F142">
        <v>9</v>
      </c>
    </row>
    <row r="143" spans="1:6">
      <c r="A143" s="60" t="s">
        <v>67</v>
      </c>
      <c r="B143" s="59" t="s">
        <v>68</v>
      </c>
      <c r="C143" s="59" t="s">
        <v>7</v>
      </c>
      <c r="D143" s="59" t="s">
        <v>1019</v>
      </c>
      <c r="E143" s="59" t="s">
        <v>916</v>
      </c>
      <c r="F143">
        <v>24</v>
      </c>
    </row>
    <row r="144" spans="1:6">
      <c r="A144" s="60" t="s">
        <v>69</v>
      </c>
      <c r="B144" s="59" t="s">
        <v>70</v>
      </c>
      <c r="C144" s="59" t="s">
        <v>507</v>
      </c>
      <c r="D144" s="59" t="s">
        <v>1018</v>
      </c>
      <c r="E144" s="59" t="s">
        <v>915</v>
      </c>
      <c r="F144">
        <v>24</v>
      </c>
    </row>
    <row r="145" spans="1:6">
      <c r="A145" s="60" t="s">
        <v>69</v>
      </c>
      <c r="B145" s="59" t="s">
        <v>70</v>
      </c>
      <c r="C145" s="59" t="s">
        <v>7</v>
      </c>
      <c r="D145" s="59" t="s">
        <v>1019</v>
      </c>
      <c r="E145" s="59" t="s">
        <v>916</v>
      </c>
      <c r="F145">
        <v>122</v>
      </c>
    </row>
    <row r="146" spans="1:6">
      <c r="A146" s="60" t="s">
        <v>71</v>
      </c>
      <c r="B146" s="59" t="s">
        <v>72</v>
      </c>
      <c r="C146" s="59" t="s">
        <v>507</v>
      </c>
      <c r="D146" s="59" t="s">
        <v>1018</v>
      </c>
      <c r="E146" s="59" t="s">
        <v>915</v>
      </c>
      <c r="F146">
        <v>70</v>
      </c>
    </row>
    <row r="147" spans="1:6">
      <c r="A147" s="60" t="s">
        <v>71</v>
      </c>
      <c r="B147" s="59" t="s">
        <v>72</v>
      </c>
      <c r="C147" s="59" t="s">
        <v>7</v>
      </c>
      <c r="D147" s="59" t="s">
        <v>1019</v>
      </c>
      <c r="E147" s="59" t="s">
        <v>916</v>
      </c>
      <c r="F147">
        <v>333</v>
      </c>
    </row>
    <row r="148" spans="1:6">
      <c r="A148" s="60" t="s">
        <v>73</v>
      </c>
      <c r="B148" s="59" t="s">
        <v>74</v>
      </c>
      <c r="C148" s="59" t="s">
        <v>7</v>
      </c>
      <c r="D148" s="59" t="s">
        <v>1019</v>
      </c>
      <c r="E148" s="59" t="s">
        <v>916</v>
      </c>
      <c r="F148">
        <v>6</v>
      </c>
    </row>
    <row r="149" spans="1:6">
      <c r="A149" s="60" t="s">
        <v>75</v>
      </c>
      <c r="B149" s="59" t="s">
        <v>76</v>
      </c>
      <c r="C149" s="59" t="s">
        <v>7</v>
      </c>
      <c r="D149" s="59" t="s">
        <v>1019</v>
      </c>
      <c r="E149" s="59" t="s">
        <v>916</v>
      </c>
      <c r="F149">
        <v>7</v>
      </c>
    </row>
    <row r="150" spans="1:6">
      <c r="A150" s="60" t="s">
        <v>77</v>
      </c>
      <c r="B150" s="59" t="s">
        <v>78</v>
      </c>
      <c r="C150" s="59" t="s">
        <v>507</v>
      </c>
      <c r="D150" s="59" t="s">
        <v>1018</v>
      </c>
      <c r="E150" s="59" t="s">
        <v>915</v>
      </c>
      <c r="F150">
        <v>3.5</v>
      </c>
    </row>
    <row r="151" spans="1:6">
      <c r="A151" s="60" t="s">
        <v>77</v>
      </c>
      <c r="B151" s="59" t="s">
        <v>78</v>
      </c>
      <c r="C151" s="59" t="s">
        <v>7</v>
      </c>
      <c r="D151" s="59" t="s">
        <v>1019</v>
      </c>
      <c r="E151" s="59" t="s">
        <v>916</v>
      </c>
      <c r="F151">
        <v>12</v>
      </c>
    </row>
    <row r="152" spans="1:6">
      <c r="A152" s="60" t="s">
        <v>79</v>
      </c>
      <c r="B152" s="59" t="s">
        <v>80</v>
      </c>
      <c r="C152" s="59" t="s">
        <v>507</v>
      </c>
      <c r="D152" s="59" t="s">
        <v>1018</v>
      </c>
      <c r="E152" s="59" t="s">
        <v>915</v>
      </c>
      <c r="F152">
        <v>10</v>
      </c>
    </row>
    <row r="153" spans="1:6">
      <c r="A153" s="60" t="s">
        <v>79</v>
      </c>
      <c r="B153" s="59" t="s">
        <v>80</v>
      </c>
      <c r="C153" s="59" t="s">
        <v>7</v>
      </c>
      <c r="D153" s="59" t="s">
        <v>1019</v>
      </c>
      <c r="E153" s="59" t="s">
        <v>916</v>
      </c>
      <c r="F153">
        <v>27</v>
      </c>
    </row>
    <row r="154" spans="1:6">
      <c r="A154" s="60" t="s">
        <v>81</v>
      </c>
      <c r="B154" s="59" t="s">
        <v>82</v>
      </c>
      <c r="C154" s="59" t="s">
        <v>507</v>
      </c>
      <c r="D154" s="59" t="s">
        <v>1018</v>
      </c>
      <c r="E154" s="59" t="s">
        <v>915</v>
      </c>
      <c r="F154">
        <v>1.18</v>
      </c>
    </row>
    <row r="155" spans="1:6">
      <c r="A155" s="60" t="s">
        <v>81</v>
      </c>
      <c r="B155" s="59" t="s">
        <v>82</v>
      </c>
      <c r="C155" s="59" t="s">
        <v>7</v>
      </c>
      <c r="D155" s="59" t="s">
        <v>1019</v>
      </c>
      <c r="E155" s="59" t="s">
        <v>916</v>
      </c>
      <c r="F155">
        <v>17.71</v>
      </c>
    </row>
    <row r="156" spans="1:6">
      <c r="A156" s="60" t="s">
        <v>83</v>
      </c>
      <c r="B156" s="59" t="s">
        <v>84</v>
      </c>
      <c r="C156" s="59" t="s">
        <v>507</v>
      </c>
      <c r="D156" s="59" t="s">
        <v>1018</v>
      </c>
      <c r="E156" s="59" t="s">
        <v>915</v>
      </c>
      <c r="F156">
        <v>35</v>
      </c>
    </row>
    <row r="157" spans="1:6">
      <c r="A157" s="60" t="s">
        <v>83</v>
      </c>
      <c r="B157" s="59" t="s">
        <v>84</v>
      </c>
      <c r="C157" s="59" t="s">
        <v>7</v>
      </c>
      <c r="D157" s="59" t="s">
        <v>1019</v>
      </c>
      <c r="E157" s="59" t="s">
        <v>916</v>
      </c>
      <c r="F157">
        <v>395</v>
      </c>
    </row>
    <row r="158" spans="1:6">
      <c r="A158" s="60" t="s">
        <v>85</v>
      </c>
      <c r="B158" s="59" t="s">
        <v>86</v>
      </c>
      <c r="C158" s="59" t="s">
        <v>507</v>
      </c>
      <c r="D158" s="59" t="s">
        <v>1018</v>
      </c>
      <c r="E158" s="59" t="s">
        <v>915</v>
      </c>
      <c r="F158">
        <v>4</v>
      </c>
    </row>
    <row r="159" spans="1:6">
      <c r="A159" s="60" t="s">
        <v>85</v>
      </c>
      <c r="B159" s="59" t="s">
        <v>86</v>
      </c>
      <c r="C159" s="59" t="s">
        <v>7</v>
      </c>
      <c r="D159" s="59" t="s">
        <v>1019</v>
      </c>
      <c r="E159" s="59" t="s">
        <v>916</v>
      </c>
      <c r="F159">
        <v>32</v>
      </c>
    </row>
    <row r="160" spans="1:6">
      <c r="A160" s="60" t="s">
        <v>87</v>
      </c>
      <c r="B160" s="59" t="s">
        <v>88</v>
      </c>
      <c r="C160" s="59" t="s">
        <v>7</v>
      </c>
      <c r="D160" s="59" t="s">
        <v>1019</v>
      </c>
      <c r="E160" s="59" t="s">
        <v>916</v>
      </c>
      <c r="F160">
        <v>60</v>
      </c>
    </row>
    <row r="161" spans="1:6">
      <c r="A161" s="60" t="s">
        <v>89</v>
      </c>
      <c r="B161" s="59" t="s">
        <v>90</v>
      </c>
      <c r="C161" s="59" t="s">
        <v>507</v>
      </c>
      <c r="D161" s="59" t="s">
        <v>1018</v>
      </c>
      <c r="E161" s="59" t="s">
        <v>915</v>
      </c>
      <c r="F161">
        <v>7</v>
      </c>
    </row>
    <row r="162" spans="1:6">
      <c r="A162" s="60" t="s">
        <v>89</v>
      </c>
      <c r="B162" s="59" t="s">
        <v>90</v>
      </c>
      <c r="C162" s="59" t="s">
        <v>7</v>
      </c>
      <c r="D162" s="59" t="s">
        <v>1019</v>
      </c>
      <c r="E162" s="59" t="s">
        <v>916</v>
      </c>
      <c r="F162">
        <v>7.4</v>
      </c>
    </row>
    <row r="163" spans="1:6">
      <c r="A163" s="60" t="s">
        <v>91</v>
      </c>
      <c r="B163" s="59" t="s">
        <v>92</v>
      </c>
      <c r="C163" s="59" t="s">
        <v>507</v>
      </c>
      <c r="D163" s="59" t="s">
        <v>1018</v>
      </c>
      <c r="E163" s="59" t="s">
        <v>915</v>
      </c>
      <c r="F163">
        <v>6</v>
      </c>
    </row>
    <row r="164" spans="1:6">
      <c r="A164" s="60" t="s">
        <v>91</v>
      </c>
      <c r="B164" s="59" t="s">
        <v>92</v>
      </c>
      <c r="C164" s="59" t="s">
        <v>7</v>
      </c>
      <c r="D164" s="59" t="s">
        <v>1019</v>
      </c>
      <c r="E164" s="59" t="s">
        <v>916</v>
      </c>
      <c r="F164">
        <v>61</v>
      </c>
    </row>
    <row r="165" spans="1:6">
      <c r="A165" s="60" t="s">
        <v>93</v>
      </c>
      <c r="B165" s="59" t="s">
        <v>94</v>
      </c>
      <c r="C165" s="59" t="s">
        <v>507</v>
      </c>
      <c r="D165" s="59" t="s">
        <v>1018</v>
      </c>
      <c r="E165" s="59" t="s">
        <v>915</v>
      </c>
      <c r="F165">
        <v>8</v>
      </c>
    </row>
    <row r="166" spans="1:6">
      <c r="A166" s="60" t="s">
        <v>93</v>
      </c>
      <c r="B166" s="59" t="s">
        <v>94</v>
      </c>
      <c r="C166" s="59" t="s">
        <v>7</v>
      </c>
      <c r="D166" s="59" t="s">
        <v>1019</v>
      </c>
      <c r="E166" s="59" t="s">
        <v>916</v>
      </c>
      <c r="F166">
        <v>62</v>
      </c>
    </row>
    <row r="167" spans="1:6">
      <c r="A167" s="60" t="s">
        <v>181</v>
      </c>
      <c r="B167" s="59" t="s">
        <v>182</v>
      </c>
      <c r="C167" s="59" t="s">
        <v>507</v>
      </c>
      <c r="D167" s="59" t="s">
        <v>1018</v>
      </c>
      <c r="E167" s="59" t="s">
        <v>915</v>
      </c>
      <c r="F167">
        <v>394</v>
      </c>
    </row>
    <row r="168" spans="1:6">
      <c r="A168" s="60" t="s">
        <v>181</v>
      </c>
      <c r="B168" s="59" t="s">
        <v>182</v>
      </c>
      <c r="C168" s="59" t="s">
        <v>7</v>
      </c>
      <c r="D168" s="59" t="s">
        <v>1019</v>
      </c>
      <c r="E168" s="59" t="s">
        <v>916</v>
      </c>
      <c r="F168">
        <v>1930.05</v>
      </c>
    </row>
    <row r="169" spans="1:6">
      <c r="A169" s="60" t="s">
        <v>183</v>
      </c>
      <c r="B169" s="59" t="s">
        <v>184</v>
      </c>
      <c r="C169" s="59" t="s">
        <v>507</v>
      </c>
      <c r="D169" s="59" t="s">
        <v>1018</v>
      </c>
      <c r="E169" s="59" t="s">
        <v>915</v>
      </c>
      <c r="F169">
        <v>120</v>
      </c>
    </row>
    <row r="170" spans="1:6">
      <c r="A170" s="60" t="s">
        <v>183</v>
      </c>
      <c r="B170" s="59" t="s">
        <v>184</v>
      </c>
      <c r="C170" s="59" t="s">
        <v>7</v>
      </c>
      <c r="D170" s="59" t="s">
        <v>1019</v>
      </c>
      <c r="E170" s="59" t="s">
        <v>916</v>
      </c>
      <c r="F170">
        <v>1235</v>
      </c>
    </row>
    <row r="171" spans="1:6">
      <c r="A171" s="60" t="s">
        <v>185</v>
      </c>
      <c r="B171" s="59" t="s">
        <v>186</v>
      </c>
      <c r="C171" s="59" t="s">
        <v>507</v>
      </c>
      <c r="D171" s="59" t="s">
        <v>1018</v>
      </c>
      <c r="E171" s="59" t="s">
        <v>915</v>
      </c>
      <c r="F171">
        <v>150</v>
      </c>
    </row>
    <row r="172" spans="1:6">
      <c r="A172" s="60" t="s">
        <v>185</v>
      </c>
      <c r="B172" s="59" t="s">
        <v>186</v>
      </c>
      <c r="C172" s="59" t="s">
        <v>7</v>
      </c>
      <c r="D172" s="59" t="s">
        <v>1019</v>
      </c>
      <c r="E172" s="59" t="s">
        <v>916</v>
      </c>
      <c r="F172">
        <v>410</v>
      </c>
    </row>
    <row r="173" spans="1:6">
      <c r="A173" s="60" t="s">
        <v>187</v>
      </c>
      <c r="B173" s="59" t="s">
        <v>188</v>
      </c>
      <c r="C173" s="59" t="s">
        <v>507</v>
      </c>
      <c r="D173" s="59" t="s">
        <v>1018</v>
      </c>
      <c r="E173" s="59" t="s">
        <v>915</v>
      </c>
      <c r="F173">
        <v>17</v>
      </c>
    </row>
    <row r="174" spans="1:6">
      <c r="A174" s="60" t="s">
        <v>187</v>
      </c>
      <c r="B174" s="59" t="s">
        <v>188</v>
      </c>
      <c r="C174" s="59" t="s">
        <v>7</v>
      </c>
      <c r="D174" s="59" t="s">
        <v>1019</v>
      </c>
      <c r="E174" s="59" t="s">
        <v>916</v>
      </c>
      <c r="F174">
        <v>295</v>
      </c>
    </row>
    <row r="175" spans="1:6">
      <c r="A175" s="60" t="s">
        <v>189</v>
      </c>
      <c r="B175" s="59" t="s">
        <v>190</v>
      </c>
      <c r="C175" s="59" t="s">
        <v>507</v>
      </c>
      <c r="D175" s="59" t="s">
        <v>1018</v>
      </c>
      <c r="E175" s="59" t="s">
        <v>915</v>
      </c>
      <c r="F175">
        <v>90</v>
      </c>
    </row>
    <row r="176" spans="1:6">
      <c r="A176" s="60" t="s">
        <v>189</v>
      </c>
      <c r="B176" s="59" t="s">
        <v>190</v>
      </c>
      <c r="C176" s="59" t="s">
        <v>7</v>
      </c>
      <c r="D176" s="59" t="s">
        <v>1019</v>
      </c>
      <c r="E176" s="59" t="s">
        <v>916</v>
      </c>
      <c r="F176">
        <v>709</v>
      </c>
    </row>
    <row r="177" spans="1:6">
      <c r="A177" s="60" t="s">
        <v>191</v>
      </c>
      <c r="B177" s="59" t="s">
        <v>192</v>
      </c>
      <c r="C177" s="59" t="s">
        <v>507</v>
      </c>
      <c r="D177" s="59" t="s">
        <v>1018</v>
      </c>
      <c r="E177" s="59" t="s">
        <v>915</v>
      </c>
      <c r="F177">
        <v>49</v>
      </c>
    </row>
    <row r="178" spans="1:6">
      <c r="A178" s="60" t="s">
        <v>191</v>
      </c>
      <c r="B178" s="59" t="s">
        <v>192</v>
      </c>
      <c r="C178" s="59" t="s">
        <v>7</v>
      </c>
      <c r="D178" s="59" t="s">
        <v>1019</v>
      </c>
      <c r="E178" s="59" t="s">
        <v>916</v>
      </c>
      <c r="F178">
        <v>88</v>
      </c>
    </row>
    <row r="179" spans="1:6">
      <c r="A179" s="60" t="s">
        <v>193</v>
      </c>
      <c r="B179" s="59" t="s">
        <v>194</v>
      </c>
      <c r="C179" s="59" t="s">
        <v>507</v>
      </c>
      <c r="D179" s="59" t="s">
        <v>1018</v>
      </c>
      <c r="E179" s="59" t="s">
        <v>915</v>
      </c>
      <c r="F179">
        <v>190</v>
      </c>
    </row>
    <row r="180" spans="1:6">
      <c r="A180" s="60" t="s">
        <v>193</v>
      </c>
      <c r="B180" s="59" t="s">
        <v>194</v>
      </c>
      <c r="C180" s="59" t="s">
        <v>7</v>
      </c>
      <c r="D180" s="59" t="s">
        <v>1019</v>
      </c>
      <c r="E180" s="59" t="s">
        <v>916</v>
      </c>
      <c r="F180">
        <v>1465</v>
      </c>
    </row>
    <row r="181" spans="1:6">
      <c r="A181" s="60" t="s">
        <v>195</v>
      </c>
      <c r="B181" s="59" t="s">
        <v>196</v>
      </c>
      <c r="C181" s="59" t="s">
        <v>7</v>
      </c>
      <c r="D181" s="59" t="s">
        <v>1019</v>
      </c>
      <c r="E181" s="59" t="s">
        <v>916</v>
      </c>
      <c r="F181">
        <v>0.48</v>
      </c>
    </row>
    <row r="182" spans="1:6">
      <c r="A182" s="60" t="s">
        <v>197</v>
      </c>
      <c r="B182" s="59" t="s">
        <v>198</v>
      </c>
      <c r="C182" s="59" t="s">
        <v>507</v>
      </c>
      <c r="D182" s="59" t="s">
        <v>1018</v>
      </c>
      <c r="E182" s="59" t="s">
        <v>915</v>
      </c>
      <c r="F182">
        <v>210</v>
      </c>
    </row>
    <row r="183" spans="1:6">
      <c r="A183" s="60" t="s">
        <v>197</v>
      </c>
      <c r="B183" s="59" t="s">
        <v>198</v>
      </c>
      <c r="C183" s="59" t="s">
        <v>7</v>
      </c>
      <c r="D183" s="59" t="s">
        <v>1019</v>
      </c>
      <c r="E183" s="59" t="s">
        <v>916</v>
      </c>
      <c r="F183">
        <v>800</v>
      </c>
    </row>
    <row r="184" spans="1:6">
      <c r="A184" s="60" t="s">
        <v>199</v>
      </c>
      <c r="B184" s="59" t="s">
        <v>200</v>
      </c>
      <c r="C184" s="59" t="s">
        <v>507</v>
      </c>
      <c r="D184" s="59" t="s">
        <v>1018</v>
      </c>
      <c r="E184" s="59" t="s">
        <v>915</v>
      </c>
      <c r="F184">
        <v>13</v>
      </c>
    </row>
    <row r="185" spans="1:6">
      <c r="A185" s="60" t="s">
        <v>199</v>
      </c>
      <c r="B185" s="59" t="s">
        <v>200</v>
      </c>
      <c r="C185" s="59" t="s">
        <v>7</v>
      </c>
      <c r="D185" s="59" t="s">
        <v>1019</v>
      </c>
      <c r="E185" s="59" t="s">
        <v>916</v>
      </c>
      <c r="F185">
        <v>160</v>
      </c>
    </row>
    <row r="186" spans="1:6">
      <c r="A186" s="60" t="s">
        <v>201</v>
      </c>
      <c r="B186" s="59" t="s">
        <v>202</v>
      </c>
      <c r="C186" s="59" t="s">
        <v>507</v>
      </c>
      <c r="D186" s="59" t="s">
        <v>1018</v>
      </c>
      <c r="E186" s="59" t="s">
        <v>915</v>
      </c>
      <c r="F186">
        <v>18.940000000000001</v>
      </c>
    </row>
    <row r="187" spans="1:6">
      <c r="A187" s="60" t="s">
        <v>201</v>
      </c>
      <c r="B187" s="59" t="s">
        <v>202</v>
      </c>
      <c r="C187" s="59" t="s">
        <v>7</v>
      </c>
      <c r="D187" s="59" t="s">
        <v>1019</v>
      </c>
      <c r="E187" s="59" t="s">
        <v>916</v>
      </c>
      <c r="F187">
        <v>149.09</v>
      </c>
    </row>
    <row r="188" spans="1:6">
      <c r="A188" s="60" t="s">
        <v>203</v>
      </c>
      <c r="B188" s="59" t="s">
        <v>204</v>
      </c>
      <c r="C188" s="59" t="s">
        <v>507</v>
      </c>
      <c r="D188" s="59" t="s">
        <v>1018</v>
      </c>
      <c r="E188" s="59" t="s">
        <v>915</v>
      </c>
      <c r="F188">
        <v>221.57</v>
      </c>
    </row>
    <row r="189" spans="1:6">
      <c r="A189" s="60" t="s">
        <v>203</v>
      </c>
      <c r="B189" s="59" t="s">
        <v>204</v>
      </c>
      <c r="C189" s="59" t="s">
        <v>7</v>
      </c>
      <c r="D189" s="59" t="s">
        <v>1019</v>
      </c>
      <c r="E189" s="59" t="s">
        <v>916</v>
      </c>
      <c r="F189">
        <v>799.78</v>
      </c>
    </row>
    <row r="190" spans="1:6">
      <c r="A190" s="60" t="s">
        <v>205</v>
      </c>
      <c r="B190" s="59" t="s">
        <v>206</v>
      </c>
      <c r="C190" s="59" t="s">
        <v>507</v>
      </c>
      <c r="D190" s="59" t="s">
        <v>1018</v>
      </c>
      <c r="E190" s="59" t="s">
        <v>915</v>
      </c>
      <c r="F190">
        <v>35</v>
      </c>
    </row>
    <row r="191" spans="1:6">
      <c r="A191" s="60" t="s">
        <v>205</v>
      </c>
      <c r="B191" s="59" t="s">
        <v>206</v>
      </c>
      <c r="C191" s="59" t="s">
        <v>7</v>
      </c>
      <c r="D191" s="59" t="s">
        <v>1019</v>
      </c>
      <c r="E191" s="59" t="s">
        <v>916</v>
      </c>
      <c r="F191">
        <v>530</v>
      </c>
    </row>
    <row r="192" spans="1:6">
      <c r="A192" s="60" t="s">
        <v>335</v>
      </c>
      <c r="B192" s="59" t="s">
        <v>336</v>
      </c>
      <c r="C192" s="59" t="s">
        <v>507</v>
      </c>
      <c r="D192" s="59" t="s">
        <v>1018</v>
      </c>
      <c r="E192" s="59" t="s">
        <v>915</v>
      </c>
      <c r="F192">
        <v>47</v>
      </c>
    </row>
    <row r="193" spans="1:6">
      <c r="A193" s="60" t="s">
        <v>335</v>
      </c>
      <c r="B193" s="59" t="s">
        <v>336</v>
      </c>
      <c r="C193" s="59" t="s">
        <v>7</v>
      </c>
      <c r="D193" s="59" t="s">
        <v>1019</v>
      </c>
      <c r="E193" s="59" t="s">
        <v>916</v>
      </c>
      <c r="F193">
        <v>445</v>
      </c>
    </row>
    <row r="194" spans="1:6">
      <c r="A194" s="60" t="s">
        <v>337</v>
      </c>
      <c r="B194" s="59" t="s">
        <v>338</v>
      </c>
      <c r="C194" s="59" t="s">
        <v>507</v>
      </c>
      <c r="D194" s="59" t="s">
        <v>1018</v>
      </c>
      <c r="E194" s="59" t="s">
        <v>915</v>
      </c>
      <c r="F194">
        <v>53.99</v>
      </c>
    </row>
    <row r="195" spans="1:6">
      <c r="A195" s="60" t="s">
        <v>337</v>
      </c>
      <c r="B195" s="59" t="s">
        <v>338</v>
      </c>
      <c r="C195" s="59" t="s">
        <v>7</v>
      </c>
      <c r="D195" s="59" t="s">
        <v>1019</v>
      </c>
      <c r="E195" s="59" t="s">
        <v>916</v>
      </c>
      <c r="F195">
        <v>1040.48</v>
      </c>
    </row>
    <row r="196" spans="1:6">
      <c r="A196" s="60" t="s">
        <v>339</v>
      </c>
      <c r="B196" s="59" t="s">
        <v>340</v>
      </c>
      <c r="C196" s="59" t="s">
        <v>507</v>
      </c>
      <c r="D196" s="59" t="s">
        <v>1018</v>
      </c>
      <c r="E196" s="59" t="s">
        <v>915</v>
      </c>
      <c r="F196">
        <v>25</v>
      </c>
    </row>
    <row r="197" spans="1:6">
      <c r="A197" s="60" t="s">
        <v>339</v>
      </c>
      <c r="B197" s="59" t="s">
        <v>340</v>
      </c>
      <c r="C197" s="59" t="s">
        <v>7</v>
      </c>
      <c r="D197" s="59" t="s">
        <v>1019</v>
      </c>
      <c r="E197" s="59" t="s">
        <v>916</v>
      </c>
      <c r="F197">
        <v>450</v>
      </c>
    </row>
    <row r="198" spans="1:6">
      <c r="A198" s="60" t="s">
        <v>341</v>
      </c>
      <c r="B198" s="59" t="s">
        <v>342</v>
      </c>
      <c r="C198" s="59" t="s">
        <v>507</v>
      </c>
      <c r="D198" s="59" t="s">
        <v>1018</v>
      </c>
      <c r="E198" s="59" t="s">
        <v>915</v>
      </c>
      <c r="F198">
        <v>330</v>
      </c>
    </row>
    <row r="199" spans="1:6">
      <c r="A199" s="60" t="s">
        <v>341</v>
      </c>
      <c r="B199" s="59" t="s">
        <v>342</v>
      </c>
      <c r="C199" s="59" t="s">
        <v>7</v>
      </c>
      <c r="D199" s="59" t="s">
        <v>1019</v>
      </c>
      <c r="E199" s="59" t="s">
        <v>916</v>
      </c>
      <c r="F199">
        <v>1600</v>
      </c>
    </row>
    <row r="200" spans="1:6">
      <c r="A200" s="60" t="s">
        <v>343</v>
      </c>
      <c r="B200" s="59" t="s">
        <v>344</v>
      </c>
      <c r="C200" s="59" t="s">
        <v>507</v>
      </c>
      <c r="D200" s="59" t="s">
        <v>1018</v>
      </c>
      <c r="E200" s="59" t="s">
        <v>915</v>
      </c>
      <c r="F200">
        <v>325</v>
      </c>
    </row>
    <row r="201" spans="1:6">
      <c r="A201" s="60" t="s">
        <v>343</v>
      </c>
      <c r="B201" s="59" t="s">
        <v>344</v>
      </c>
      <c r="C201" s="59" t="s">
        <v>7</v>
      </c>
      <c r="D201" s="59" t="s">
        <v>1019</v>
      </c>
      <c r="E201" s="59" t="s">
        <v>916</v>
      </c>
      <c r="F201">
        <v>1762</v>
      </c>
    </row>
    <row r="202" spans="1:6">
      <c r="A202" s="60" t="s">
        <v>345</v>
      </c>
      <c r="B202" s="59" t="s">
        <v>346</v>
      </c>
      <c r="C202" s="59" t="s">
        <v>507</v>
      </c>
      <c r="D202" s="59" t="s">
        <v>1018</v>
      </c>
      <c r="E202" s="59" t="s">
        <v>915</v>
      </c>
      <c r="F202">
        <v>195</v>
      </c>
    </row>
    <row r="203" spans="1:6">
      <c r="A203" s="60" t="s">
        <v>345</v>
      </c>
      <c r="B203" s="59" t="s">
        <v>346</v>
      </c>
      <c r="C203" s="59" t="s">
        <v>7</v>
      </c>
      <c r="D203" s="59" t="s">
        <v>1019</v>
      </c>
      <c r="E203" s="59" t="s">
        <v>916</v>
      </c>
      <c r="F203">
        <v>1060</v>
      </c>
    </row>
    <row r="204" spans="1:6">
      <c r="A204" s="60" t="s">
        <v>347</v>
      </c>
      <c r="B204" s="59" t="s">
        <v>348</v>
      </c>
      <c r="C204" s="59" t="s">
        <v>7</v>
      </c>
      <c r="D204" s="59" t="s">
        <v>1019</v>
      </c>
      <c r="E204" s="59" t="s">
        <v>916</v>
      </c>
      <c r="F204">
        <v>21</v>
      </c>
    </row>
    <row r="205" spans="1:6">
      <c r="A205" s="60" t="s">
        <v>155</v>
      </c>
      <c r="B205" s="59" t="s">
        <v>156</v>
      </c>
      <c r="C205" s="59" t="s">
        <v>507</v>
      </c>
      <c r="D205" s="59" t="s">
        <v>1018</v>
      </c>
      <c r="E205" s="59" t="s">
        <v>915</v>
      </c>
      <c r="F205">
        <v>95.9</v>
      </c>
    </row>
    <row r="206" spans="1:6">
      <c r="A206" s="60" t="s">
        <v>443</v>
      </c>
      <c r="B206" s="59" t="s">
        <v>444</v>
      </c>
      <c r="C206" s="59" t="s">
        <v>507</v>
      </c>
      <c r="D206" s="59" t="s">
        <v>1018</v>
      </c>
      <c r="E206" s="59" t="s">
        <v>915</v>
      </c>
      <c r="F206">
        <v>12</v>
      </c>
    </row>
    <row r="207" spans="1:6">
      <c r="A207" s="60" t="s">
        <v>443</v>
      </c>
      <c r="B207" s="59" t="s">
        <v>444</v>
      </c>
      <c r="C207" s="59" t="s">
        <v>7</v>
      </c>
      <c r="D207" s="59" t="s">
        <v>1019</v>
      </c>
      <c r="E207" s="59" t="s">
        <v>916</v>
      </c>
      <c r="F207">
        <v>30</v>
      </c>
    </row>
    <row r="208" spans="1:6">
      <c r="A208" s="60" t="s">
        <v>445</v>
      </c>
      <c r="B208" s="59" t="s">
        <v>446</v>
      </c>
      <c r="C208" s="59" t="s">
        <v>507</v>
      </c>
      <c r="D208" s="59" t="s">
        <v>1018</v>
      </c>
      <c r="E208" s="59" t="s">
        <v>915</v>
      </c>
      <c r="F208">
        <v>29</v>
      </c>
    </row>
    <row r="209" spans="1:6">
      <c r="A209" s="60" t="s">
        <v>445</v>
      </c>
      <c r="B209" s="59" t="s">
        <v>446</v>
      </c>
      <c r="C209" s="59" t="s">
        <v>7</v>
      </c>
      <c r="D209" s="59" t="s">
        <v>1019</v>
      </c>
      <c r="E209" s="59" t="s">
        <v>916</v>
      </c>
      <c r="F209">
        <v>1200</v>
      </c>
    </row>
    <row r="210" spans="1:6">
      <c r="A210" s="60" t="s">
        <v>447</v>
      </c>
      <c r="B210" s="59" t="s">
        <v>448</v>
      </c>
      <c r="C210" s="59" t="s">
        <v>507</v>
      </c>
      <c r="D210" s="59" t="s">
        <v>1018</v>
      </c>
      <c r="E210" s="59" t="s">
        <v>915</v>
      </c>
      <c r="F210">
        <v>125.65</v>
      </c>
    </row>
    <row r="211" spans="1:6">
      <c r="A211" s="60" t="s">
        <v>447</v>
      </c>
      <c r="B211" s="59" t="s">
        <v>448</v>
      </c>
      <c r="C211" s="59" t="s">
        <v>7</v>
      </c>
      <c r="D211" s="59" t="s">
        <v>1019</v>
      </c>
      <c r="E211" s="59" t="s">
        <v>916</v>
      </c>
      <c r="F211">
        <v>455.31</v>
      </c>
    </row>
    <row r="212" spans="1:6">
      <c r="A212" s="60" t="s">
        <v>449</v>
      </c>
      <c r="B212" s="59" t="s">
        <v>450</v>
      </c>
      <c r="C212" s="59" t="s">
        <v>507</v>
      </c>
      <c r="D212" s="59" t="s">
        <v>1018</v>
      </c>
      <c r="E212" s="59" t="s">
        <v>915</v>
      </c>
      <c r="F212">
        <v>173</v>
      </c>
    </row>
    <row r="213" spans="1:6">
      <c r="A213" s="60" t="s">
        <v>449</v>
      </c>
      <c r="B213" s="59" t="s">
        <v>450</v>
      </c>
      <c r="C213" s="59" t="s">
        <v>7</v>
      </c>
      <c r="D213" s="59" t="s">
        <v>1019</v>
      </c>
      <c r="E213" s="59" t="s">
        <v>916</v>
      </c>
      <c r="F213">
        <v>524</v>
      </c>
    </row>
    <row r="214" spans="1:6">
      <c r="A214" s="60" t="s">
        <v>451</v>
      </c>
      <c r="B214" s="59" t="s">
        <v>452</v>
      </c>
      <c r="C214" s="59" t="s">
        <v>507</v>
      </c>
      <c r="D214" s="59" t="s">
        <v>1018</v>
      </c>
      <c r="E214" s="59" t="s">
        <v>915</v>
      </c>
      <c r="F214">
        <v>100</v>
      </c>
    </row>
    <row r="215" spans="1:6">
      <c r="A215" s="60" t="s">
        <v>451</v>
      </c>
      <c r="B215" s="59" t="s">
        <v>452</v>
      </c>
      <c r="C215" s="59" t="s">
        <v>7</v>
      </c>
      <c r="D215" s="59" t="s">
        <v>1019</v>
      </c>
      <c r="E215" s="59" t="s">
        <v>916</v>
      </c>
      <c r="F215">
        <v>954</v>
      </c>
    </row>
    <row r="216" spans="1:6">
      <c r="A216" s="60" t="s">
        <v>453</v>
      </c>
      <c r="B216" s="59" t="s">
        <v>454</v>
      </c>
      <c r="C216" s="59" t="s">
        <v>507</v>
      </c>
      <c r="D216" s="59" t="s">
        <v>1018</v>
      </c>
      <c r="E216" s="59" t="s">
        <v>915</v>
      </c>
      <c r="F216">
        <v>36</v>
      </c>
    </row>
    <row r="217" spans="1:6">
      <c r="A217" s="60" t="s">
        <v>453</v>
      </c>
      <c r="B217" s="59" t="s">
        <v>454</v>
      </c>
      <c r="C217" s="59" t="s">
        <v>7</v>
      </c>
      <c r="D217" s="59" t="s">
        <v>1019</v>
      </c>
      <c r="E217" s="59" t="s">
        <v>916</v>
      </c>
      <c r="F217">
        <v>370</v>
      </c>
    </row>
    <row r="218" spans="1:6">
      <c r="A218" s="60" t="s">
        <v>455</v>
      </c>
      <c r="B218" s="59" t="s">
        <v>456</v>
      </c>
      <c r="C218" s="59" t="s">
        <v>507</v>
      </c>
      <c r="D218" s="59" t="s">
        <v>1018</v>
      </c>
      <c r="E218" s="59" t="s">
        <v>915</v>
      </c>
      <c r="F218">
        <v>184</v>
      </c>
    </row>
    <row r="219" spans="1:6">
      <c r="A219" s="60" t="s">
        <v>455</v>
      </c>
      <c r="B219" s="59" t="s">
        <v>456</v>
      </c>
      <c r="C219" s="59" t="s">
        <v>7</v>
      </c>
      <c r="D219" s="59" t="s">
        <v>1019</v>
      </c>
      <c r="E219" s="59" t="s">
        <v>916</v>
      </c>
      <c r="F219">
        <v>617</v>
      </c>
    </row>
    <row r="220" spans="1:6">
      <c r="A220" s="60" t="s">
        <v>457</v>
      </c>
      <c r="B220" s="59" t="s">
        <v>458</v>
      </c>
      <c r="C220" s="59" t="s">
        <v>507</v>
      </c>
      <c r="D220" s="59" t="s">
        <v>1018</v>
      </c>
      <c r="E220" s="59" t="s">
        <v>915</v>
      </c>
      <c r="F220">
        <v>75</v>
      </c>
    </row>
    <row r="221" spans="1:6">
      <c r="A221" s="60" t="s">
        <v>457</v>
      </c>
      <c r="B221" s="59" t="s">
        <v>458</v>
      </c>
      <c r="C221" s="59" t="s">
        <v>7</v>
      </c>
      <c r="D221" s="59" t="s">
        <v>1019</v>
      </c>
      <c r="E221" s="59" t="s">
        <v>916</v>
      </c>
      <c r="F221">
        <v>365</v>
      </c>
    </row>
    <row r="222" spans="1:6">
      <c r="A222" s="60" t="s">
        <v>459</v>
      </c>
      <c r="B222" s="59" t="s">
        <v>460</v>
      </c>
      <c r="C222" s="59" t="s">
        <v>507</v>
      </c>
      <c r="D222" s="59" t="s">
        <v>1018</v>
      </c>
      <c r="E222" s="59" t="s">
        <v>915</v>
      </c>
      <c r="F222">
        <v>128</v>
      </c>
    </row>
    <row r="223" spans="1:6">
      <c r="A223" s="60" t="s">
        <v>459</v>
      </c>
      <c r="B223" s="59" t="s">
        <v>460</v>
      </c>
      <c r="C223" s="59" t="s">
        <v>7</v>
      </c>
      <c r="D223" s="59" t="s">
        <v>1019</v>
      </c>
      <c r="E223" s="59" t="s">
        <v>916</v>
      </c>
      <c r="F223">
        <v>435</v>
      </c>
    </row>
    <row r="224" spans="1:6">
      <c r="A224" s="60" t="s">
        <v>461</v>
      </c>
      <c r="B224" s="59" t="s">
        <v>462</v>
      </c>
      <c r="C224" s="59" t="s">
        <v>507</v>
      </c>
      <c r="D224" s="59" t="s">
        <v>1018</v>
      </c>
      <c r="E224" s="59" t="s">
        <v>915</v>
      </c>
      <c r="F224">
        <v>29</v>
      </c>
    </row>
    <row r="225" spans="1:6">
      <c r="A225" s="60" t="s">
        <v>461</v>
      </c>
      <c r="B225" s="59" t="s">
        <v>462</v>
      </c>
      <c r="C225" s="59" t="s">
        <v>7</v>
      </c>
      <c r="D225" s="59" t="s">
        <v>1019</v>
      </c>
      <c r="E225" s="59" t="s">
        <v>916</v>
      </c>
      <c r="F225">
        <v>120</v>
      </c>
    </row>
    <row r="226" spans="1:6">
      <c r="A226" s="60" t="s">
        <v>463</v>
      </c>
      <c r="B226" s="59" t="s">
        <v>464</v>
      </c>
      <c r="C226" s="59" t="s">
        <v>507</v>
      </c>
      <c r="D226" s="59" t="s">
        <v>1018</v>
      </c>
      <c r="E226" s="59" t="s">
        <v>915</v>
      </c>
      <c r="F226">
        <v>24</v>
      </c>
    </row>
    <row r="227" spans="1:6">
      <c r="A227" s="60" t="s">
        <v>463</v>
      </c>
      <c r="B227" s="59" t="s">
        <v>464</v>
      </c>
      <c r="C227" s="59" t="s">
        <v>7</v>
      </c>
      <c r="D227" s="59" t="s">
        <v>1019</v>
      </c>
      <c r="E227" s="59" t="s">
        <v>916</v>
      </c>
      <c r="F227">
        <v>154.16999999999999</v>
      </c>
    </row>
    <row r="228" spans="1:6">
      <c r="A228" s="60" t="s">
        <v>465</v>
      </c>
      <c r="B228" s="59" t="s">
        <v>466</v>
      </c>
      <c r="C228" s="59" t="s">
        <v>7</v>
      </c>
      <c r="D228" s="59" t="s">
        <v>1019</v>
      </c>
      <c r="E228" s="59" t="s">
        <v>916</v>
      </c>
      <c r="F228">
        <v>15</v>
      </c>
    </row>
    <row r="229" spans="1:6">
      <c r="A229" s="60" t="s">
        <v>349</v>
      </c>
      <c r="B229" s="59" t="s">
        <v>350</v>
      </c>
      <c r="C229" s="59" t="s">
        <v>507</v>
      </c>
      <c r="D229" s="59" t="s">
        <v>1018</v>
      </c>
      <c r="E229" s="59" t="s">
        <v>915</v>
      </c>
      <c r="F229">
        <v>35</v>
      </c>
    </row>
    <row r="230" spans="1:6">
      <c r="A230" s="60" t="s">
        <v>349</v>
      </c>
      <c r="B230" s="59" t="s">
        <v>350</v>
      </c>
      <c r="C230" s="59" t="s">
        <v>7</v>
      </c>
      <c r="D230" s="59" t="s">
        <v>1019</v>
      </c>
      <c r="E230" s="59" t="s">
        <v>916</v>
      </c>
      <c r="F230">
        <v>100</v>
      </c>
    </row>
    <row r="231" spans="1:6">
      <c r="A231" s="60" t="s">
        <v>351</v>
      </c>
      <c r="B231" s="59" t="s">
        <v>352</v>
      </c>
      <c r="C231" s="59" t="s">
        <v>507</v>
      </c>
      <c r="D231" s="59" t="s">
        <v>1018</v>
      </c>
      <c r="E231" s="59" t="s">
        <v>915</v>
      </c>
      <c r="F231">
        <v>85</v>
      </c>
    </row>
    <row r="232" spans="1:6">
      <c r="A232" s="60" t="s">
        <v>351</v>
      </c>
      <c r="B232" s="59" t="s">
        <v>352</v>
      </c>
      <c r="C232" s="59" t="s">
        <v>7</v>
      </c>
      <c r="D232" s="59" t="s">
        <v>1019</v>
      </c>
      <c r="E232" s="59" t="s">
        <v>916</v>
      </c>
      <c r="F232">
        <v>370</v>
      </c>
    </row>
    <row r="233" spans="1:6">
      <c r="A233" s="60" t="s">
        <v>353</v>
      </c>
      <c r="B233" s="59" t="s">
        <v>354</v>
      </c>
      <c r="C233" s="59" t="s">
        <v>507</v>
      </c>
      <c r="D233" s="59" t="s">
        <v>1018</v>
      </c>
      <c r="E233" s="59" t="s">
        <v>915</v>
      </c>
      <c r="F233">
        <v>261</v>
      </c>
    </row>
    <row r="234" spans="1:6">
      <c r="A234" s="60" t="s">
        <v>353</v>
      </c>
      <c r="B234" s="59" t="s">
        <v>354</v>
      </c>
      <c r="C234" s="59" t="s">
        <v>7</v>
      </c>
      <c r="D234" s="59" t="s">
        <v>1019</v>
      </c>
      <c r="E234" s="59" t="s">
        <v>916</v>
      </c>
      <c r="F234">
        <v>1124</v>
      </c>
    </row>
    <row r="235" spans="1:6">
      <c r="A235" s="60" t="s">
        <v>355</v>
      </c>
      <c r="B235" s="59" t="s">
        <v>356</v>
      </c>
      <c r="C235" s="59" t="s">
        <v>507</v>
      </c>
      <c r="D235" s="59" t="s">
        <v>1018</v>
      </c>
      <c r="E235" s="59" t="s">
        <v>915</v>
      </c>
      <c r="F235">
        <v>5.76</v>
      </c>
    </row>
    <row r="236" spans="1:6">
      <c r="A236" s="60" t="s">
        <v>355</v>
      </c>
      <c r="B236" s="59" t="s">
        <v>356</v>
      </c>
      <c r="C236" s="59" t="s">
        <v>7</v>
      </c>
      <c r="D236" s="59" t="s">
        <v>1019</v>
      </c>
      <c r="E236" s="59" t="s">
        <v>916</v>
      </c>
      <c r="F236">
        <v>99.34</v>
      </c>
    </row>
    <row r="237" spans="1:6">
      <c r="A237" s="60" t="s">
        <v>357</v>
      </c>
      <c r="B237" s="59" t="s">
        <v>358</v>
      </c>
      <c r="C237" s="59" t="s">
        <v>7</v>
      </c>
      <c r="D237" s="59" t="s">
        <v>1019</v>
      </c>
      <c r="E237" s="59" t="s">
        <v>916</v>
      </c>
      <c r="F237">
        <v>112</v>
      </c>
    </row>
    <row r="238" spans="1:6">
      <c r="A238" s="60" t="s">
        <v>359</v>
      </c>
      <c r="B238" s="59" t="s">
        <v>360</v>
      </c>
      <c r="C238" s="59" t="s">
        <v>507</v>
      </c>
      <c r="D238" s="59" t="s">
        <v>1018</v>
      </c>
      <c r="E238" s="59" t="s">
        <v>915</v>
      </c>
      <c r="F238">
        <v>335</v>
      </c>
    </row>
    <row r="239" spans="1:6">
      <c r="A239" s="60" t="s">
        <v>359</v>
      </c>
      <c r="B239" s="59" t="s">
        <v>360</v>
      </c>
      <c r="C239" s="59" t="s">
        <v>7</v>
      </c>
      <c r="D239" s="59" t="s">
        <v>1019</v>
      </c>
      <c r="E239" s="59" t="s">
        <v>916</v>
      </c>
      <c r="F239">
        <v>494</v>
      </c>
    </row>
    <row r="240" spans="1:6">
      <c r="A240" s="60" t="s">
        <v>361</v>
      </c>
      <c r="B240" s="59" t="s">
        <v>362</v>
      </c>
      <c r="C240" s="59" t="s">
        <v>507</v>
      </c>
      <c r="D240" s="59" t="s">
        <v>1018</v>
      </c>
      <c r="E240" s="59" t="s">
        <v>915</v>
      </c>
      <c r="F240">
        <v>400</v>
      </c>
    </row>
    <row r="241" spans="1:6">
      <c r="A241" s="60" t="s">
        <v>361</v>
      </c>
      <c r="B241" s="59" t="s">
        <v>362</v>
      </c>
      <c r="C241" s="59" t="s">
        <v>7</v>
      </c>
      <c r="D241" s="59" t="s">
        <v>1019</v>
      </c>
      <c r="E241" s="59" t="s">
        <v>916</v>
      </c>
      <c r="F241">
        <v>690</v>
      </c>
    </row>
    <row r="242" spans="1:6">
      <c r="A242" s="60" t="s">
        <v>363</v>
      </c>
      <c r="B242" s="59" t="s">
        <v>364</v>
      </c>
      <c r="C242" s="59" t="s">
        <v>507</v>
      </c>
      <c r="D242" s="59" t="s">
        <v>1018</v>
      </c>
      <c r="E242" s="59" t="s">
        <v>915</v>
      </c>
      <c r="F242">
        <v>25</v>
      </c>
    </row>
    <row r="243" spans="1:6">
      <c r="A243" s="60" t="s">
        <v>363</v>
      </c>
      <c r="B243" s="59" t="s">
        <v>364</v>
      </c>
      <c r="C243" s="59" t="s">
        <v>7</v>
      </c>
      <c r="D243" s="59" t="s">
        <v>1019</v>
      </c>
      <c r="E243" s="59" t="s">
        <v>916</v>
      </c>
      <c r="F243">
        <v>108</v>
      </c>
    </row>
    <row r="244" spans="1:6">
      <c r="A244" s="60" t="s">
        <v>365</v>
      </c>
      <c r="B244" s="59" t="s">
        <v>366</v>
      </c>
      <c r="C244" s="59" t="s">
        <v>507</v>
      </c>
      <c r="D244" s="59" t="s">
        <v>1018</v>
      </c>
      <c r="E244" s="59" t="s">
        <v>915</v>
      </c>
      <c r="F244">
        <v>107.72</v>
      </c>
    </row>
    <row r="245" spans="1:6">
      <c r="A245" s="60" t="s">
        <v>365</v>
      </c>
      <c r="B245" s="59" t="s">
        <v>366</v>
      </c>
      <c r="C245" s="59" t="s">
        <v>7</v>
      </c>
      <c r="D245" s="59" t="s">
        <v>1019</v>
      </c>
      <c r="E245" s="59" t="s">
        <v>916</v>
      </c>
      <c r="F245">
        <v>275.3</v>
      </c>
    </row>
    <row r="246" spans="1:6">
      <c r="A246" s="60" t="s">
        <v>367</v>
      </c>
      <c r="B246" s="59" t="s">
        <v>368</v>
      </c>
      <c r="C246" s="59" t="s">
        <v>507</v>
      </c>
      <c r="D246" s="59" t="s">
        <v>1018</v>
      </c>
      <c r="E246" s="59" t="s">
        <v>915</v>
      </c>
      <c r="F246">
        <v>45</v>
      </c>
    </row>
    <row r="247" spans="1:6">
      <c r="A247" s="60" t="s">
        <v>367</v>
      </c>
      <c r="B247" s="59" t="s">
        <v>368</v>
      </c>
      <c r="C247" s="59" t="s">
        <v>7</v>
      </c>
      <c r="D247" s="59" t="s">
        <v>1019</v>
      </c>
      <c r="E247" s="59" t="s">
        <v>916</v>
      </c>
      <c r="F247">
        <v>200</v>
      </c>
    </row>
    <row r="248" spans="1:6">
      <c r="A248" s="60" t="s">
        <v>369</v>
      </c>
      <c r="B248" s="59" t="s">
        <v>370</v>
      </c>
      <c r="C248" s="59" t="s">
        <v>7</v>
      </c>
      <c r="D248" s="59" t="s">
        <v>1019</v>
      </c>
      <c r="E248" s="59" t="s">
        <v>916</v>
      </c>
      <c r="F248">
        <v>33</v>
      </c>
    </row>
    <row r="249" spans="1:6">
      <c r="A249" s="60" t="s">
        <v>371</v>
      </c>
      <c r="B249" s="59" t="s">
        <v>372</v>
      </c>
      <c r="C249" s="59" t="s">
        <v>507</v>
      </c>
      <c r="D249" s="59" t="s">
        <v>1018</v>
      </c>
      <c r="E249" s="59" t="s">
        <v>915</v>
      </c>
      <c r="F249">
        <v>88.06</v>
      </c>
    </row>
    <row r="250" spans="1:6">
      <c r="A250" s="60" t="s">
        <v>371</v>
      </c>
      <c r="B250" s="59" t="s">
        <v>372</v>
      </c>
      <c r="C250" s="59" t="s">
        <v>7</v>
      </c>
      <c r="D250" s="59" t="s">
        <v>1019</v>
      </c>
      <c r="E250" s="59" t="s">
        <v>916</v>
      </c>
      <c r="F250">
        <v>174.71</v>
      </c>
    </row>
    <row r="251" spans="1:6">
      <c r="A251" s="60" t="s">
        <v>373</v>
      </c>
      <c r="B251" s="59" t="s">
        <v>374</v>
      </c>
      <c r="C251" s="59" t="s">
        <v>7</v>
      </c>
      <c r="D251" s="59" t="s">
        <v>1019</v>
      </c>
      <c r="E251" s="59" t="s">
        <v>916</v>
      </c>
      <c r="F251">
        <v>105</v>
      </c>
    </row>
    <row r="252" spans="1:6">
      <c r="A252" s="60" t="s">
        <v>375</v>
      </c>
      <c r="B252" s="59" t="s">
        <v>376</v>
      </c>
      <c r="C252" s="59" t="s">
        <v>507</v>
      </c>
      <c r="D252" s="59" t="s">
        <v>1018</v>
      </c>
      <c r="E252" s="59" t="s">
        <v>915</v>
      </c>
      <c r="F252">
        <v>30</v>
      </c>
    </row>
    <row r="253" spans="1:6">
      <c r="A253" s="60" t="s">
        <v>375</v>
      </c>
      <c r="B253" s="59" t="s">
        <v>376</v>
      </c>
      <c r="C253" s="59" t="s">
        <v>7</v>
      </c>
      <c r="D253" s="59" t="s">
        <v>1019</v>
      </c>
      <c r="E253" s="59" t="s">
        <v>916</v>
      </c>
      <c r="F253">
        <v>119</v>
      </c>
    </row>
    <row r="254" spans="1:6">
      <c r="A254" s="60" t="s">
        <v>377</v>
      </c>
      <c r="B254" s="59" t="s">
        <v>900</v>
      </c>
      <c r="C254" s="59" t="s">
        <v>7</v>
      </c>
      <c r="D254" s="59" t="s">
        <v>1019</v>
      </c>
      <c r="E254" s="59" t="s">
        <v>916</v>
      </c>
      <c r="F254">
        <v>12.33</v>
      </c>
    </row>
    <row r="255" spans="1:6">
      <c r="A255" s="60" t="s">
        <v>379</v>
      </c>
      <c r="B255" s="59" t="s">
        <v>380</v>
      </c>
      <c r="C255" s="59" t="s">
        <v>507</v>
      </c>
      <c r="D255" s="59" t="s">
        <v>1018</v>
      </c>
      <c r="E255" s="59" t="s">
        <v>915</v>
      </c>
      <c r="F255">
        <v>11</v>
      </c>
    </row>
    <row r="256" spans="1:6">
      <c r="A256" s="60" t="s">
        <v>379</v>
      </c>
      <c r="B256" s="59" t="s">
        <v>380</v>
      </c>
      <c r="C256" s="59" t="s">
        <v>7</v>
      </c>
      <c r="D256" s="59" t="s">
        <v>1019</v>
      </c>
      <c r="E256" s="59" t="s">
        <v>916</v>
      </c>
      <c r="F256">
        <v>39</v>
      </c>
    </row>
    <row r="257" spans="1:6">
      <c r="A257" s="60" t="s">
        <v>381</v>
      </c>
      <c r="B257" s="59" t="s">
        <v>382</v>
      </c>
      <c r="C257" s="59" t="s">
        <v>7</v>
      </c>
      <c r="D257" s="59" t="s">
        <v>1019</v>
      </c>
      <c r="E257" s="59" t="s">
        <v>916</v>
      </c>
      <c r="F257">
        <v>16</v>
      </c>
    </row>
    <row r="258" spans="1:6">
      <c r="A258" s="60" t="s">
        <v>383</v>
      </c>
      <c r="B258" s="59" t="s">
        <v>384</v>
      </c>
      <c r="C258" s="59" t="s">
        <v>507</v>
      </c>
      <c r="D258" s="59" t="s">
        <v>1018</v>
      </c>
      <c r="E258" s="59" t="s">
        <v>915</v>
      </c>
      <c r="F258">
        <v>22</v>
      </c>
    </row>
    <row r="259" spans="1:6">
      <c r="A259" s="60" t="s">
        <v>383</v>
      </c>
      <c r="B259" s="59" t="s">
        <v>384</v>
      </c>
      <c r="C259" s="59" t="s">
        <v>7</v>
      </c>
      <c r="D259" s="59" t="s">
        <v>1019</v>
      </c>
      <c r="E259" s="59" t="s">
        <v>916</v>
      </c>
      <c r="F259">
        <v>105</v>
      </c>
    </row>
    <row r="260" spans="1:6">
      <c r="A260" s="60" t="s">
        <v>385</v>
      </c>
      <c r="B260" s="59" t="s">
        <v>386</v>
      </c>
      <c r="C260" s="59" t="s">
        <v>507</v>
      </c>
      <c r="D260" s="59" t="s">
        <v>1018</v>
      </c>
      <c r="E260" s="59" t="s">
        <v>915</v>
      </c>
      <c r="F260">
        <v>1.2</v>
      </c>
    </row>
    <row r="261" spans="1:6">
      <c r="A261" s="60" t="s">
        <v>385</v>
      </c>
      <c r="B261" s="59" t="s">
        <v>386</v>
      </c>
      <c r="C261" s="59" t="s">
        <v>7</v>
      </c>
      <c r="D261" s="59" t="s">
        <v>1019</v>
      </c>
      <c r="E261" s="59" t="s">
        <v>916</v>
      </c>
      <c r="F261">
        <v>7</v>
      </c>
    </row>
    <row r="262" spans="1:6">
      <c r="A262" s="60" t="s">
        <v>387</v>
      </c>
      <c r="B262" s="59" t="s">
        <v>388</v>
      </c>
      <c r="C262" s="59" t="s">
        <v>7</v>
      </c>
      <c r="D262" s="59" t="s">
        <v>1019</v>
      </c>
      <c r="E262" s="59" t="s">
        <v>916</v>
      </c>
      <c r="F262">
        <v>26.08</v>
      </c>
    </row>
    <row r="263" spans="1:6">
      <c r="A263" s="60" t="s">
        <v>389</v>
      </c>
      <c r="B263" s="59" t="s">
        <v>390</v>
      </c>
      <c r="C263" s="59" t="s">
        <v>7</v>
      </c>
      <c r="D263" s="59" t="s">
        <v>1019</v>
      </c>
      <c r="E263" s="59" t="s">
        <v>916</v>
      </c>
      <c r="F263">
        <v>8</v>
      </c>
    </row>
    <row r="264" spans="1:6">
      <c r="A264" s="60" t="s">
        <v>391</v>
      </c>
      <c r="B264" s="59" t="s">
        <v>392</v>
      </c>
      <c r="C264" s="59" t="s">
        <v>7</v>
      </c>
      <c r="D264" s="59" t="s">
        <v>1019</v>
      </c>
      <c r="E264" s="59" t="s">
        <v>916</v>
      </c>
      <c r="F264">
        <v>50</v>
      </c>
    </row>
    <row r="265" spans="1:6">
      <c r="A265" s="60" t="s">
        <v>393</v>
      </c>
      <c r="B265" s="59" t="s">
        <v>394</v>
      </c>
      <c r="C265" s="59" t="s">
        <v>7</v>
      </c>
      <c r="D265" s="59" t="s">
        <v>1019</v>
      </c>
      <c r="E265" s="59" t="s">
        <v>916</v>
      </c>
      <c r="F265">
        <v>365</v>
      </c>
    </row>
    <row r="266" spans="1:6">
      <c r="A266" s="60" t="s">
        <v>395</v>
      </c>
      <c r="B266" s="59" t="s">
        <v>396</v>
      </c>
      <c r="C266" s="59" t="s">
        <v>507</v>
      </c>
      <c r="D266" s="59" t="s">
        <v>1018</v>
      </c>
      <c r="E266" s="59" t="s">
        <v>915</v>
      </c>
      <c r="F266">
        <v>202.63</v>
      </c>
    </row>
    <row r="267" spans="1:6">
      <c r="A267" s="60" t="s">
        <v>395</v>
      </c>
      <c r="B267" s="59" t="s">
        <v>396</v>
      </c>
      <c r="C267" s="59" t="s">
        <v>7</v>
      </c>
      <c r="D267" s="59" t="s">
        <v>1019</v>
      </c>
      <c r="E267" s="59" t="s">
        <v>916</v>
      </c>
      <c r="F267">
        <v>826.77</v>
      </c>
    </row>
    <row r="268" spans="1:6">
      <c r="A268" s="60" t="s">
        <v>397</v>
      </c>
      <c r="B268" s="59" t="s">
        <v>398</v>
      </c>
      <c r="C268" s="59" t="s">
        <v>507</v>
      </c>
      <c r="D268" s="59" t="s">
        <v>1018</v>
      </c>
      <c r="E268" s="59" t="s">
        <v>915</v>
      </c>
      <c r="F268">
        <v>185</v>
      </c>
    </row>
    <row r="269" spans="1:6">
      <c r="A269" s="60" t="s">
        <v>397</v>
      </c>
      <c r="B269" s="59" t="s">
        <v>398</v>
      </c>
      <c r="C269" s="59" t="s">
        <v>7</v>
      </c>
      <c r="D269" s="59" t="s">
        <v>1019</v>
      </c>
      <c r="E269" s="59" t="s">
        <v>916</v>
      </c>
      <c r="F269">
        <v>400</v>
      </c>
    </row>
    <row r="270" spans="1:6">
      <c r="A270" s="60" t="s">
        <v>399</v>
      </c>
      <c r="B270" s="59" t="s">
        <v>400</v>
      </c>
      <c r="C270" s="59" t="s">
        <v>507</v>
      </c>
      <c r="D270" s="59" t="s">
        <v>1018</v>
      </c>
      <c r="E270" s="59" t="s">
        <v>915</v>
      </c>
      <c r="F270">
        <v>121.2</v>
      </c>
    </row>
    <row r="271" spans="1:6">
      <c r="A271" s="60" t="s">
        <v>399</v>
      </c>
      <c r="B271" s="59" t="s">
        <v>400</v>
      </c>
      <c r="C271" s="59" t="s">
        <v>7</v>
      </c>
      <c r="D271" s="59" t="s">
        <v>1019</v>
      </c>
      <c r="E271" s="59" t="s">
        <v>916</v>
      </c>
      <c r="F271">
        <v>575.29999999999995</v>
      </c>
    </row>
    <row r="272" spans="1:6">
      <c r="A272" s="60" t="s">
        <v>401</v>
      </c>
      <c r="B272" s="59" t="s">
        <v>402</v>
      </c>
      <c r="C272" s="59" t="s">
        <v>507</v>
      </c>
      <c r="D272" s="59" t="s">
        <v>1018</v>
      </c>
      <c r="E272" s="59" t="s">
        <v>915</v>
      </c>
      <c r="F272">
        <v>13</v>
      </c>
    </row>
    <row r="273" spans="1:6">
      <c r="A273" s="60" t="s">
        <v>309</v>
      </c>
      <c r="B273" s="59" t="s">
        <v>310</v>
      </c>
      <c r="C273" s="59" t="s">
        <v>507</v>
      </c>
      <c r="D273" s="59" t="s">
        <v>1018</v>
      </c>
      <c r="E273" s="59" t="s">
        <v>915</v>
      </c>
      <c r="F273">
        <v>131</v>
      </c>
    </row>
    <row r="274" spans="1:6">
      <c r="A274" s="60" t="s">
        <v>309</v>
      </c>
      <c r="B274" s="59" t="s">
        <v>310</v>
      </c>
      <c r="C274" s="59" t="s">
        <v>7</v>
      </c>
      <c r="D274" s="59" t="s">
        <v>1019</v>
      </c>
      <c r="E274" s="59" t="s">
        <v>916</v>
      </c>
      <c r="F274">
        <v>615</v>
      </c>
    </row>
    <row r="275" spans="1:6">
      <c r="A275" s="60" t="s">
        <v>513</v>
      </c>
      <c r="B275" s="59" t="s">
        <v>514</v>
      </c>
      <c r="C275" s="59" t="s">
        <v>507</v>
      </c>
      <c r="D275" s="59" t="s">
        <v>1018</v>
      </c>
      <c r="E275" s="59" t="s">
        <v>915</v>
      </c>
      <c r="F275">
        <v>92</v>
      </c>
    </row>
    <row r="276" spans="1:6">
      <c r="A276" s="60" t="s">
        <v>311</v>
      </c>
      <c r="B276" s="59" t="s">
        <v>312</v>
      </c>
      <c r="C276" s="59" t="s">
        <v>507</v>
      </c>
      <c r="D276" s="59" t="s">
        <v>1018</v>
      </c>
      <c r="E276" s="59" t="s">
        <v>915</v>
      </c>
      <c r="F276">
        <v>97</v>
      </c>
    </row>
    <row r="277" spans="1:6">
      <c r="A277" s="60" t="s">
        <v>311</v>
      </c>
      <c r="B277" s="59" t="s">
        <v>312</v>
      </c>
      <c r="C277" s="59" t="s">
        <v>7</v>
      </c>
      <c r="D277" s="59" t="s">
        <v>1019</v>
      </c>
      <c r="E277" s="59" t="s">
        <v>916</v>
      </c>
      <c r="F277">
        <v>275</v>
      </c>
    </row>
    <row r="278" spans="1:6">
      <c r="A278" s="60" t="s">
        <v>313</v>
      </c>
      <c r="B278" s="59" t="s">
        <v>314</v>
      </c>
      <c r="C278" s="59" t="s">
        <v>507</v>
      </c>
      <c r="D278" s="59" t="s">
        <v>1018</v>
      </c>
      <c r="E278" s="59" t="s">
        <v>915</v>
      </c>
      <c r="F278">
        <v>499.67</v>
      </c>
    </row>
    <row r="279" spans="1:6">
      <c r="A279" s="60" t="s">
        <v>313</v>
      </c>
      <c r="B279" s="59" t="s">
        <v>314</v>
      </c>
      <c r="C279" s="59" t="s">
        <v>7</v>
      </c>
      <c r="D279" s="59" t="s">
        <v>1019</v>
      </c>
      <c r="E279" s="59" t="s">
        <v>916</v>
      </c>
      <c r="F279">
        <v>600.86</v>
      </c>
    </row>
    <row r="280" spans="1:6">
      <c r="A280" s="60" t="s">
        <v>315</v>
      </c>
      <c r="B280" s="59" t="s">
        <v>316</v>
      </c>
      <c r="C280" s="59" t="s">
        <v>507</v>
      </c>
      <c r="D280" s="59" t="s">
        <v>1018</v>
      </c>
      <c r="E280" s="59" t="s">
        <v>915</v>
      </c>
      <c r="F280">
        <v>115</v>
      </c>
    </row>
    <row r="281" spans="1:6">
      <c r="A281" s="60" t="s">
        <v>315</v>
      </c>
      <c r="B281" s="59" t="s">
        <v>316</v>
      </c>
      <c r="C281" s="59" t="s">
        <v>7</v>
      </c>
      <c r="D281" s="59" t="s">
        <v>1019</v>
      </c>
      <c r="E281" s="59" t="s">
        <v>916</v>
      </c>
      <c r="F281">
        <v>485</v>
      </c>
    </row>
    <row r="282" spans="1:6">
      <c r="A282" s="60" t="s">
        <v>317</v>
      </c>
      <c r="B282" s="59" t="s">
        <v>318</v>
      </c>
      <c r="C282" s="59" t="s">
        <v>507</v>
      </c>
      <c r="D282" s="59" t="s">
        <v>1018</v>
      </c>
      <c r="E282" s="59" t="s">
        <v>915</v>
      </c>
      <c r="F282">
        <v>120</v>
      </c>
    </row>
    <row r="283" spans="1:6">
      <c r="A283" s="60" t="s">
        <v>317</v>
      </c>
      <c r="B283" s="59" t="s">
        <v>318</v>
      </c>
      <c r="C283" s="59" t="s">
        <v>7</v>
      </c>
      <c r="D283" s="59" t="s">
        <v>1019</v>
      </c>
      <c r="E283" s="59" t="s">
        <v>916</v>
      </c>
      <c r="F283">
        <v>412</v>
      </c>
    </row>
    <row r="284" spans="1:6">
      <c r="A284" s="60" t="s">
        <v>319</v>
      </c>
      <c r="B284" s="59" t="s">
        <v>320</v>
      </c>
      <c r="C284" s="59" t="s">
        <v>507</v>
      </c>
      <c r="D284" s="59" t="s">
        <v>1018</v>
      </c>
      <c r="E284" s="59" t="s">
        <v>915</v>
      </c>
      <c r="F284">
        <v>280</v>
      </c>
    </row>
    <row r="285" spans="1:6">
      <c r="A285" s="60" t="s">
        <v>319</v>
      </c>
      <c r="B285" s="59" t="s">
        <v>320</v>
      </c>
      <c r="C285" s="59" t="s">
        <v>7</v>
      </c>
      <c r="D285" s="59" t="s">
        <v>1019</v>
      </c>
      <c r="E285" s="59" t="s">
        <v>916</v>
      </c>
      <c r="F285">
        <v>1090</v>
      </c>
    </row>
    <row r="286" spans="1:6">
      <c r="A286" s="60" t="s">
        <v>321</v>
      </c>
      <c r="B286" s="59" t="s">
        <v>322</v>
      </c>
      <c r="C286" s="59" t="s">
        <v>507</v>
      </c>
      <c r="D286" s="59" t="s">
        <v>1018</v>
      </c>
      <c r="E286" s="59" t="s">
        <v>915</v>
      </c>
      <c r="F286">
        <v>64</v>
      </c>
    </row>
    <row r="287" spans="1:6">
      <c r="A287" s="60" t="s">
        <v>321</v>
      </c>
      <c r="B287" s="59" t="s">
        <v>322</v>
      </c>
      <c r="C287" s="59" t="s">
        <v>7</v>
      </c>
      <c r="D287" s="59" t="s">
        <v>1019</v>
      </c>
      <c r="E287" s="59" t="s">
        <v>916</v>
      </c>
      <c r="F287">
        <v>128</v>
      </c>
    </row>
    <row r="288" spans="1:6">
      <c r="A288" s="60" t="s">
        <v>323</v>
      </c>
      <c r="B288" s="59" t="s">
        <v>324</v>
      </c>
      <c r="C288" s="59" t="s">
        <v>507</v>
      </c>
      <c r="D288" s="59" t="s">
        <v>1018</v>
      </c>
      <c r="E288" s="59" t="s">
        <v>915</v>
      </c>
      <c r="F288">
        <v>29</v>
      </c>
    </row>
    <row r="289" spans="1:6">
      <c r="A289" s="60" t="s">
        <v>323</v>
      </c>
      <c r="B289" s="59" t="s">
        <v>324</v>
      </c>
      <c r="C289" s="59" t="s">
        <v>7</v>
      </c>
      <c r="D289" s="59" t="s">
        <v>1019</v>
      </c>
      <c r="E289" s="59" t="s">
        <v>916</v>
      </c>
      <c r="F289">
        <v>307</v>
      </c>
    </row>
    <row r="290" spans="1:6">
      <c r="A290" s="60" t="s">
        <v>325</v>
      </c>
      <c r="B290" s="59" t="s">
        <v>326</v>
      </c>
      <c r="C290" s="59" t="s">
        <v>507</v>
      </c>
      <c r="D290" s="59" t="s">
        <v>1018</v>
      </c>
      <c r="E290" s="59" t="s">
        <v>915</v>
      </c>
      <c r="F290">
        <v>50</v>
      </c>
    </row>
    <row r="291" spans="1:6">
      <c r="A291" s="60" t="s">
        <v>325</v>
      </c>
      <c r="B291" s="59" t="s">
        <v>326</v>
      </c>
      <c r="C291" s="59" t="s">
        <v>7</v>
      </c>
      <c r="D291" s="59" t="s">
        <v>1019</v>
      </c>
      <c r="E291" s="59" t="s">
        <v>916</v>
      </c>
      <c r="F291">
        <v>300</v>
      </c>
    </row>
    <row r="292" spans="1:6">
      <c r="A292" s="60" t="s">
        <v>327</v>
      </c>
      <c r="B292" s="59" t="s">
        <v>328</v>
      </c>
      <c r="C292" s="59" t="s">
        <v>507</v>
      </c>
      <c r="D292" s="59" t="s">
        <v>1018</v>
      </c>
      <c r="E292" s="59" t="s">
        <v>915</v>
      </c>
      <c r="F292">
        <v>6</v>
      </c>
    </row>
    <row r="293" spans="1:6">
      <c r="A293" s="60" t="s">
        <v>327</v>
      </c>
      <c r="B293" s="59" t="s">
        <v>328</v>
      </c>
      <c r="C293" s="59" t="s">
        <v>7</v>
      </c>
      <c r="D293" s="59" t="s">
        <v>1019</v>
      </c>
      <c r="E293" s="59" t="s">
        <v>916</v>
      </c>
      <c r="F293">
        <v>34</v>
      </c>
    </row>
    <row r="294" spans="1:6">
      <c r="A294" s="60" t="s">
        <v>329</v>
      </c>
      <c r="B294" s="59" t="s">
        <v>330</v>
      </c>
      <c r="C294" s="59" t="s">
        <v>7</v>
      </c>
      <c r="D294" s="59" t="s">
        <v>1019</v>
      </c>
      <c r="E294" s="59" t="s">
        <v>916</v>
      </c>
      <c r="F294">
        <v>6.38</v>
      </c>
    </row>
    <row r="295" spans="1:6">
      <c r="A295" s="60" t="s">
        <v>331</v>
      </c>
      <c r="B295" s="59" t="s">
        <v>332</v>
      </c>
      <c r="C295" s="59" t="s">
        <v>7</v>
      </c>
      <c r="D295" s="59" t="s">
        <v>1019</v>
      </c>
      <c r="E295" s="59" t="s">
        <v>916</v>
      </c>
      <c r="F295">
        <v>2</v>
      </c>
    </row>
    <row r="296" spans="1:6">
      <c r="A296" s="60" t="s">
        <v>333</v>
      </c>
      <c r="B296" s="59" t="s">
        <v>334</v>
      </c>
      <c r="C296" s="59" t="s">
        <v>7</v>
      </c>
      <c r="D296" s="59" t="s">
        <v>1019</v>
      </c>
      <c r="E296" s="59" t="s">
        <v>916</v>
      </c>
      <c r="F296">
        <v>20</v>
      </c>
    </row>
    <row r="297" spans="1:6">
      <c r="A297" s="60" t="s">
        <v>431</v>
      </c>
      <c r="B297" s="59" t="s">
        <v>432</v>
      </c>
      <c r="C297" s="59" t="s">
        <v>507</v>
      </c>
      <c r="D297" s="59" t="s">
        <v>1018</v>
      </c>
      <c r="E297" s="59" t="s">
        <v>915</v>
      </c>
      <c r="F297">
        <v>3</v>
      </c>
    </row>
    <row r="298" spans="1:6">
      <c r="A298" s="60" t="s">
        <v>431</v>
      </c>
      <c r="B298" s="59" t="s">
        <v>432</v>
      </c>
      <c r="C298" s="59" t="s">
        <v>7</v>
      </c>
      <c r="D298" s="59" t="s">
        <v>1019</v>
      </c>
      <c r="E298" s="59" t="s">
        <v>916</v>
      </c>
      <c r="F298">
        <v>25</v>
      </c>
    </row>
    <row r="299" spans="1:6">
      <c r="A299" s="60" t="s">
        <v>433</v>
      </c>
      <c r="B299" s="59" t="s">
        <v>434</v>
      </c>
      <c r="C299" s="59" t="s">
        <v>507</v>
      </c>
      <c r="D299" s="59" t="s">
        <v>1018</v>
      </c>
      <c r="E299" s="59" t="s">
        <v>915</v>
      </c>
      <c r="F299">
        <v>65</v>
      </c>
    </row>
    <row r="300" spans="1:6">
      <c r="A300" s="60" t="s">
        <v>433</v>
      </c>
      <c r="B300" s="59" t="s">
        <v>434</v>
      </c>
      <c r="C300" s="59" t="s">
        <v>7</v>
      </c>
      <c r="D300" s="59" t="s">
        <v>1019</v>
      </c>
      <c r="E300" s="59" t="s">
        <v>916</v>
      </c>
      <c r="F300">
        <v>279</v>
      </c>
    </row>
    <row r="301" spans="1:6">
      <c r="A301" s="60" t="s">
        <v>435</v>
      </c>
      <c r="B301" s="59" t="s">
        <v>436</v>
      </c>
      <c r="C301" s="59" t="s">
        <v>507</v>
      </c>
      <c r="D301" s="59" t="s">
        <v>1018</v>
      </c>
      <c r="E301" s="59" t="s">
        <v>915</v>
      </c>
      <c r="F301">
        <v>35</v>
      </c>
    </row>
    <row r="302" spans="1:6">
      <c r="A302" s="60" t="s">
        <v>435</v>
      </c>
      <c r="B302" s="59" t="s">
        <v>436</v>
      </c>
      <c r="C302" s="59" t="s">
        <v>7</v>
      </c>
      <c r="D302" s="59" t="s">
        <v>1019</v>
      </c>
      <c r="E302" s="59" t="s">
        <v>916</v>
      </c>
      <c r="F302">
        <v>360</v>
      </c>
    </row>
    <row r="303" spans="1:6">
      <c r="A303" s="60" t="s">
        <v>437</v>
      </c>
      <c r="B303" s="59" t="s">
        <v>438</v>
      </c>
      <c r="C303" s="59" t="s">
        <v>507</v>
      </c>
      <c r="D303" s="59" t="s">
        <v>1018</v>
      </c>
      <c r="E303" s="59" t="s">
        <v>915</v>
      </c>
      <c r="F303">
        <v>26</v>
      </c>
    </row>
    <row r="304" spans="1:6">
      <c r="A304" s="60" t="s">
        <v>437</v>
      </c>
      <c r="B304" s="59" t="s">
        <v>438</v>
      </c>
      <c r="C304" s="59" t="s">
        <v>7</v>
      </c>
      <c r="D304" s="59" t="s">
        <v>1019</v>
      </c>
      <c r="E304" s="59" t="s">
        <v>916</v>
      </c>
      <c r="F304">
        <v>100</v>
      </c>
    </row>
    <row r="305" spans="1:6">
      <c r="A305" s="60" t="s">
        <v>439</v>
      </c>
      <c r="B305" s="59" t="s">
        <v>440</v>
      </c>
      <c r="C305" s="59" t="s">
        <v>7</v>
      </c>
      <c r="D305" s="59" t="s">
        <v>1019</v>
      </c>
      <c r="E305" s="59" t="s">
        <v>916</v>
      </c>
      <c r="F305">
        <v>17</v>
      </c>
    </row>
    <row r="306" spans="1:6">
      <c r="A306" s="60" t="s">
        <v>441</v>
      </c>
      <c r="B306" s="59" t="s">
        <v>442</v>
      </c>
      <c r="C306" s="59" t="s">
        <v>507</v>
      </c>
      <c r="D306" s="59" t="s">
        <v>1018</v>
      </c>
      <c r="E306" s="59" t="s">
        <v>915</v>
      </c>
      <c r="F306">
        <v>41</v>
      </c>
    </row>
    <row r="307" spans="1:6">
      <c r="A307" s="60" t="s">
        <v>441</v>
      </c>
      <c r="B307" s="59" t="s">
        <v>442</v>
      </c>
      <c r="C307" s="59" t="s">
        <v>7</v>
      </c>
      <c r="D307" s="59" t="s">
        <v>1019</v>
      </c>
      <c r="E307" s="59" t="s">
        <v>916</v>
      </c>
      <c r="F307">
        <v>400</v>
      </c>
    </row>
    <row r="308" spans="1:6">
      <c r="A308" s="60" t="s">
        <v>129</v>
      </c>
      <c r="B308" s="59" t="s">
        <v>130</v>
      </c>
      <c r="C308" s="59" t="s">
        <v>7</v>
      </c>
      <c r="D308" s="59" t="s">
        <v>1021</v>
      </c>
      <c r="E308" s="59" t="s">
        <v>923</v>
      </c>
      <c r="F308">
        <v>2113089.08</v>
      </c>
    </row>
    <row r="309" spans="1:6">
      <c r="A309" s="60" t="s">
        <v>129</v>
      </c>
      <c r="B309" s="59" t="s">
        <v>130</v>
      </c>
      <c r="C309" s="59" t="s">
        <v>7</v>
      </c>
      <c r="D309" s="59" t="s">
        <v>1022</v>
      </c>
      <c r="E309" s="59" t="s">
        <v>920</v>
      </c>
      <c r="F309">
        <v>2263541.0499999998</v>
      </c>
    </row>
    <row r="310" spans="1:6">
      <c r="A310" s="60" t="s">
        <v>131</v>
      </c>
      <c r="B310" s="59" t="s">
        <v>132</v>
      </c>
      <c r="C310" s="59" t="s">
        <v>519</v>
      </c>
      <c r="D310" s="59" t="s">
        <v>1023</v>
      </c>
      <c r="E310" s="59" t="s">
        <v>908</v>
      </c>
      <c r="F310">
        <v>91947.71</v>
      </c>
    </row>
    <row r="311" spans="1:6">
      <c r="A311" s="60" t="s">
        <v>131</v>
      </c>
      <c r="B311" s="59" t="s">
        <v>132</v>
      </c>
      <c r="C311" s="59" t="s">
        <v>7</v>
      </c>
      <c r="D311" s="59" t="s">
        <v>1021</v>
      </c>
      <c r="E311" s="59" t="s">
        <v>923</v>
      </c>
      <c r="F311">
        <v>28188.99</v>
      </c>
    </row>
    <row r="312" spans="1:6">
      <c r="A312" s="60" t="s">
        <v>131</v>
      </c>
      <c r="B312" s="59" t="s">
        <v>132</v>
      </c>
      <c r="C312" s="59" t="s">
        <v>7</v>
      </c>
      <c r="D312" s="59" t="s">
        <v>1022</v>
      </c>
      <c r="E312" s="59" t="s">
        <v>920</v>
      </c>
      <c r="F312">
        <v>49072.01</v>
      </c>
    </row>
    <row r="313" spans="1:6">
      <c r="A313" s="60" t="s">
        <v>133</v>
      </c>
      <c r="B313" s="59" t="s">
        <v>134</v>
      </c>
      <c r="C313" s="59" t="s">
        <v>519</v>
      </c>
      <c r="D313" s="59" t="s">
        <v>1023</v>
      </c>
      <c r="E313" s="59" t="s">
        <v>908</v>
      </c>
      <c r="F313">
        <v>995855.01</v>
      </c>
    </row>
    <row r="314" spans="1:6">
      <c r="A314" s="60" t="s">
        <v>133</v>
      </c>
      <c r="B314" s="59" t="s">
        <v>134</v>
      </c>
      <c r="C314" s="59" t="s">
        <v>507</v>
      </c>
      <c r="D314" s="59" t="s">
        <v>1024</v>
      </c>
      <c r="E314" s="59" t="s">
        <v>922</v>
      </c>
      <c r="F314">
        <v>673710.45</v>
      </c>
    </row>
    <row r="315" spans="1:6">
      <c r="A315" s="60" t="s">
        <v>133</v>
      </c>
      <c r="B315" s="59" t="s">
        <v>134</v>
      </c>
      <c r="C315" s="59" t="s">
        <v>507</v>
      </c>
      <c r="D315" s="59" t="s">
        <v>1025</v>
      </c>
      <c r="E315" s="59" t="s">
        <v>912</v>
      </c>
      <c r="F315">
        <v>711579.79</v>
      </c>
    </row>
    <row r="316" spans="1:6">
      <c r="A316" s="60" t="s">
        <v>133</v>
      </c>
      <c r="B316" s="59" t="s">
        <v>134</v>
      </c>
      <c r="C316" s="59" t="s">
        <v>7</v>
      </c>
      <c r="D316" s="59" t="s">
        <v>1021</v>
      </c>
      <c r="E316" s="59" t="s">
        <v>923</v>
      </c>
      <c r="F316">
        <v>2402014.83</v>
      </c>
    </row>
    <row r="317" spans="1:6">
      <c r="A317" s="60" t="s">
        <v>133</v>
      </c>
      <c r="B317" s="59" t="s">
        <v>134</v>
      </c>
      <c r="C317" s="59" t="s">
        <v>7</v>
      </c>
      <c r="D317" s="59" t="s">
        <v>1022</v>
      </c>
      <c r="E317" s="59" t="s">
        <v>920</v>
      </c>
      <c r="F317">
        <v>2554886</v>
      </c>
    </row>
    <row r="318" spans="1:6">
      <c r="A318" s="60" t="s">
        <v>135</v>
      </c>
      <c r="B318" s="59" t="s">
        <v>136</v>
      </c>
      <c r="C318" s="59" t="s">
        <v>519</v>
      </c>
      <c r="D318" s="59" t="s">
        <v>1023</v>
      </c>
      <c r="E318" s="59" t="s">
        <v>908</v>
      </c>
      <c r="F318">
        <v>167090.09</v>
      </c>
    </row>
    <row r="319" spans="1:6">
      <c r="A319" s="60" t="s">
        <v>135</v>
      </c>
      <c r="B319" s="59" t="s">
        <v>136</v>
      </c>
      <c r="C319" s="59" t="s">
        <v>652</v>
      </c>
      <c r="D319" s="59" t="s">
        <v>1026</v>
      </c>
      <c r="E319" s="59" t="s">
        <v>913</v>
      </c>
      <c r="F319">
        <v>2000</v>
      </c>
    </row>
    <row r="320" spans="1:6">
      <c r="A320" s="60" t="s">
        <v>135</v>
      </c>
      <c r="B320" s="59" t="s">
        <v>136</v>
      </c>
      <c r="C320" s="59" t="s">
        <v>7</v>
      </c>
      <c r="D320" s="59" t="s">
        <v>1021</v>
      </c>
      <c r="E320" s="59" t="s">
        <v>923</v>
      </c>
      <c r="F320">
        <v>112430.07</v>
      </c>
    </row>
    <row r="321" spans="1:6">
      <c r="A321" s="60" t="s">
        <v>135</v>
      </c>
      <c r="B321" s="59" t="s">
        <v>136</v>
      </c>
      <c r="C321" s="59" t="s">
        <v>7</v>
      </c>
      <c r="D321" s="59" t="s">
        <v>1022</v>
      </c>
      <c r="E321" s="59" t="s">
        <v>920</v>
      </c>
      <c r="F321">
        <v>116402.05</v>
      </c>
    </row>
    <row r="322" spans="1:6">
      <c r="A322" s="60" t="s">
        <v>137</v>
      </c>
      <c r="B322" s="59" t="s">
        <v>138</v>
      </c>
      <c r="C322" s="59" t="s">
        <v>519</v>
      </c>
      <c r="D322" s="59" t="s">
        <v>1023</v>
      </c>
      <c r="E322" s="59" t="s">
        <v>908</v>
      </c>
      <c r="F322">
        <v>1976710.14</v>
      </c>
    </row>
    <row r="323" spans="1:6">
      <c r="A323" s="60" t="s">
        <v>137</v>
      </c>
      <c r="B323" s="59" t="s">
        <v>138</v>
      </c>
      <c r="C323" s="59" t="s">
        <v>507</v>
      </c>
      <c r="D323" s="59" t="s">
        <v>1024</v>
      </c>
      <c r="E323" s="59" t="s">
        <v>922</v>
      </c>
      <c r="F323">
        <v>110976.84</v>
      </c>
    </row>
    <row r="324" spans="1:6">
      <c r="A324" s="60" t="s">
        <v>137</v>
      </c>
      <c r="B324" s="59" t="s">
        <v>138</v>
      </c>
      <c r="C324" s="59" t="s">
        <v>507</v>
      </c>
      <c r="D324" s="59" t="s">
        <v>1025</v>
      </c>
      <c r="E324" s="59" t="s">
        <v>912</v>
      </c>
      <c r="F324">
        <v>121295.21</v>
      </c>
    </row>
    <row r="325" spans="1:6">
      <c r="A325" s="60" t="s">
        <v>137</v>
      </c>
      <c r="B325" s="59" t="s">
        <v>138</v>
      </c>
      <c r="C325" s="59" t="s">
        <v>7</v>
      </c>
      <c r="D325" s="59" t="s">
        <v>1021</v>
      </c>
      <c r="E325" s="59" t="s">
        <v>923</v>
      </c>
      <c r="F325">
        <v>235378.14</v>
      </c>
    </row>
    <row r="326" spans="1:6">
      <c r="A326" s="60" t="s">
        <v>137</v>
      </c>
      <c r="B326" s="59" t="s">
        <v>138</v>
      </c>
      <c r="C326" s="59" t="s">
        <v>7</v>
      </c>
      <c r="D326" s="59" t="s">
        <v>1022</v>
      </c>
      <c r="E326" s="59" t="s">
        <v>920</v>
      </c>
      <c r="F326">
        <v>408157.26</v>
      </c>
    </row>
    <row r="327" spans="1:6">
      <c r="A327" s="60" t="s">
        <v>139</v>
      </c>
      <c r="B327" s="59" t="s">
        <v>140</v>
      </c>
      <c r="C327" s="59" t="s">
        <v>519</v>
      </c>
      <c r="D327" s="59" t="s">
        <v>1023</v>
      </c>
      <c r="E327" s="59" t="s">
        <v>908</v>
      </c>
      <c r="F327">
        <v>44730.34</v>
      </c>
    </row>
    <row r="328" spans="1:6">
      <c r="A328" s="60" t="s">
        <v>139</v>
      </c>
      <c r="B328" s="59" t="s">
        <v>140</v>
      </c>
      <c r="C328" s="59" t="s">
        <v>507</v>
      </c>
      <c r="D328" s="59" t="s">
        <v>1024</v>
      </c>
      <c r="E328" s="59" t="s">
        <v>922</v>
      </c>
      <c r="F328">
        <v>3620.19</v>
      </c>
    </row>
    <row r="329" spans="1:6">
      <c r="A329" s="60" t="s">
        <v>139</v>
      </c>
      <c r="B329" s="59" t="s">
        <v>140</v>
      </c>
      <c r="C329" s="59" t="s">
        <v>507</v>
      </c>
      <c r="D329" s="59" t="s">
        <v>1025</v>
      </c>
      <c r="E329" s="59" t="s">
        <v>912</v>
      </c>
      <c r="F329">
        <v>3907.74</v>
      </c>
    </row>
    <row r="330" spans="1:6">
      <c r="A330" s="60" t="s">
        <v>139</v>
      </c>
      <c r="B330" s="59" t="s">
        <v>140</v>
      </c>
      <c r="C330" s="59" t="s">
        <v>7</v>
      </c>
      <c r="D330" s="59" t="s">
        <v>1021</v>
      </c>
      <c r="E330" s="59" t="s">
        <v>923</v>
      </c>
      <c r="F330">
        <v>819.1</v>
      </c>
    </row>
    <row r="331" spans="1:6">
      <c r="A331" s="60" t="s">
        <v>139</v>
      </c>
      <c r="B331" s="59" t="s">
        <v>140</v>
      </c>
      <c r="C331" s="59" t="s">
        <v>7</v>
      </c>
      <c r="D331" s="59" t="s">
        <v>1022</v>
      </c>
      <c r="E331" s="59" t="s">
        <v>920</v>
      </c>
      <c r="F331">
        <v>795</v>
      </c>
    </row>
    <row r="332" spans="1:6">
      <c r="A332" s="60" t="s">
        <v>141</v>
      </c>
      <c r="B332" s="59" t="s">
        <v>142</v>
      </c>
      <c r="C332" s="59" t="s">
        <v>519</v>
      </c>
      <c r="D332" s="59" t="s">
        <v>1023</v>
      </c>
      <c r="E332" s="59" t="s">
        <v>908</v>
      </c>
      <c r="F332">
        <v>8241040.5300000003</v>
      </c>
    </row>
    <row r="333" spans="1:6">
      <c r="A333" s="60" t="s">
        <v>141</v>
      </c>
      <c r="B333" s="59" t="s">
        <v>142</v>
      </c>
      <c r="C333" s="59" t="s">
        <v>507</v>
      </c>
      <c r="D333" s="59" t="s">
        <v>1024</v>
      </c>
      <c r="E333" s="59" t="s">
        <v>922</v>
      </c>
      <c r="F333">
        <v>3214350.78</v>
      </c>
    </row>
    <row r="334" spans="1:6">
      <c r="A334" s="60" t="s">
        <v>141</v>
      </c>
      <c r="B334" s="59" t="s">
        <v>142</v>
      </c>
      <c r="C334" s="59" t="s">
        <v>507</v>
      </c>
      <c r="D334" s="59" t="s">
        <v>1025</v>
      </c>
      <c r="E334" s="59" t="s">
        <v>912</v>
      </c>
      <c r="F334">
        <v>3394364.91</v>
      </c>
    </row>
    <row r="335" spans="1:6">
      <c r="A335" s="60" t="s">
        <v>141</v>
      </c>
      <c r="B335" s="59" t="s">
        <v>142</v>
      </c>
      <c r="C335" s="59" t="s">
        <v>7</v>
      </c>
      <c r="D335" s="59" t="s">
        <v>1021</v>
      </c>
      <c r="E335" s="59" t="s">
        <v>923</v>
      </c>
      <c r="F335">
        <v>14980355.82</v>
      </c>
    </row>
    <row r="336" spans="1:6">
      <c r="A336" s="60" t="s">
        <v>141</v>
      </c>
      <c r="B336" s="59" t="s">
        <v>142</v>
      </c>
      <c r="C336" s="59" t="s">
        <v>7</v>
      </c>
      <c r="D336" s="59" t="s">
        <v>1022</v>
      </c>
      <c r="E336" s="59" t="s">
        <v>920</v>
      </c>
      <c r="F336">
        <v>15630889.77</v>
      </c>
    </row>
    <row r="337" spans="1:6">
      <c r="A337" s="60" t="s">
        <v>143</v>
      </c>
      <c r="B337" s="59" t="s">
        <v>144</v>
      </c>
      <c r="C337" s="59" t="s">
        <v>519</v>
      </c>
      <c r="D337" s="59" t="s">
        <v>1023</v>
      </c>
      <c r="E337" s="59" t="s">
        <v>908</v>
      </c>
      <c r="F337">
        <v>504419.72</v>
      </c>
    </row>
    <row r="338" spans="1:6">
      <c r="A338" s="60" t="s">
        <v>143</v>
      </c>
      <c r="B338" s="59" t="s">
        <v>144</v>
      </c>
      <c r="C338" s="59" t="s">
        <v>507</v>
      </c>
      <c r="D338" s="59" t="s">
        <v>1024</v>
      </c>
      <c r="E338" s="59" t="s">
        <v>922</v>
      </c>
      <c r="F338">
        <v>85827.34</v>
      </c>
    </row>
    <row r="339" spans="1:6">
      <c r="A339" s="60" t="s">
        <v>15</v>
      </c>
      <c r="B339" s="59" t="s">
        <v>16</v>
      </c>
      <c r="C339" s="59" t="s">
        <v>7</v>
      </c>
      <c r="D339" s="59" t="s">
        <v>1019</v>
      </c>
      <c r="E339" s="59" t="s">
        <v>916</v>
      </c>
      <c r="F339">
        <v>95</v>
      </c>
    </row>
    <row r="340" spans="1:6">
      <c r="A340" s="60" t="s">
        <v>17</v>
      </c>
      <c r="B340" s="59" t="s">
        <v>18</v>
      </c>
      <c r="C340" s="59" t="s">
        <v>507</v>
      </c>
      <c r="D340" s="59" t="s">
        <v>1018</v>
      </c>
      <c r="E340" s="59" t="s">
        <v>915</v>
      </c>
      <c r="F340">
        <v>5</v>
      </c>
    </row>
    <row r="341" spans="1:6">
      <c r="A341" s="60" t="s">
        <v>17</v>
      </c>
      <c r="B341" s="59" t="s">
        <v>18</v>
      </c>
      <c r="C341" s="59" t="s">
        <v>7</v>
      </c>
      <c r="D341" s="59" t="s">
        <v>1019</v>
      </c>
      <c r="E341" s="59" t="s">
        <v>916</v>
      </c>
      <c r="F341">
        <v>30</v>
      </c>
    </row>
    <row r="342" spans="1:6">
      <c r="A342" s="60" t="s">
        <v>19</v>
      </c>
      <c r="B342" s="59" t="s">
        <v>20</v>
      </c>
      <c r="C342" s="59" t="s">
        <v>507</v>
      </c>
      <c r="D342" s="59" t="s">
        <v>1018</v>
      </c>
      <c r="E342" s="59" t="s">
        <v>915</v>
      </c>
      <c r="F342">
        <v>10</v>
      </c>
    </row>
    <row r="343" spans="1:6">
      <c r="A343" s="60" t="s">
        <v>19</v>
      </c>
      <c r="B343" s="59" t="s">
        <v>20</v>
      </c>
      <c r="C343" s="59" t="s">
        <v>7</v>
      </c>
      <c r="D343" s="59" t="s">
        <v>1019</v>
      </c>
      <c r="E343" s="59" t="s">
        <v>916</v>
      </c>
      <c r="F343">
        <v>85</v>
      </c>
    </row>
    <row r="344" spans="1:6">
      <c r="A344" s="60" t="s">
        <v>21</v>
      </c>
      <c r="B344" s="59" t="s">
        <v>22</v>
      </c>
      <c r="C344" s="59" t="s">
        <v>507</v>
      </c>
      <c r="D344" s="59" t="s">
        <v>1018</v>
      </c>
      <c r="E344" s="59" t="s">
        <v>915</v>
      </c>
      <c r="F344">
        <v>85</v>
      </c>
    </row>
    <row r="345" spans="1:6">
      <c r="A345" s="60" t="s">
        <v>21</v>
      </c>
      <c r="B345" s="59" t="s">
        <v>22</v>
      </c>
      <c r="C345" s="59" t="s">
        <v>7</v>
      </c>
      <c r="D345" s="59" t="s">
        <v>1019</v>
      </c>
      <c r="E345" s="59" t="s">
        <v>916</v>
      </c>
      <c r="F345">
        <v>400</v>
      </c>
    </row>
    <row r="346" spans="1:6">
      <c r="A346" s="60" t="s">
        <v>511</v>
      </c>
      <c r="B346" s="59" t="s">
        <v>512</v>
      </c>
      <c r="C346" s="59" t="s">
        <v>507</v>
      </c>
      <c r="D346" s="59" t="s">
        <v>1018</v>
      </c>
      <c r="E346" s="59" t="s">
        <v>915</v>
      </c>
      <c r="F346">
        <v>3</v>
      </c>
    </row>
    <row r="347" spans="1:6">
      <c r="A347" s="60" t="s">
        <v>23</v>
      </c>
      <c r="B347" s="59" t="s">
        <v>24</v>
      </c>
      <c r="C347" s="59" t="s">
        <v>507</v>
      </c>
      <c r="D347" s="59" t="s">
        <v>1018</v>
      </c>
      <c r="E347" s="59" t="s">
        <v>915</v>
      </c>
      <c r="F347">
        <v>5</v>
      </c>
    </row>
    <row r="348" spans="1:6">
      <c r="A348" s="60" t="s">
        <v>23</v>
      </c>
      <c r="B348" s="59" t="s">
        <v>24</v>
      </c>
      <c r="C348" s="59" t="s">
        <v>7</v>
      </c>
      <c r="D348" s="59" t="s">
        <v>1019</v>
      </c>
      <c r="E348" s="59" t="s">
        <v>916</v>
      </c>
      <c r="F348">
        <v>31</v>
      </c>
    </row>
    <row r="349" spans="1:6">
      <c r="A349" s="60" t="s">
        <v>25</v>
      </c>
      <c r="B349" s="59" t="s">
        <v>26</v>
      </c>
      <c r="C349" s="59" t="s">
        <v>507</v>
      </c>
      <c r="D349" s="59" t="s">
        <v>1018</v>
      </c>
      <c r="E349" s="59" t="s">
        <v>915</v>
      </c>
      <c r="F349">
        <v>123.55</v>
      </c>
    </row>
    <row r="350" spans="1:6">
      <c r="A350" s="60" t="s">
        <v>25</v>
      </c>
      <c r="B350" s="59" t="s">
        <v>26</v>
      </c>
      <c r="C350" s="59" t="s">
        <v>7</v>
      </c>
      <c r="D350" s="59" t="s">
        <v>1019</v>
      </c>
      <c r="E350" s="59" t="s">
        <v>916</v>
      </c>
      <c r="F350">
        <v>383.75</v>
      </c>
    </row>
    <row r="351" spans="1:6">
      <c r="A351" s="60" t="s">
        <v>27</v>
      </c>
      <c r="B351" s="59" t="s">
        <v>28</v>
      </c>
      <c r="C351" s="59" t="s">
        <v>7</v>
      </c>
      <c r="D351" s="59" t="s">
        <v>1019</v>
      </c>
      <c r="E351" s="59" t="s">
        <v>916</v>
      </c>
      <c r="F351">
        <v>5</v>
      </c>
    </row>
    <row r="352" spans="1:6">
      <c r="A352" s="60" t="s">
        <v>29</v>
      </c>
      <c r="B352" s="59" t="s">
        <v>30</v>
      </c>
      <c r="C352" s="59" t="s">
        <v>507</v>
      </c>
      <c r="D352" s="59" t="s">
        <v>1018</v>
      </c>
      <c r="E352" s="59" t="s">
        <v>915</v>
      </c>
      <c r="F352">
        <v>6</v>
      </c>
    </row>
    <row r="353" spans="1:6">
      <c r="A353" s="60" t="s">
        <v>29</v>
      </c>
      <c r="B353" s="59" t="s">
        <v>30</v>
      </c>
      <c r="C353" s="59" t="s">
        <v>7</v>
      </c>
      <c r="D353" s="59" t="s">
        <v>1019</v>
      </c>
      <c r="E353" s="59" t="s">
        <v>916</v>
      </c>
      <c r="F353">
        <v>18</v>
      </c>
    </row>
    <row r="354" spans="1:6">
      <c r="A354" s="60" t="s">
        <v>31</v>
      </c>
      <c r="B354" s="59" t="s">
        <v>32</v>
      </c>
      <c r="C354" s="59" t="s">
        <v>507</v>
      </c>
      <c r="D354" s="59" t="s">
        <v>1018</v>
      </c>
      <c r="E354" s="59" t="s">
        <v>915</v>
      </c>
      <c r="F354">
        <v>2</v>
      </c>
    </row>
    <row r="355" spans="1:6">
      <c r="A355" s="60" t="s">
        <v>31</v>
      </c>
      <c r="B355" s="59" t="s">
        <v>32</v>
      </c>
      <c r="C355" s="59" t="s">
        <v>7</v>
      </c>
      <c r="D355" s="59" t="s">
        <v>1019</v>
      </c>
      <c r="E355" s="59" t="s">
        <v>916</v>
      </c>
      <c r="F355">
        <v>7</v>
      </c>
    </row>
    <row r="356" spans="1:6">
      <c r="A356" s="60" t="s">
        <v>33</v>
      </c>
      <c r="B356" s="59" t="s">
        <v>34</v>
      </c>
      <c r="C356" s="59" t="s">
        <v>7</v>
      </c>
      <c r="D356" s="59" t="s">
        <v>1019</v>
      </c>
      <c r="E356" s="59" t="s">
        <v>916</v>
      </c>
      <c r="F356">
        <v>8.26</v>
      </c>
    </row>
    <row r="357" spans="1:6">
      <c r="A357" s="60" t="s">
        <v>35</v>
      </c>
      <c r="B357" s="59" t="s">
        <v>36</v>
      </c>
      <c r="C357" s="59" t="s">
        <v>507</v>
      </c>
      <c r="D357" s="59" t="s">
        <v>1018</v>
      </c>
      <c r="E357" s="59" t="s">
        <v>915</v>
      </c>
      <c r="F357">
        <v>226.91</v>
      </c>
    </row>
    <row r="358" spans="1:6">
      <c r="A358" s="60" t="s">
        <v>35</v>
      </c>
      <c r="B358" s="59" t="s">
        <v>36</v>
      </c>
      <c r="C358" s="59" t="s">
        <v>7</v>
      </c>
      <c r="D358" s="59" t="s">
        <v>1019</v>
      </c>
      <c r="E358" s="59" t="s">
        <v>916</v>
      </c>
      <c r="F358">
        <v>1172.54</v>
      </c>
    </row>
    <row r="359" spans="1:6">
      <c r="A359" s="60" t="s">
        <v>37</v>
      </c>
      <c r="B359" s="59" t="s">
        <v>38</v>
      </c>
      <c r="C359" s="59" t="s">
        <v>507</v>
      </c>
      <c r="D359" s="59" t="s">
        <v>1018</v>
      </c>
      <c r="E359" s="59" t="s">
        <v>915</v>
      </c>
      <c r="F359">
        <v>39</v>
      </c>
    </row>
    <row r="360" spans="1:6">
      <c r="A360" s="60" t="s">
        <v>37</v>
      </c>
      <c r="B360" s="59" t="s">
        <v>38</v>
      </c>
      <c r="C360" s="59" t="s">
        <v>7</v>
      </c>
      <c r="D360" s="59" t="s">
        <v>1019</v>
      </c>
      <c r="E360" s="59" t="s">
        <v>916</v>
      </c>
      <c r="F360">
        <v>121</v>
      </c>
    </row>
    <row r="361" spans="1:6">
      <c r="A361" s="60" t="s">
        <v>39</v>
      </c>
      <c r="B361" s="59" t="s">
        <v>40</v>
      </c>
      <c r="C361" s="59" t="s">
        <v>507</v>
      </c>
      <c r="D361" s="59" t="s">
        <v>1018</v>
      </c>
      <c r="E361" s="59" t="s">
        <v>915</v>
      </c>
      <c r="F361">
        <v>0.5</v>
      </c>
    </row>
    <row r="362" spans="1:6">
      <c r="A362" s="60" t="s">
        <v>39</v>
      </c>
      <c r="B362" s="59" t="s">
        <v>40</v>
      </c>
      <c r="C362" s="59" t="s">
        <v>7</v>
      </c>
      <c r="D362" s="59" t="s">
        <v>1019</v>
      </c>
      <c r="E362" s="59" t="s">
        <v>916</v>
      </c>
      <c r="F362">
        <v>2</v>
      </c>
    </row>
    <row r="363" spans="1:6">
      <c r="A363" s="60" t="s">
        <v>41</v>
      </c>
      <c r="B363" s="59" t="s">
        <v>42</v>
      </c>
      <c r="C363" s="59" t="s">
        <v>507</v>
      </c>
      <c r="D363" s="59" t="s">
        <v>1018</v>
      </c>
      <c r="E363" s="59" t="s">
        <v>915</v>
      </c>
      <c r="F363">
        <v>13</v>
      </c>
    </row>
    <row r="364" spans="1:6">
      <c r="A364" s="60" t="s">
        <v>41</v>
      </c>
      <c r="B364" s="59" t="s">
        <v>42</v>
      </c>
      <c r="C364" s="59" t="s">
        <v>7</v>
      </c>
      <c r="D364" s="59" t="s">
        <v>1019</v>
      </c>
      <c r="E364" s="59" t="s">
        <v>916</v>
      </c>
      <c r="F364">
        <v>32</v>
      </c>
    </row>
    <row r="365" spans="1:6">
      <c r="A365" s="60" t="s">
        <v>43</v>
      </c>
      <c r="B365" s="59" t="s">
        <v>44</v>
      </c>
      <c r="C365" s="59" t="s">
        <v>507</v>
      </c>
      <c r="D365" s="59" t="s">
        <v>1018</v>
      </c>
      <c r="E365" s="59" t="s">
        <v>915</v>
      </c>
      <c r="F365">
        <v>58</v>
      </c>
    </row>
    <row r="366" spans="1:6">
      <c r="A366" s="60" t="s">
        <v>43</v>
      </c>
      <c r="B366" s="59" t="s">
        <v>44</v>
      </c>
      <c r="C366" s="59" t="s">
        <v>7</v>
      </c>
      <c r="D366" s="59" t="s">
        <v>1019</v>
      </c>
      <c r="E366" s="59" t="s">
        <v>916</v>
      </c>
      <c r="F366">
        <v>213</v>
      </c>
    </row>
    <row r="367" spans="1:6">
      <c r="A367" s="60" t="s">
        <v>45</v>
      </c>
      <c r="B367" s="59" t="s">
        <v>46</v>
      </c>
      <c r="C367" s="59" t="s">
        <v>507</v>
      </c>
      <c r="D367" s="59" t="s">
        <v>1018</v>
      </c>
      <c r="E367" s="59" t="s">
        <v>915</v>
      </c>
      <c r="F367">
        <v>48</v>
      </c>
    </row>
    <row r="368" spans="1:6">
      <c r="A368" s="60" t="s">
        <v>45</v>
      </c>
      <c r="B368" s="59" t="s">
        <v>46</v>
      </c>
      <c r="C368" s="59" t="s">
        <v>7</v>
      </c>
      <c r="D368" s="59" t="s">
        <v>1019</v>
      </c>
      <c r="E368" s="59" t="s">
        <v>916</v>
      </c>
      <c r="F368">
        <v>272</v>
      </c>
    </row>
    <row r="369" spans="1:6">
      <c r="A369" s="60" t="s">
        <v>47</v>
      </c>
      <c r="B369" s="59" t="s">
        <v>48</v>
      </c>
      <c r="C369" s="59" t="s">
        <v>507</v>
      </c>
      <c r="D369" s="59" t="s">
        <v>1018</v>
      </c>
      <c r="E369" s="59" t="s">
        <v>915</v>
      </c>
      <c r="F369">
        <v>10.35</v>
      </c>
    </row>
    <row r="370" spans="1:6">
      <c r="A370" s="60" t="s">
        <v>47</v>
      </c>
      <c r="B370" s="59" t="s">
        <v>48</v>
      </c>
      <c r="C370" s="59" t="s">
        <v>7</v>
      </c>
      <c r="D370" s="59" t="s">
        <v>1019</v>
      </c>
      <c r="E370" s="59" t="s">
        <v>916</v>
      </c>
      <c r="F370">
        <v>47</v>
      </c>
    </row>
    <row r="371" spans="1:6">
      <c r="A371" s="60" t="s">
        <v>49</v>
      </c>
      <c r="B371" s="59" t="s">
        <v>50</v>
      </c>
      <c r="C371" s="59" t="s">
        <v>507</v>
      </c>
      <c r="D371" s="59" t="s">
        <v>1018</v>
      </c>
      <c r="E371" s="59" t="s">
        <v>915</v>
      </c>
      <c r="F371">
        <v>1.5</v>
      </c>
    </row>
    <row r="372" spans="1:6">
      <c r="A372" s="60" t="s">
        <v>49</v>
      </c>
      <c r="B372" s="59" t="s">
        <v>50</v>
      </c>
      <c r="C372" s="59" t="s">
        <v>7</v>
      </c>
      <c r="D372" s="59" t="s">
        <v>1019</v>
      </c>
      <c r="E372" s="59" t="s">
        <v>916</v>
      </c>
      <c r="F372">
        <v>18</v>
      </c>
    </row>
    <row r="373" spans="1:6">
      <c r="A373" s="60" t="s">
        <v>51</v>
      </c>
      <c r="B373" s="59" t="s">
        <v>52</v>
      </c>
      <c r="C373" s="59" t="s">
        <v>507</v>
      </c>
      <c r="D373" s="59" t="s">
        <v>1018</v>
      </c>
      <c r="E373" s="59" t="s">
        <v>915</v>
      </c>
      <c r="F373">
        <v>3.6</v>
      </c>
    </row>
    <row r="374" spans="1:6">
      <c r="A374" s="60" t="s">
        <v>51</v>
      </c>
      <c r="B374" s="59" t="s">
        <v>52</v>
      </c>
      <c r="C374" s="59" t="s">
        <v>7</v>
      </c>
      <c r="D374" s="59" t="s">
        <v>1019</v>
      </c>
      <c r="E374" s="59" t="s">
        <v>916</v>
      </c>
      <c r="F374">
        <v>72.87</v>
      </c>
    </row>
    <row r="375" spans="1:6">
      <c r="A375" s="60" t="s">
        <v>53</v>
      </c>
      <c r="B375" s="59" t="s">
        <v>54</v>
      </c>
      <c r="C375" s="59" t="s">
        <v>507</v>
      </c>
      <c r="D375" s="59" t="s">
        <v>1018</v>
      </c>
      <c r="E375" s="59" t="s">
        <v>915</v>
      </c>
      <c r="F375">
        <v>17</v>
      </c>
    </row>
    <row r="376" spans="1:6">
      <c r="A376" s="60" t="s">
        <v>53</v>
      </c>
      <c r="B376" s="59" t="s">
        <v>54</v>
      </c>
      <c r="C376" s="59" t="s">
        <v>7</v>
      </c>
      <c r="D376" s="59" t="s">
        <v>1019</v>
      </c>
      <c r="E376" s="59" t="s">
        <v>916</v>
      </c>
      <c r="F376">
        <v>118</v>
      </c>
    </row>
    <row r="377" spans="1:6">
      <c r="A377" s="60" t="s">
        <v>55</v>
      </c>
      <c r="B377" s="59" t="s">
        <v>56</v>
      </c>
      <c r="C377" s="59" t="s">
        <v>507</v>
      </c>
      <c r="D377" s="59" t="s">
        <v>1018</v>
      </c>
      <c r="E377" s="59" t="s">
        <v>915</v>
      </c>
      <c r="F377">
        <v>40.39</v>
      </c>
    </row>
    <row r="378" spans="1:6">
      <c r="A378" s="60" t="s">
        <v>55</v>
      </c>
      <c r="B378" s="59" t="s">
        <v>56</v>
      </c>
      <c r="C378" s="59" t="s">
        <v>7</v>
      </c>
      <c r="D378" s="59" t="s">
        <v>1019</v>
      </c>
      <c r="E378" s="59" t="s">
        <v>916</v>
      </c>
      <c r="F378">
        <v>502.85</v>
      </c>
    </row>
    <row r="379" spans="1:6">
      <c r="A379" s="60" t="s">
        <v>57</v>
      </c>
      <c r="B379" s="59" t="s">
        <v>58</v>
      </c>
      <c r="C379" s="59" t="s">
        <v>507</v>
      </c>
      <c r="D379" s="59" t="s">
        <v>1018</v>
      </c>
      <c r="E379" s="59" t="s">
        <v>915</v>
      </c>
      <c r="F379">
        <v>45</v>
      </c>
    </row>
    <row r="380" spans="1:6">
      <c r="A380" s="60" t="s">
        <v>57</v>
      </c>
      <c r="B380" s="59" t="s">
        <v>58</v>
      </c>
      <c r="C380" s="59" t="s">
        <v>7</v>
      </c>
      <c r="D380" s="59" t="s">
        <v>1019</v>
      </c>
      <c r="E380" s="59" t="s">
        <v>916</v>
      </c>
      <c r="F380">
        <v>225</v>
      </c>
    </row>
    <row r="381" spans="1:6">
      <c r="A381" s="60" t="s">
        <v>59</v>
      </c>
      <c r="B381" s="59" t="s">
        <v>60</v>
      </c>
      <c r="C381" s="59" t="s">
        <v>507</v>
      </c>
      <c r="D381" s="59" t="s">
        <v>1018</v>
      </c>
      <c r="E381" s="59" t="s">
        <v>915</v>
      </c>
      <c r="F381">
        <v>2</v>
      </c>
    </row>
    <row r="382" spans="1:6">
      <c r="A382" s="60" t="s">
        <v>59</v>
      </c>
      <c r="B382" s="59" t="s">
        <v>60</v>
      </c>
      <c r="C382" s="59" t="s">
        <v>7</v>
      </c>
      <c r="D382" s="59" t="s">
        <v>1019</v>
      </c>
      <c r="E382" s="59" t="s">
        <v>916</v>
      </c>
      <c r="F382">
        <v>11</v>
      </c>
    </row>
    <row r="383" spans="1:6">
      <c r="A383" s="60" t="s">
        <v>61</v>
      </c>
      <c r="B383" s="59" t="s">
        <v>62</v>
      </c>
      <c r="C383" s="59" t="s">
        <v>507</v>
      </c>
      <c r="D383" s="59" t="s">
        <v>1018</v>
      </c>
      <c r="E383" s="59" t="s">
        <v>915</v>
      </c>
      <c r="F383">
        <v>14</v>
      </c>
    </row>
    <row r="384" spans="1:6">
      <c r="A384" s="60" t="s">
        <v>61</v>
      </c>
      <c r="B384" s="59" t="s">
        <v>62</v>
      </c>
      <c r="C384" s="59" t="s">
        <v>7</v>
      </c>
      <c r="D384" s="59" t="s">
        <v>1019</v>
      </c>
      <c r="E384" s="59" t="s">
        <v>916</v>
      </c>
      <c r="F384">
        <v>31</v>
      </c>
    </row>
    <row r="385" spans="1:6">
      <c r="A385" s="60" t="s">
        <v>475</v>
      </c>
      <c r="B385" s="59" t="s">
        <v>476</v>
      </c>
      <c r="C385" s="59" t="s">
        <v>507</v>
      </c>
      <c r="D385" s="59" t="s">
        <v>1018</v>
      </c>
      <c r="E385" s="59" t="s">
        <v>915</v>
      </c>
      <c r="F385">
        <v>6</v>
      </c>
    </row>
    <row r="386" spans="1:6">
      <c r="A386" s="60" t="s">
        <v>475</v>
      </c>
      <c r="B386" s="59" t="s">
        <v>476</v>
      </c>
      <c r="C386" s="59" t="s">
        <v>7</v>
      </c>
      <c r="D386" s="59" t="s">
        <v>1019</v>
      </c>
      <c r="E386" s="59" t="s">
        <v>916</v>
      </c>
      <c r="F386">
        <v>21</v>
      </c>
    </row>
    <row r="387" spans="1:6">
      <c r="A387" s="60" t="s">
        <v>477</v>
      </c>
      <c r="B387" s="59" t="s">
        <v>478</v>
      </c>
      <c r="C387" s="59" t="s">
        <v>507</v>
      </c>
      <c r="D387" s="59" t="s">
        <v>1018</v>
      </c>
      <c r="E387" s="59" t="s">
        <v>915</v>
      </c>
      <c r="F387">
        <v>36</v>
      </c>
    </row>
    <row r="388" spans="1:6">
      <c r="A388" s="60" t="s">
        <v>477</v>
      </c>
      <c r="B388" s="59" t="s">
        <v>478</v>
      </c>
      <c r="C388" s="59" t="s">
        <v>7</v>
      </c>
      <c r="D388" s="59" t="s">
        <v>1019</v>
      </c>
      <c r="E388" s="59" t="s">
        <v>916</v>
      </c>
      <c r="F388">
        <v>133</v>
      </c>
    </row>
    <row r="389" spans="1:6">
      <c r="A389" s="60" t="s">
        <v>479</v>
      </c>
      <c r="B389" s="59" t="s">
        <v>480</v>
      </c>
      <c r="C389" s="59" t="s">
        <v>507</v>
      </c>
      <c r="D389" s="59" t="s">
        <v>1018</v>
      </c>
      <c r="E389" s="59" t="s">
        <v>915</v>
      </c>
      <c r="F389">
        <v>9</v>
      </c>
    </row>
    <row r="390" spans="1:6">
      <c r="A390" s="60" t="s">
        <v>479</v>
      </c>
      <c r="B390" s="59" t="s">
        <v>480</v>
      </c>
      <c r="C390" s="59" t="s">
        <v>7</v>
      </c>
      <c r="D390" s="59" t="s">
        <v>1019</v>
      </c>
      <c r="E390" s="59" t="s">
        <v>916</v>
      </c>
      <c r="F390">
        <v>40</v>
      </c>
    </row>
    <row r="391" spans="1:6">
      <c r="A391" s="60" t="s">
        <v>481</v>
      </c>
      <c r="B391" s="59" t="s">
        <v>482</v>
      </c>
      <c r="C391" s="59" t="s">
        <v>7</v>
      </c>
      <c r="D391" s="59" t="s">
        <v>1019</v>
      </c>
      <c r="E391" s="59" t="s">
        <v>916</v>
      </c>
      <c r="F391">
        <v>10</v>
      </c>
    </row>
    <row r="392" spans="1:6">
      <c r="A392" s="60" t="s">
        <v>483</v>
      </c>
      <c r="B392" s="59" t="s">
        <v>484</v>
      </c>
      <c r="C392" s="59" t="s">
        <v>7</v>
      </c>
      <c r="D392" s="59" t="s">
        <v>1019</v>
      </c>
      <c r="E392" s="59" t="s">
        <v>916</v>
      </c>
      <c r="F392">
        <v>8</v>
      </c>
    </row>
    <row r="393" spans="1:6">
      <c r="A393" s="60" t="s">
        <v>485</v>
      </c>
      <c r="B393" s="59" t="s">
        <v>486</v>
      </c>
      <c r="C393" s="59" t="s">
        <v>507</v>
      </c>
      <c r="D393" s="59" t="s">
        <v>1018</v>
      </c>
      <c r="E393" s="59" t="s">
        <v>915</v>
      </c>
      <c r="F393">
        <v>1</v>
      </c>
    </row>
    <row r="394" spans="1:6">
      <c r="A394" s="60" t="s">
        <v>485</v>
      </c>
      <c r="B394" s="59" t="s">
        <v>486</v>
      </c>
      <c r="C394" s="59" t="s">
        <v>7</v>
      </c>
      <c r="D394" s="59" t="s">
        <v>1019</v>
      </c>
      <c r="E394" s="59" t="s">
        <v>916</v>
      </c>
      <c r="F394">
        <v>3</v>
      </c>
    </row>
    <row r="395" spans="1:6">
      <c r="A395" s="60" t="s">
        <v>487</v>
      </c>
      <c r="B395" s="59" t="s">
        <v>488</v>
      </c>
      <c r="C395" s="59" t="s">
        <v>507</v>
      </c>
      <c r="D395" s="59" t="s">
        <v>1018</v>
      </c>
      <c r="E395" s="59" t="s">
        <v>915</v>
      </c>
      <c r="F395">
        <v>2.29</v>
      </c>
    </row>
    <row r="396" spans="1:6">
      <c r="A396" s="60" t="s">
        <v>487</v>
      </c>
      <c r="B396" s="59" t="s">
        <v>488</v>
      </c>
      <c r="C396" s="59" t="s">
        <v>7</v>
      </c>
      <c r="D396" s="59" t="s">
        <v>1019</v>
      </c>
      <c r="E396" s="59" t="s">
        <v>916</v>
      </c>
      <c r="F396">
        <v>5.51</v>
      </c>
    </row>
    <row r="397" spans="1:6">
      <c r="A397" s="60" t="s">
        <v>489</v>
      </c>
      <c r="B397" s="59" t="s">
        <v>490</v>
      </c>
      <c r="C397" s="59" t="s">
        <v>7</v>
      </c>
      <c r="D397" s="59" t="s">
        <v>1019</v>
      </c>
      <c r="E397" s="59" t="s">
        <v>916</v>
      </c>
      <c r="F397">
        <v>10</v>
      </c>
    </row>
    <row r="398" spans="1:6">
      <c r="A398" s="60" t="s">
        <v>491</v>
      </c>
      <c r="B398" s="59" t="s">
        <v>492</v>
      </c>
      <c r="C398" s="59" t="s">
        <v>507</v>
      </c>
      <c r="D398" s="59" t="s">
        <v>1018</v>
      </c>
      <c r="E398" s="59" t="s">
        <v>915</v>
      </c>
      <c r="F398">
        <v>3</v>
      </c>
    </row>
    <row r="399" spans="1:6">
      <c r="A399" s="60" t="s">
        <v>491</v>
      </c>
      <c r="B399" s="59" t="s">
        <v>492</v>
      </c>
      <c r="C399" s="59" t="s">
        <v>7</v>
      </c>
      <c r="D399" s="59" t="s">
        <v>1019</v>
      </c>
      <c r="E399" s="59" t="s">
        <v>916</v>
      </c>
      <c r="F399">
        <v>13</v>
      </c>
    </row>
    <row r="400" spans="1:6">
      <c r="A400" s="60" t="s">
        <v>493</v>
      </c>
      <c r="B400" s="59" t="s">
        <v>494</v>
      </c>
      <c r="C400" s="59" t="s">
        <v>507</v>
      </c>
      <c r="D400" s="59" t="s">
        <v>1018</v>
      </c>
      <c r="E400" s="59" t="s">
        <v>915</v>
      </c>
      <c r="F400">
        <v>60</v>
      </c>
    </row>
    <row r="401" spans="1:6">
      <c r="A401" s="60" t="s">
        <v>493</v>
      </c>
      <c r="B401" s="59" t="s">
        <v>494</v>
      </c>
      <c r="C401" s="59" t="s">
        <v>7</v>
      </c>
      <c r="D401" s="59" t="s">
        <v>1019</v>
      </c>
      <c r="E401" s="59" t="s">
        <v>916</v>
      </c>
      <c r="F401">
        <v>100</v>
      </c>
    </row>
    <row r="402" spans="1:6">
      <c r="A402" s="60" t="s">
        <v>495</v>
      </c>
      <c r="B402" s="59" t="s">
        <v>496</v>
      </c>
      <c r="C402" s="59" t="s">
        <v>507</v>
      </c>
      <c r="D402" s="59" t="s">
        <v>1018</v>
      </c>
      <c r="E402" s="59" t="s">
        <v>915</v>
      </c>
      <c r="F402">
        <v>500</v>
      </c>
    </row>
    <row r="403" spans="1:6">
      <c r="A403" s="60" t="s">
        <v>495</v>
      </c>
      <c r="B403" s="59" t="s">
        <v>496</v>
      </c>
      <c r="C403" s="59" t="s">
        <v>7</v>
      </c>
      <c r="D403" s="59" t="s">
        <v>1019</v>
      </c>
      <c r="E403" s="59" t="s">
        <v>916</v>
      </c>
      <c r="F403">
        <v>965</v>
      </c>
    </row>
    <row r="404" spans="1:6">
      <c r="A404" s="60" t="s">
        <v>497</v>
      </c>
      <c r="B404" s="59" t="s">
        <v>498</v>
      </c>
      <c r="C404" s="59" t="s">
        <v>507</v>
      </c>
      <c r="D404" s="59" t="s">
        <v>1018</v>
      </c>
      <c r="E404" s="59" t="s">
        <v>915</v>
      </c>
      <c r="F404">
        <v>125</v>
      </c>
    </row>
    <row r="405" spans="1:6">
      <c r="A405" s="60" t="s">
        <v>497</v>
      </c>
      <c r="B405" s="59" t="s">
        <v>498</v>
      </c>
      <c r="C405" s="59" t="s">
        <v>7</v>
      </c>
      <c r="D405" s="59" t="s">
        <v>1019</v>
      </c>
      <c r="E405" s="59" t="s">
        <v>916</v>
      </c>
      <c r="F405">
        <v>190</v>
      </c>
    </row>
    <row r="406" spans="1:6">
      <c r="A406" s="60" t="s">
        <v>499</v>
      </c>
      <c r="B406" s="59" t="s">
        <v>500</v>
      </c>
      <c r="C406" s="59" t="s">
        <v>507</v>
      </c>
      <c r="D406" s="59" t="s">
        <v>1018</v>
      </c>
      <c r="E406" s="59" t="s">
        <v>915</v>
      </c>
      <c r="F406">
        <v>190</v>
      </c>
    </row>
    <row r="407" spans="1:6">
      <c r="A407" s="60" t="s">
        <v>155</v>
      </c>
      <c r="B407" s="59" t="s">
        <v>156</v>
      </c>
      <c r="C407" s="59" t="s">
        <v>7</v>
      </c>
      <c r="D407" s="59" t="s">
        <v>1019</v>
      </c>
      <c r="E407" s="59" t="s">
        <v>916</v>
      </c>
      <c r="F407">
        <v>297.89999999999998</v>
      </c>
    </row>
    <row r="408" spans="1:6">
      <c r="A408" s="60" t="s">
        <v>157</v>
      </c>
      <c r="B408" s="59" t="s">
        <v>158</v>
      </c>
      <c r="C408" s="59" t="s">
        <v>507</v>
      </c>
      <c r="D408" s="59" t="s">
        <v>1018</v>
      </c>
      <c r="E408" s="59" t="s">
        <v>915</v>
      </c>
      <c r="F408">
        <v>53</v>
      </c>
    </row>
    <row r="409" spans="1:6">
      <c r="A409" s="60" t="s">
        <v>157</v>
      </c>
      <c r="B409" s="59" t="s">
        <v>158</v>
      </c>
      <c r="C409" s="59" t="s">
        <v>7</v>
      </c>
      <c r="D409" s="59" t="s">
        <v>1019</v>
      </c>
      <c r="E409" s="59" t="s">
        <v>916</v>
      </c>
      <c r="F409">
        <v>309</v>
      </c>
    </row>
    <row r="410" spans="1:6">
      <c r="A410" s="60" t="s">
        <v>159</v>
      </c>
      <c r="B410" s="59" t="s">
        <v>160</v>
      </c>
      <c r="C410" s="59" t="s">
        <v>507</v>
      </c>
      <c r="D410" s="59" t="s">
        <v>1018</v>
      </c>
      <c r="E410" s="59" t="s">
        <v>915</v>
      </c>
      <c r="F410">
        <v>85</v>
      </c>
    </row>
    <row r="411" spans="1:6">
      <c r="A411" s="60" t="s">
        <v>159</v>
      </c>
      <c r="B411" s="59" t="s">
        <v>160</v>
      </c>
      <c r="C411" s="59" t="s">
        <v>7</v>
      </c>
      <c r="D411" s="59" t="s">
        <v>1019</v>
      </c>
      <c r="E411" s="59" t="s">
        <v>916</v>
      </c>
      <c r="F411">
        <v>305</v>
      </c>
    </row>
    <row r="412" spans="1:6">
      <c r="A412" s="60" t="s">
        <v>161</v>
      </c>
      <c r="B412" s="59" t="s">
        <v>162</v>
      </c>
      <c r="C412" s="59" t="s">
        <v>507</v>
      </c>
      <c r="D412" s="59" t="s">
        <v>1018</v>
      </c>
      <c r="E412" s="59" t="s">
        <v>915</v>
      </c>
      <c r="F412">
        <v>110</v>
      </c>
    </row>
    <row r="413" spans="1:6">
      <c r="A413" s="60" t="s">
        <v>161</v>
      </c>
      <c r="B413" s="59" t="s">
        <v>162</v>
      </c>
      <c r="C413" s="59" t="s">
        <v>7</v>
      </c>
      <c r="D413" s="59" t="s">
        <v>1019</v>
      </c>
      <c r="E413" s="59" t="s">
        <v>916</v>
      </c>
      <c r="F413">
        <v>606</v>
      </c>
    </row>
    <row r="414" spans="1:6">
      <c r="A414" s="60" t="s">
        <v>163</v>
      </c>
      <c r="B414" s="59" t="s">
        <v>164</v>
      </c>
      <c r="C414" s="59" t="s">
        <v>507</v>
      </c>
      <c r="D414" s="59" t="s">
        <v>1018</v>
      </c>
      <c r="E414" s="59" t="s">
        <v>915</v>
      </c>
      <c r="F414">
        <v>333</v>
      </c>
    </row>
    <row r="415" spans="1:6">
      <c r="A415" s="60" t="s">
        <v>163</v>
      </c>
      <c r="B415" s="59" t="s">
        <v>164</v>
      </c>
      <c r="C415" s="59" t="s">
        <v>7</v>
      </c>
      <c r="D415" s="59" t="s">
        <v>1019</v>
      </c>
      <c r="E415" s="59" t="s">
        <v>916</v>
      </c>
      <c r="F415">
        <v>672</v>
      </c>
    </row>
    <row r="416" spans="1:6">
      <c r="A416" s="60" t="s">
        <v>165</v>
      </c>
      <c r="B416" s="59" t="s">
        <v>166</v>
      </c>
      <c r="C416" s="59" t="s">
        <v>507</v>
      </c>
      <c r="D416" s="59" t="s">
        <v>1018</v>
      </c>
      <c r="E416" s="59" t="s">
        <v>915</v>
      </c>
      <c r="F416">
        <v>0.28000000000000003</v>
      </c>
    </row>
    <row r="417" spans="1:6">
      <c r="A417" s="60" t="s">
        <v>165</v>
      </c>
      <c r="B417" s="59" t="s">
        <v>166</v>
      </c>
      <c r="C417" s="59" t="s">
        <v>7</v>
      </c>
      <c r="D417" s="59" t="s">
        <v>1019</v>
      </c>
      <c r="E417" s="59" t="s">
        <v>916</v>
      </c>
      <c r="F417">
        <v>7.32</v>
      </c>
    </row>
    <row r="418" spans="1:6">
      <c r="A418" s="60" t="s">
        <v>167</v>
      </c>
      <c r="B418" s="59" t="s">
        <v>168</v>
      </c>
      <c r="C418" s="59" t="s">
        <v>507</v>
      </c>
      <c r="D418" s="59" t="s">
        <v>1018</v>
      </c>
      <c r="E418" s="59" t="s">
        <v>915</v>
      </c>
      <c r="F418">
        <v>19.329999999999998</v>
      </c>
    </row>
    <row r="419" spans="1:6">
      <c r="A419" s="60" t="s">
        <v>167</v>
      </c>
      <c r="B419" s="59" t="s">
        <v>168</v>
      </c>
      <c r="C419" s="59" t="s">
        <v>7</v>
      </c>
      <c r="D419" s="59" t="s">
        <v>1019</v>
      </c>
      <c r="E419" s="59" t="s">
        <v>916</v>
      </c>
      <c r="F419">
        <v>25.69</v>
      </c>
    </row>
    <row r="420" spans="1:6">
      <c r="A420" s="60" t="s">
        <v>169</v>
      </c>
      <c r="B420" s="59" t="s">
        <v>170</v>
      </c>
      <c r="C420" s="59" t="s">
        <v>507</v>
      </c>
      <c r="D420" s="59" t="s">
        <v>1018</v>
      </c>
      <c r="E420" s="59" t="s">
        <v>915</v>
      </c>
      <c r="F420">
        <v>25</v>
      </c>
    </row>
    <row r="421" spans="1:6">
      <c r="A421" s="60" t="s">
        <v>169</v>
      </c>
      <c r="B421" s="59" t="s">
        <v>170</v>
      </c>
      <c r="C421" s="59" t="s">
        <v>7</v>
      </c>
      <c r="D421" s="59" t="s">
        <v>1019</v>
      </c>
      <c r="E421" s="59" t="s">
        <v>916</v>
      </c>
      <c r="F421">
        <v>180</v>
      </c>
    </row>
    <row r="422" spans="1:6">
      <c r="A422" s="60" t="s">
        <v>171</v>
      </c>
      <c r="B422" s="59" t="s">
        <v>172</v>
      </c>
      <c r="C422" s="59" t="s">
        <v>507</v>
      </c>
      <c r="D422" s="59" t="s">
        <v>1018</v>
      </c>
      <c r="E422" s="59" t="s">
        <v>915</v>
      </c>
      <c r="F422">
        <v>15</v>
      </c>
    </row>
    <row r="423" spans="1:6">
      <c r="A423" s="60" t="s">
        <v>171</v>
      </c>
      <c r="B423" s="59" t="s">
        <v>172</v>
      </c>
      <c r="C423" s="59" t="s">
        <v>7</v>
      </c>
      <c r="D423" s="59" t="s">
        <v>1019</v>
      </c>
      <c r="E423" s="59" t="s">
        <v>916</v>
      </c>
      <c r="F423">
        <v>30</v>
      </c>
    </row>
    <row r="424" spans="1:6">
      <c r="A424" s="60" t="s">
        <v>173</v>
      </c>
      <c r="B424" s="59" t="s">
        <v>174</v>
      </c>
      <c r="C424" s="59" t="s">
        <v>507</v>
      </c>
      <c r="D424" s="59" t="s">
        <v>1018</v>
      </c>
      <c r="E424" s="59" t="s">
        <v>915</v>
      </c>
      <c r="F424">
        <v>9</v>
      </c>
    </row>
    <row r="425" spans="1:6">
      <c r="A425" s="60" t="s">
        <v>173</v>
      </c>
      <c r="B425" s="59" t="s">
        <v>174</v>
      </c>
      <c r="C425" s="59" t="s">
        <v>7</v>
      </c>
      <c r="D425" s="59" t="s">
        <v>1019</v>
      </c>
      <c r="E425" s="59" t="s">
        <v>916</v>
      </c>
      <c r="F425">
        <v>65</v>
      </c>
    </row>
    <row r="426" spans="1:6">
      <c r="A426" s="60" t="s">
        <v>175</v>
      </c>
      <c r="B426" s="59" t="s">
        <v>176</v>
      </c>
      <c r="C426" s="59" t="s">
        <v>7</v>
      </c>
      <c r="D426" s="59" t="s">
        <v>1019</v>
      </c>
      <c r="E426" s="59" t="s">
        <v>916</v>
      </c>
      <c r="F426">
        <v>7</v>
      </c>
    </row>
    <row r="427" spans="1:6">
      <c r="A427" s="60" t="s">
        <v>177</v>
      </c>
      <c r="B427" s="59" t="s">
        <v>178</v>
      </c>
      <c r="C427" s="59" t="s">
        <v>507</v>
      </c>
      <c r="D427" s="59" t="s">
        <v>1018</v>
      </c>
      <c r="E427" s="59" t="s">
        <v>915</v>
      </c>
      <c r="F427">
        <v>16</v>
      </c>
    </row>
    <row r="428" spans="1:6">
      <c r="A428" s="60" t="s">
        <v>177</v>
      </c>
      <c r="B428" s="59" t="s">
        <v>178</v>
      </c>
      <c r="C428" s="59" t="s">
        <v>7</v>
      </c>
      <c r="D428" s="59" t="s">
        <v>1019</v>
      </c>
      <c r="E428" s="59" t="s">
        <v>916</v>
      </c>
      <c r="F428">
        <v>78</v>
      </c>
    </row>
    <row r="429" spans="1:6">
      <c r="A429" s="60" t="s">
        <v>179</v>
      </c>
      <c r="B429" s="59" t="s">
        <v>180</v>
      </c>
      <c r="C429" s="59" t="s">
        <v>7</v>
      </c>
      <c r="D429" s="59" t="s">
        <v>1019</v>
      </c>
      <c r="E429" s="59" t="s">
        <v>916</v>
      </c>
      <c r="F429">
        <v>60</v>
      </c>
    </row>
    <row r="430" spans="1:6">
      <c r="A430" s="60" t="s">
        <v>215</v>
      </c>
      <c r="B430" s="59" t="s">
        <v>216</v>
      </c>
      <c r="C430" s="59" t="s">
        <v>507</v>
      </c>
      <c r="D430" s="59" t="s">
        <v>1018</v>
      </c>
      <c r="E430" s="59" t="s">
        <v>915</v>
      </c>
      <c r="F430">
        <v>41</v>
      </c>
    </row>
    <row r="431" spans="1:6">
      <c r="A431" s="60" t="s">
        <v>215</v>
      </c>
      <c r="B431" s="59" t="s">
        <v>216</v>
      </c>
      <c r="C431" s="59" t="s">
        <v>7</v>
      </c>
      <c r="D431" s="59" t="s">
        <v>1019</v>
      </c>
      <c r="E431" s="59" t="s">
        <v>916</v>
      </c>
      <c r="F431">
        <v>120</v>
      </c>
    </row>
    <row r="432" spans="1:6">
      <c r="A432" s="60" t="s">
        <v>217</v>
      </c>
      <c r="B432" s="59" t="s">
        <v>218</v>
      </c>
      <c r="C432" s="59" t="s">
        <v>507</v>
      </c>
      <c r="D432" s="59" t="s">
        <v>1018</v>
      </c>
      <c r="E432" s="59" t="s">
        <v>915</v>
      </c>
      <c r="F432">
        <v>15</v>
      </c>
    </row>
    <row r="433" spans="1:6">
      <c r="A433" s="60" t="s">
        <v>217</v>
      </c>
      <c r="B433" s="59" t="s">
        <v>218</v>
      </c>
      <c r="C433" s="59" t="s">
        <v>7</v>
      </c>
      <c r="D433" s="59" t="s">
        <v>1019</v>
      </c>
      <c r="E433" s="59" t="s">
        <v>916</v>
      </c>
      <c r="F433">
        <v>35</v>
      </c>
    </row>
    <row r="434" spans="1:6">
      <c r="A434" s="60" t="s">
        <v>219</v>
      </c>
      <c r="B434" s="59" t="s">
        <v>220</v>
      </c>
      <c r="C434" s="59" t="s">
        <v>507</v>
      </c>
      <c r="D434" s="59" t="s">
        <v>1018</v>
      </c>
      <c r="E434" s="59" t="s">
        <v>915</v>
      </c>
      <c r="F434">
        <v>30</v>
      </c>
    </row>
    <row r="435" spans="1:6">
      <c r="A435" s="60" t="s">
        <v>219</v>
      </c>
      <c r="B435" s="59" t="s">
        <v>220</v>
      </c>
      <c r="C435" s="59" t="s">
        <v>7</v>
      </c>
      <c r="D435" s="59" t="s">
        <v>1019</v>
      </c>
      <c r="E435" s="59" t="s">
        <v>916</v>
      </c>
      <c r="F435">
        <v>65</v>
      </c>
    </row>
    <row r="436" spans="1:6">
      <c r="A436" s="60" t="s">
        <v>221</v>
      </c>
      <c r="B436" s="59" t="s">
        <v>222</v>
      </c>
      <c r="C436" s="59" t="s">
        <v>507</v>
      </c>
      <c r="D436" s="59" t="s">
        <v>1018</v>
      </c>
      <c r="E436" s="59" t="s">
        <v>915</v>
      </c>
      <c r="F436">
        <v>9.92</v>
      </c>
    </row>
    <row r="437" spans="1:6">
      <c r="A437" s="60" t="s">
        <v>221</v>
      </c>
      <c r="B437" s="59" t="s">
        <v>222</v>
      </c>
      <c r="C437" s="59" t="s">
        <v>7</v>
      </c>
      <c r="D437" s="59" t="s">
        <v>1019</v>
      </c>
      <c r="E437" s="59" t="s">
        <v>916</v>
      </c>
      <c r="F437">
        <v>65.69</v>
      </c>
    </row>
    <row r="438" spans="1:6">
      <c r="A438" s="60" t="s">
        <v>223</v>
      </c>
      <c r="B438" s="59" t="s">
        <v>224</v>
      </c>
      <c r="C438" s="59" t="s">
        <v>507</v>
      </c>
      <c r="D438" s="59" t="s">
        <v>1018</v>
      </c>
      <c r="E438" s="59" t="s">
        <v>915</v>
      </c>
      <c r="F438">
        <v>10</v>
      </c>
    </row>
    <row r="439" spans="1:6">
      <c r="A439" s="60" t="s">
        <v>223</v>
      </c>
      <c r="B439" s="59" t="s">
        <v>224</v>
      </c>
      <c r="C439" s="59" t="s">
        <v>7</v>
      </c>
      <c r="D439" s="59" t="s">
        <v>1019</v>
      </c>
      <c r="E439" s="59" t="s">
        <v>916</v>
      </c>
      <c r="F439">
        <v>50</v>
      </c>
    </row>
    <row r="440" spans="1:6">
      <c r="A440" s="60" t="s">
        <v>25</v>
      </c>
      <c r="B440" s="59" t="s">
        <v>26</v>
      </c>
      <c r="C440" s="59" t="s">
        <v>519</v>
      </c>
      <c r="D440" s="59" t="s">
        <v>1023</v>
      </c>
      <c r="E440" s="59" t="s">
        <v>908</v>
      </c>
      <c r="F440">
        <v>1674436.76</v>
      </c>
    </row>
    <row r="441" spans="1:6">
      <c r="A441" s="60" t="s">
        <v>25</v>
      </c>
      <c r="B441" s="59" t="s">
        <v>26</v>
      </c>
      <c r="C441" s="59" t="s">
        <v>507</v>
      </c>
      <c r="D441" s="59" t="s">
        <v>1024</v>
      </c>
      <c r="E441" s="59" t="s">
        <v>922</v>
      </c>
      <c r="F441">
        <v>1141539.54</v>
      </c>
    </row>
    <row r="442" spans="1:6">
      <c r="A442" s="60" t="s">
        <v>25</v>
      </c>
      <c r="B442" s="59" t="s">
        <v>26</v>
      </c>
      <c r="C442" s="59" t="s">
        <v>507</v>
      </c>
      <c r="D442" s="59" t="s">
        <v>1025</v>
      </c>
      <c r="E442" s="59" t="s">
        <v>912</v>
      </c>
      <c r="F442">
        <v>1231093.19</v>
      </c>
    </row>
    <row r="443" spans="1:6">
      <c r="A443" s="60" t="s">
        <v>25</v>
      </c>
      <c r="B443" s="59" t="s">
        <v>26</v>
      </c>
      <c r="C443" s="59" t="s">
        <v>7</v>
      </c>
      <c r="D443" s="59" t="s">
        <v>1021</v>
      </c>
      <c r="E443" s="59" t="s">
        <v>923</v>
      </c>
      <c r="F443">
        <v>3614619.31</v>
      </c>
    </row>
    <row r="444" spans="1:6">
      <c r="A444" s="60" t="s">
        <v>25</v>
      </c>
      <c r="B444" s="59" t="s">
        <v>26</v>
      </c>
      <c r="C444" s="59" t="s">
        <v>7</v>
      </c>
      <c r="D444" s="59" t="s">
        <v>1022</v>
      </c>
      <c r="E444" s="59" t="s">
        <v>920</v>
      </c>
      <c r="F444">
        <v>3947240.3</v>
      </c>
    </row>
    <row r="445" spans="1:6">
      <c r="A445" s="60" t="s">
        <v>27</v>
      </c>
      <c r="B445" s="59" t="s">
        <v>28</v>
      </c>
      <c r="C445" s="59" t="s">
        <v>519</v>
      </c>
      <c r="D445" s="59" t="s">
        <v>1023</v>
      </c>
      <c r="E445" s="59" t="s">
        <v>908</v>
      </c>
      <c r="F445">
        <v>22226.26</v>
      </c>
    </row>
    <row r="446" spans="1:6">
      <c r="A446" s="60" t="s">
        <v>27</v>
      </c>
      <c r="B446" s="59" t="s">
        <v>28</v>
      </c>
      <c r="C446" s="59" t="s">
        <v>7</v>
      </c>
      <c r="D446" s="59" t="s">
        <v>1021</v>
      </c>
      <c r="E446" s="59" t="s">
        <v>923</v>
      </c>
      <c r="F446">
        <v>47293.31</v>
      </c>
    </row>
    <row r="447" spans="1:6">
      <c r="A447" s="60" t="s">
        <v>27</v>
      </c>
      <c r="B447" s="59" t="s">
        <v>28</v>
      </c>
      <c r="C447" s="59" t="s">
        <v>7</v>
      </c>
      <c r="D447" s="59" t="s">
        <v>1022</v>
      </c>
      <c r="E447" s="59" t="s">
        <v>920</v>
      </c>
      <c r="F447">
        <v>49529.29</v>
      </c>
    </row>
    <row r="448" spans="1:6">
      <c r="A448" s="60" t="s">
        <v>29</v>
      </c>
      <c r="B448" s="59" t="s">
        <v>30</v>
      </c>
      <c r="C448" s="59" t="s">
        <v>519</v>
      </c>
      <c r="D448" s="59" t="s">
        <v>1023</v>
      </c>
      <c r="E448" s="59" t="s">
        <v>908</v>
      </c>
      <c r="F448">
        <v>86114.11</v>
      </c>
    </row>
    <row r="449" spans="1:6">
      <c r="A449" s="60" t="s">
        <v>29</v>
      </c>
      <c r="B449" s="59" t="s">
        <v>30</v>
      </c>
      <c r="C449" s="59" t="s">
        <v>507</v>
      </c>
      <c r="D449" s="59" t="s">
        <v>1024</v>
      </c>
      <c r="E449" s="59" t="s">
        <v>922</v>
      </c>
      <c r="F449">
        <v>55355.839999999997</v>
      </c>
    </row>
    <row r="450" spans="1:6">
      <c r="A450" s="60" t="s">
        <v>29</v>
      </c>
      <c r="B450" s="59" t="s">
        <v>30</v>
      </c>
      <c r="C450" s="59" t="s">
        <v>507</v>
      </c>
      <c r="D450" s="59" t="s">
        <v>1025</v>
      </c>
      <c r="E450" s="59" t="s">
        <v>912</v>
      </c>
      <c r="F450">
        <v>58444.25</v>
      </c>
    </row>
    <row r="451" spans="1:6">
      <c r="A451" s="60" t="s">
        <v>29</v>
      </c>
      <c r="B451" s="59" t="s">
        <v>30</v>
      </c>
      <c r="C451" s="59" t="s">
        <v>7</v>
      </c>
      <c r="D451" s="59" t="s">
        <v>1021</v>
      </c>
      <c r="E451" s="59" t="s">
        <v>923</v>
      </c>
      <c r="F451">
        <v>169580.28</v>
      </c>
    </row>
    <row r="452" spans="1:6">
      <c r="A452" s="60" t="s">
        <v>29</v>
      </c>
      <c r="B452" s="59" t="s">
        <v>30</v>
      </c>
      <c r="C452" s="59" t="s">
        <v>7</v>
      </c>
      <c r="D452" s="59" t="s">
        <v>1022</v>
      </c>
      <c r="E452" s="59" t="s">
        <v>920</v>
      </c>
      <c r="F452">
        <v>175644.65</v>
      </c>
    </row>
    <row r="453" spans="1:6">
      <c r="A453" s="60" t="s">
        <v>541</v>
      </c>
      <c r="B453" s="59" t="s">
        <v>542</v>
      </c>
      <c r="C453" s="59" t="s">
        <v>519</v>
      </c>
      <c r="D453" s="59" t="s">
        <v>1023</v>
      </c>
      <c r="E453" s="59" t="s">
        <v>908</v>
      </c>
      <c r="F453">
        <v>7772.02</v>
      </c>
    </row>
    <row r="454" spans="1:6">
      <c r="A454" s="60" t="s">
        <v>541</v>
      </c>
      <c r="B454" s="59" t="s">
        <v>542</v>
      </c>
      <c r="C454" s="59" t="s">
        <v>652</v>
      </c>
      <c r="D454" s="59" t="s">
        <v>1026</v>
      </c>
      <c r="E454" s="59" t="s">
        <v>913</v>
      </c>
      <c r="F454">
        <v>231</v>
      </c>
    </row>
    <row r="455" spans="1:6">
      <c r="A455" s="60" t="s">
        <v>543</v>
      </c>
      <c r="B455" s="59" t="s">
        <v>544</v>
      </c>
      <c r="C455" s="59" t="s">
        <v>519</v>
      </c>
      <c r="D455" s="59" t="s">
        <v>1023</v>
      </c>
      <c r="E455" s="59" t="s">
        <v>908</v>
      </c>
      <c r="F455">
        <v>108246.91</v>
      </c>
    </row>
    <row r="456" spans="1:6">
      <c r="A456" s="60" t="s">
        <v>543</v>
      </c>
      <c r="B456" s="59" t="s">
        <v>544</v>
      </c>
      <c r="C456" s="59" t="s">
        <v>652</v>
      </c>
      <c r="D456" s="59" t="s">
        <v>1026</v>
      </c>
      <c r="E456" s="59" t="s">
        <v>913</v>
      </c>
      <c r="F456">
        <v>1353.21</v>
      </c>
    </row>
    <row r="457" spans="1:6">
      <c r="A457" s="60" t="s">
        <v>571</v>
      </c>
      <c r="B457" s="59" t="s">
        <v>572</v>
      </c>
      <c r="C457" s="59" t="s">
        <v>519</v>
      </c>
      <c r="D457" s="59" t="s">
        <v>1023</v>
      </c>
      <c r="E457" s="59" t="s">
        <v>908</v>
      </c>
      <c r="F457">
        <v>14199.79</v>
      </c>
    </row>
    <row r="458" spans="1:6">
      <c r="A458" s="60" t="s">
        <v>31</v>
      </c>
      <c r="B458" s="59" t="s">
        <v>32</v>
      </c>
      <c r="C458" s="59" t="s">
        <v>519</v>
      </c>
      <c r="D458" s="59" t="s">
        <v>1023</v>
      </c>
      <c r="E458" s="59" t="s">
        <v>908</v>
      </c>
      <c r="F458">
        <v>42360.67</v>
      </c>
    </row>
    <row r="459" spans="1:6">
      <c r="A459" s="60" t="s">
        <v>31</v>
      </c>
      <c r="B459" s="59" t="s">
        <v>32</v>
      </c>
      <c r="C459" s="59" t="s">
        <v>652</v>
      </c>
      <c r="D459" s="59" t="s">
        <v>1026</v>
      </c>
      <c r="E459" s="59" t="s">
        <v>913</v>
      </c>
      <c r="F459">
        <v>928.87</v>
      </c>
    </row>
    <row r="460" spans="1:6">
      <c r="A460" s="60" t="s">
        <v>31</v>
      </c>
      <c r="B460" s="59" t="s">
        <v>32</v>
      </c>
      <c r="C460" s="59" t="s">
        <v>507</v>
      </c>
      <c r="D460" s="59" t="s">
        <v>1024</v>
      </c>
      <c r="E460" s="59" t="s">
        <v>922</v>
      </c>
      <c r="F460">
        <v>18451.939999999999</v>
      </c>
    </row>
    <row r="461" spans="1:6">
      <c r="A461" s="60" t="s">
        <v>31</v>
      </c>
      <c r="B461" s="59" t="s">
        <v>32</v>
      </c>
      <c r="C461" s="59" t="s">
        <v>507</v>
      </c>
      <c r="D461" s="59" t="s">
        <v>1025</v>
      </c>
      <c r="E461" s="59" t="s">
        <v>912</v>
      </c>
      <c r="F461">
        <v>19432.439999999999</v>
      </c>
    </row>
    <row r="462" spans="1:6">
      <c r="A462" s="60" t="s">
        <v>31</v>
      </c>
      <c r="B462" s="59" t="s">
        <v>32</v>
      </c>
      <c r="C462" s="59" t="s">
        <v>7</v>
      </c>
      <c r="D462" s="59" t="s">
        <v>1021</v>
      </c>
      <c r="E462" s="59" t="s">
        <v>923</v>
      </c>
      <c r="F462">
        <v>65797.850000000006</v>
      </c>
    </row>
    <row r="463" spans="1:6">
      <c r="A463" s="60" t="s">
        <v>31</v>
      </c>
      <c r="B463" s="59" t="s">
        <v>32</v>
      </c>
      <c r="C463" s="59" t="s">
        <v>7</v>
      </c>
      <c r="D463" s="59" t="s">
        <v>1022</v>
      </c>
      <c r="E463" s="59" t="s">
        <v>920</v>
      </c>
      <c r="F463">
        <v>68117.59</v>
      </c>
    </row>
    <row r="464" spans="1:6">
      <c r="A464" s="60" t="s">
        <v>33</v>
      </c>
      <c r="B464" s="59" t="s">
        <v>34</v>
      </c>
      <c r="C464" s="59" t="s">
        <v>519</v>
      </c>
      <c r="D464" s="59" t="s">
        <v>1023</v>
      </c>
      <c r="E464" s="59" t="s">
        <v>908</v>
      </c>
      <c r="F464">
        <v>198421.83</v>
      </c>
    </row>
    <row r="465" spans="1:6">
      <c r="A465" s="60" t="s">
        <v>33</v>
      </c>
      <c r="B465" s="59" t="s">
        <v>34</v>
      </c>
      <c r="C465" s="59" t="s">
        <v>652</v>
      </c>
      <c r="D465" s="59" t="s">
        <v>1026</v>
      </c>
      <c r="E465" s="59" t="s">
        <v>913</v>
      </c>
      <c r="F465">
        <v>4500</v>
      </c>
    </row>
    <row r="466" spans="1:6">
      <c r="A466" s="60" t="s">
        <v>33</v>
      </c>
      <c r="B466" s="59" t="s">
        <v>34</v>
      </c>
      <c r="C466" s="59" t="s">
        <v>7</v>
      </c>
      <c r="D466" s="59" t="s">
        <v>1021</v>
      </c>
      <c r="E466" s="59" t="s">
        <v>923</v>
      </c>
      <c r="F466">
        <v>77892.710000000006</v>
      </c>
    </row>
    <row r="467" spans="1:6">
      <c r="A467" s="60" t="s">
        <v>33</v>
      </c>
      <c r="B467" s="59" t="s">
        <v>34</v>
      </c>
      <c r="C467" s="59" t="s">
        <v>7</v>
      </c>
      <c r="D467" s="59" t="s">
        <v>1022</v>
      </c>
      <c r="E467" s="59" t="s">
        <v>920</v>
      </c>
      <c r="F467">
        <v>101440.92</v>
      </c>
    </row>
    <row r="468" spans="1:6">
      <c r="A468" s="60" t="s">
        <v>35</v>
      </c>
      <c r="B468" s="59" t="s">
        <v>36</v>
      </c>
      <c r="C468" s="59" t="s">
        <v>519</v>
      </c>
      <c r="D468" s="59" t="s">
        <v>1023</v>
      </c>
      <c r="E468" s="59" t="s">
        <v>908</v>
      </c>
      <c r="F468">
        <v>5838922.0999999996</v>
      </c>
    </row>
    <row r="469" spans="1:6">
      <c r="A469" s="60" t="s">
        <v>35</v>
      </c>
      <c r="B469" s="59" t="s">
        <v>36</v>
      </c>
      <c r="C469" s="59" t="s">
        <v>507</v>
      </c>
      <c r="D469" s="59" t="s">
        <v>1024</v>
      </c>
      <c r="E469" s="59" t="s">
        <v>922</v>
      </c>
      <c r="F469">
        <v>2096286.97</v>
      </c>
    </row>
    <row r="470" spans="1:6">
      <c r="A470" s="60" t="s">
        <v>35</v>
      </c>
      <c r="B470" s="59" t="s">
        <v>36</v>
      </c>
      <c r="C470" s="59" t="s">
        <v>507</v>
      </c>
      <c r="D470" s="59" t="s">
        <v>1025</v>
      </c>
      <c r="E470" s="59" t="s">
        <v>912</v>
      </c>
      <c r="F470">
        <v>2263115.4300000002</v>
      </c>
    </row>
    <row r="471" spans="1:6">
      <c r="A471" s="60" t="s">
        <v>35</v>
      </c>
      <c r="B471" s="59" t="s">
        <v>36</v>
      </c>
      <c r="C471" s="59" t="s">
        <v>7</v>
      </c>
      <c r="D471" s="59" t="s">
        <v>1021</v>
      </c>
      <c r="E471" s="59" t="s">
        <v>923</v>
      </c>
      <c r="F471">
        <v>11044578.939999999</v>
      </c>
    </row>
    <row r="472" spans="1:6">
      <c r="A472" s="60" t="s">
        <v>35</v>
      </c>
      <c r="B472" s="59" t="s">
        <v>36</v>
      </c>
      <c r="C472" s="59" t="s">
        <v>7</v>
      </c>
      <c r="D472" s="59" t="s">
        <v>1022</v>
      </c>
      <c r="E472" s="59" t="s">
        <v>920</v>
      </c>
      <c r="F472">
        <v>12114872.279999999</v>
      </c>
    </row>
    <row r="473" spans="1:6">
      <c r="A473" s="60" t="s">
        <v>401</v>
      </c>
      <c r="B473" s="59" t="s">
        <v>402</v>
      </c>
      <c r="C473" s="59" t="s">
        <v>7</v>
      </c>
      <c r="D473" s="59" t="s">
        <v>1019</v>
      </c>
      <c r="E473" s="59" t="s">
        <v>916</v>
      </c>
      <c r="F473">
        <v>79</v>
      </c>
    </row>
    <row r="474" spans="1:6">
      <c r="A474" s="60" t="s">
        <v>403</v>
      </c>
      <c r="B474" s="59" t="s">
        <v>404</v>
      </c>
      <c r="C474" s="59" t="s">
        <v>7</v>
      </c>
      <c r="D474" s="59" t="s">
        <v>1019</v>
      </c>
      <c r="E474" s="59" t="s">
        <v>916</v>
      </c>
      <c r="F474">
        <v>128</v>
      </c>
    </row>
    <row r="475" spans="1:6">
      <c r="A475" s="60" t="s">
        <v>405</v>
      </c>
      <c r="B475" s="59" t="s">
        <v>406</v>
      </c>
      <c r="C475" s="59" t="s">
        <v>507</v>
      </c>
      <c r="D475" s="59" t="s">
        <v>1018</v>
      </c>
      <c r="E475" s="59" t="s">
        <v>915</v>
      </c>
      <c r="F475">
        <v>37</v>
      </c>
    </row>
    <row r="476" spans="1:6">
      <c r="A476" s="60" t="s">
        <v>405</v>
      </c>
      <c r="B476" s="59" t="s">
        <v>406</v>
      </c>
      <c r="C476" s="59" t="s">
        <v>7</v>
      </c>
      <c r="D476" s="59" t="s">
        <v>1019</v>
      </c>
      <c r="E476" s="59" t="s">
        <v>916</v>
      </c>
      <c r="F476">
        <v>88</v>
      </c>
    </row>
    <row r="477" spans="1:6">
      <c r="A477" s="60" t="s">
        <v>407</v>
      </c>
      <c r="B477" s="59" t="s">
        <v>408</v>
      </c>
      <c r="C477" s="59" t="s">
        <v>507</v>
      </c>
      <c r="D477" s="59" t="s">
        <v>1018</v>
      </c>
      <c r="E477" s="59" t="s">
        <v>915</v>
      </c>
      <c r="F477">
        <v>3</v>
      </c>
    </row>
    <row r="478" spans="1:6">
      <c r="A478" s="60" t="s">
        <v>407</v>
      </c>
      <c r="B478" s="59" t="s">
        <v>408</v>
      </c>
      <c r="C478" s="59" t="s">
        <v>7</v>
      </c>
      <c r="D478" s="59" t="s">
        <v>1019</v>
      </c>
      <c r="E478" s="59" t="s">
        <v>916</v>
      </c>
      <c r="F478">
        <v>22</v>
      </c>
    </row>
    <row r="479" spans="1:6">
      <c r="A479" s="60" t="s">
        <v>409</v>
      </c>
      <c r="B479" s="59" t="s">
        <v>410</v>
      </c>
      <c r="C479" s="59" t="s">
        <v>507</v>
      </c>
      <c r="D479" s="59" t="s">
        <v>1018</v>
      </c>
      <c r="E479" s="59" t="s">
        <v>915</v>
      </c>
      <c r="F479">
        <v>55</v>
      </c>
    </row>
    <row r="480" spans="1:6">
      <c r="A480" s="60" t="s">
        <v>409</v>
      </c>
      <c r="B480" s="59" t="s">
        <v>410</v>
      </c>
      <c r="C480" s="59" t="s">
        <v>7</v>
      </c>
      <c r="D480" s="59" t="s">
        <v>1019</v>
      </c>
      <c r="E480" s="59" t="s">
        <v>916</v>
      </c>
      <c r="F480">
        <v>255</v>
      </c>
    </row>
    <row r="481" spans="1:6">
      <c r="A481" s="60" t="s">
        <v>411</v>
      </c>
      <c r="B481" s="59" t="s">
        <v>412</v>
      </c>
      <c r="C481" s="59" t="s">
        <v>507</v>
      </c>
      <c r="D481" s="59" t="s">
        <v>1018</v>
      </c>
      <c r="E481" s="59" t="s">
        <v>915</v>
      </c>
      <c r="F481">
        <v>13.75</v>
      </c>
    </row>
    <row r="482" spans="1:6">
      <c r="A482" s="60" t="s">
        <v>411</v>
      </c>
      <c r="B482" s="59" t="s">
        <v>412</v>
      </c>
      <c r="C482" s="59" t="s">
        <v>7</v>
      </c>
      <c r="D482" s="59" t="s">
        <v>1019</v>
      </c>
      <c r="E482" s="59" t="s">
        <v>916</v>
      </c>
      <c r="F482">
        <v>152</v>
      </c>
    </row>
    <row r="483" spans="1:6">
      <c r="A483" s="60" t="s">
        <v>413</v>
      </c>
      <c r="B483" s="59" t="s">
        <v>414</v>
      </c>
      <c r="C483" s="59" t="s">
        <v>507</v>
      </c>
      <c r="D483" s="59" t="s">
        <v>1018</v>
      </c>
      <c r="E483" s="59" t="s">
        <v>915</v>
      </c>
      <c r="F483">
        <v>2</v>
      </c>
    </row>
    <row r="484" spans="1:6">
      <c r="A484" s="60" t="s">
        <v>413</v>
      </c>
      <c r="B484" s="59" t="s">
        <v>414</v>
      </c>
      <c r="C484" s="59" t="s">
        <v>7</v>
      </c>
      <c r="D484" s="59" t="s">
        <v>1019</v>
      </c>
      <c r="E484" s="59" t="s">
        <v>916</v>
      </c>
      <c r="F484">
        <v>12</v>
      </c>
    </row>
    <row r="485" spans="1:6">
      <c r="A485" s="60" t="s">
        <v>415</v>
      </c>
      <c r="B485" s="59" t="s">
        <v>416</v>
      </c>
      <c r="C485" s="59" t="s">
        <v>7</v>
      </c>
      <c r="D485" s="59" t="s">
        <v>1019</v>
      </c>
      <c r="E485" s="59" t="s">
        <v>916</v>
      </c>
      <c r="F485">
        <v>49</v>
      </c>
    </row>
    <row r="486" spans="1:6">
      <c r="A486" s="60" t="s">
        <v>417</v>
      </c>
      <c r="B486" s="59" t="s">
        <v>418</v>
      </c>
      <c r="C486" s="59" t="s">
        <v>507</v>
      </c>
      <c r="D486" s="59" t="s">
        <v>1018</v>
      </c>
      <c r="E486" s="59" t="s">
        <v>915</v>
      </c>
      <c r="F486">
        <v>2.94</v>
      </c>
    </row>
    <row r="487" spans="1:6">
      <c r="A487" s="60" t="s">
        <v>417</v>
      </c>
      <c r="B487" s="59" t="s">
        <v>418</v>
      </c>
      <c r="C487" s="59" t="s">
        <v>7</v>
      </c>
      <c r="D487" s="59" t="s">
        <v>1019</v>
      </c>
      <c r="E487" s="59" t="s">
        <v>916</v>
      </c>
      <c r="F487">
        <v>9.8699999999999992</v>
      </c>
    </row>
    <row r="488" spans="1:6">
      <c r="A488" s="60" t="s">
        <v>419</v>
      </c>
      <c r="B488" s="59" t="s">
        <v>420</v>
      </c>
      <c r="C488" s="59" t="s">
        <v>7</v>
      </c>
      <c r="D488" s="59" t="s">
        <v>1019</v>
      </c>
      <c r="E488" s="59" t="s">
        <v>916</v>
      </c>
      <c r="F488">
        <v>15</v>
      </c>
    </row>
    <row r="489" spans="1:6">
      <c r="A489" s="60" t="s">
        <v>421</v>
      </c>
      <c r="B489" s="59" t="s">
        <v>422</v>
      </c>
      <c r="C489" s="59" t="s">
        <v>507</v>
      </c>
      <c r="D489" s="59" t="s">
        <v>1018</v>
      </c>
      <c r="E489" s="59" t="s">
        <v>915</v>
      </c>
      <c r="F489">
        <v>500</v>
      </c>
    </row>
    <row r="490" spans="1:6">
      <c r="A490" s="60" t="s">
        <v>421</v>
      </c>
      <c r="B490" s="59" t="s">
        <v>422</v>
      </c>
      <c r="C490" s="59" t="s">
        <v>7</v>
      </c>
      <c r="D490" s="59" t="s">
        <v>1019</v>
      </c>
      <c r="E490" s="59" t="s">
        <v>916</v>
      </c>
      <c r="F490">
        <v>850</v>
      </c>
    </row>
    <row r="491" spans="1:6">
      <c r="A491" s="60" t="s">
        <v>423</v>
      </c>
      <c r="B491" s="59" t="s">
        <v>424</v>
      </c>
      <c r="C491" s="59" t="s">
        <v>507</v>
      </c>
      <c r="D491" s="59" t="s">
        <v>1018</v>
      </c>
      <c r="E491" s="59" t="s">
        <v>915</v>
      </c>
      <c r="F491">
        <v>28</v>
      </c>
    </row>
    <row r="492" spans="1:6">
      <c r="A492" s="60" t="s">
        <v>423</v>
      </c>
      <c r="B492" s="59" t="s">
        <v>424</v>
      </c>
      <c r="C492" s="59" t="s">
        <v>7</v>
      </c>
      <c r="D492" s="59" t="s">
        <v>1019</v>
      </c>
      <c r="E492" s="59" t="s">
        <v>916</v>
      </c>
      <c r="F492">
        <v>375</v>
      </c>
    </row>
    <row r="493" spans="1:6">
      <c r="A493" s="60" t="s">
        <v>425</v>
      </c>
      <c r="B493" s="59" t="s">
        <v>426</v>
      </c>
      <c r="C493" s="59" t="s">
        <v>507</v>
      </c>
      <c r="D493" s="59" t="s">
        <v>1018</v>
      </c>
      <c r="E493" s="59" t="s">
        <v>915</v>
      </c>
      <c r="F493">
        <v>5</v>
      </c>
    </row>
    <row r="494" spans="1:6">
      <c r="A494" s="60" t="s">
        <v>425</v>
      </c>
      <c r="B494" s="59" t="s">
        <v>426</v>
      </c>
      <c r="C494" s="59" t="s">
        <v>7</v>
      </c>
      <c r="D494" s="59" t="s">
        <v>1019</v>
      </c>
      <c r="E494" s="59" t="s">
        <v>916</v>
      </c>
      <c r="F494">
        <v>90</v>
      </c>
    </row>
    <row r="495" spans="1:6">
      <c r="A495" s="60" t="s">
        <v>427</v>
      </c>
      <c r="B495" s="59" t="s">
        <v>428</v>
      </c>
      <c r="C495" s="59" t="s">
        <v>507</v>
      </c>
      <c r="D495" s="59" t="s">
        <v>1018</v>
      </c>
      <c r="E495" s="59" t="s">
        <v>915</v>
      </c>
      <c r="F495">
        <v>15</v>
      </c>
    </row>
    <row r="496" spans="1:6">
      <c r="A496" s="60" t="s">
        <v>427</v>
      </c>
      <c r="B496" s="59" t="s">
        <v>428</v>
      </c>
      <c r="C496" s="59" t="s">
        <v>7</v>
      </c>
      <c r="D496" s="59" t="s">
        <v>1019</v>
      </c>
      <c r="E496" s="59" t="s">
        <v>916</v>
      </c>
      <c r="F496">
        <v>175</v>
      </c>
    </row>
    <row r="497" spans="1:6">
      <c r="A497" s="60" t="s">
        <v>429</v>
      </c>
      <c r="B497" s="59" t="s">
        <v>430</v>
      </c>
      <c r="C497" s="59" t="s">
        <v>7</v>
      </c>
      <c r="D497" s="59" t="s">
        <v>1019</v>
      </c>
      <c r="E497" s="59" t="s">
        <v>916</v>
      </c>
      <c r="F497">
        <v>65</v>
      </c>
    </row>
    <row r="498" spans="1:6">
      <c r="A498" s="60" t="s">
        <v>467</v>
      </c>
      <c r="B498" s="59" t="s">
        <v>468</v>
      </c>
      <c r="C498" s="59" t="s">
        <v>507</v>
      </c>
      <c r="D498" s="59" t="s">
        <v>1018</v>
      </c>
      <c r="E498" s="59" t="s">
        <v>915</v>
      </c>
      <c r="F498">
        <v>15.17</v>
      </c>
    </row>
    <row r="499" spans="1:6">
      <c r="A499" s="60" t="s">
        <v>467</v>
      </c>
      <c r="B499" s="59" t="s">
        <v>468</v>
      </c>
      <c r="C499" s="59" t="s">
        <v>7</v>
      </c>
      <c r="D499" s="59" t="s">
        <v>1019</v>
      </c>
      <c r="E499" s="59" t="s">
        <v>916</v>
      </c>
      <c r="F499">
        <v>130</v>
      </c>
    </row>
    <row r="500" spans="1:6">
      <c r="A500" s="60" t="s">
        <v>469</v>
      </c>
      <c r="B500" s="59" t="s">
        <v>470</v>
      </c>
      <c r="C500" s="59" t="s">
        <v>507</v>
      </c>
      <c r="D500" s="59" t="s">
        <v>1018</v>
      </c>
      <c r="E500" s="59" t="s">
        <v>915</v>
      </c>
      <c r="F500">
        <v>4.5</v>
      </c>
    </row>
    <row r="501" spans="1:6">
      <c r="A501" s="60" t="s">
        <v>469</v>
      </c>
      <c r="B501" s="59" t="s">
        <v>470</v>
      </c>
      <c r="C501" s="59" t="s">
        <v>7</v>
      </c>
      <c r="D501" s="59" t="s">
        <v>1019</v>
      </c>
      <c r="E501" s="59" t="s">
        <v>916</v>
      </c>
      <c r="F501">
        <v>91.3</v>
      </c>
    </row>
    <row r="502" spans="1:6">
      <c r="A502" s="60" t="s">
        <v>471</v>
      </c>
      <c r="B502" s="59" t="s">
        <v>472</v>
      </c>
      <c r="C502" s="59" t="s">
        <v>7</v>
      </c>
      <c r="D502" s="59" t="s">
        <v>1019</v>
      </c>
      <c r="E502" s="59" t="s">
        <v>916</v>
      </c>
      <c r="F502">
        <v>7.82</v>
      </c>
    </row>
    <row r="503" spans="1:6">
      <c r="A503" s="60" t="s">
        <v>473</v>
      </c>
      <c r="B503" s="59" t="s">
        <v>474</v>
      </c>
      <c r="C503" s="59" t="s">
        <v>507</v>
      </c>
      <c r="D503" s="59" t="s">
        <v>1018</v>
      </c>
      <c r="E503" s="59" t="s">
        <v>915</v>
      </c>
      <c r="F503">
        <v>0.5</v>
      </c>
    </row>
    <row r="504" spans="1:6">
      <c r="A504" s="60" t="s">
        <v>473</v>
      </c>
      <c r="B504" s="59" t="s">
        <v>474</v>
      </c>
      <c r="C504" s="59" t="s">
        <v>7</v>
      </c>
      <c r="D504" s="59" t="s">
        <v>1019</v>
      </c>
      <c r="E504" s="59" t="s">
        <v>916</v>
      </c>
      <c r="F504">
        <v>5</v>
      </c>
    </row>
    <row r="505" spans="1:6">
      <c r="A505" s="60" t="s">
        <v>181</v>
      </c>
      <c r="B505" s="59" t="s">
        <v>182</v>
      </c>
      <c r="C505" s="59" t="s">
        <v>507</v>
      </c>
      <c r="D505" s="59" t="s">
        <v>1024</v>
      </c>
      <c r="E505" s="59" t="s">
        <v>922</v>
      </c>
      <c r="F505">
        <v>4095854.67</v>
      </c>
    </row>
    <row r="506" spans="1:6">
      <c r="A506" s="60" t="s">
        <v>181</v>
      </c>
      <c r="B506" s="59" t="s">
        <v>182</v>
      </c>
      <c r="C506" s="59" t="s">
        <v>507</v>
      </c>
      <c r="D506" s="59" t="s">
        <v>1025</v>
      </c>
      <c r="E506" s="59" t="s">
        <v>912</v>
      </c>
      <c r="F506">
        <v>4335325.2699999996</v>
      </c>
    </row>
    <row r="507" spans="1:6">
      <c r="A507" s="60" t="s">
        <v>181</v>
      </c>
      <c r="B507" s="59" t="s">
        <v>182</v>
      </c>
      <c r="C507" s="59" t="s">
        <v>7</v>
      </c>
      <c r="D507" s="59" t="s">
        <v>1021</v>
      </c>
      <c r="E507" s="59" t="s">
        <v>923</v>
      </c>
      <c r="F507">
        <v>20406827.079999998</v>
      </c>
    </row>
    <row r="508" spans="1:6">
      <c r="A508" s="60" t="s">
        <v>181</v>
      </c>
      <c r="B508" s="59" t="s">
        <v>182</v>
      </c>
      <c r="C508" s="59" t="s">
        <v>7</v>
      </c>
      <c r="D508" s="59" t="s">
        <v>1022</v>
      </c>
      <c r="E508" s="59" t="s">
        <v>920</v>
      </c>
      <c r="F508">
        <v>21607875.030000001</v>
      </c>
    </row>
    <row r="509" spans="1:6">
      <c r="A509" s="60" t="s">
        <v>183</v>
      </c>
      <c r="B509" s="59" t="s">
        <v>184</v>
      </c>
      <c r="C509" s="59" t="s">
        <v>519</v>
      </c>
      <c r="D509" s="59" t="s">
        <v>1023</v>
      </c>
      <c r="E509" s="59" t="s">
        <v>908</v>
      </c>
      <c r="F509">
        <v>7311540.1399999997</v>
      </c>
    </row>
    <row r="510" spans="1:6">
      <c r="A510" s="60" t="s">
        <v>183</v>
      </c>
      <c r="B510" s="59" t="s">
        <v>184</v>
      </c>
      <c r="C510" s="59" t="s">
        <v>507</v>
      </c>
      <c r="D510" s="59" t="s">
        <v>1024</v>
      </c>
      <c r="E510" s="59" t="s">
        <v>922</v>
      </c>
      <c r="F510">
        <v>1201139.6499999999</v>
      </c>
    </row>
    <row r="511" spans="1:6">
      <c r="A511" s="60" t="s">
        <v>183</v>
      </c>
      <c r="B511" s="59" t="s">
        <v>184</v>
      </c>
      <c r="C511" s="59" t="s">
        <v>507</v>
      </c>
      <c r="D511" s="59" t="s">
        <v>1025</v>
      </c>
      <c r="E511" s="59" t="s">
        <v>912</v>
      </c>
      <c r="F511">
        <v>1291229.1499999999</v>
      </c>
    </row>
    <row r="512" spans="1:6">
      <c r="A512" s="60" t="s">
        <v>183</v>
      </c>
      <c r="B512" s="59" t="s">
        <v>184</v>
      </c>
      <c r="C512" s="59" t="s">
        <v>7</v>
      </c>
      <c r="D512" s="59" t="s">
        <v>1021</v>
      </c>
      <c r="E512" s="59" t="s">
        <v>923</v>
      </c>
      <c r="F512">
        <v>12582797.43</v>
      </c>
    </row>
    <row r="513" spans="1:6">
      <c r="A513" s="60" t="s">
        <v>183</v>
      </c>
      <c r="B513" s="59" t="s">
        <v>184</v>
      </c>
      <c r="C513" s="59" t="s">
        <v>7</v>
      </c>
      <c r="D513" s="59" t="s">
        <v>1022</v>
      </c>
      <c r="E513" s="59" t="s">
        <v>920</v>
      </c>
      <c r="F513">
        <v>13962417.140000001</v>
      </c>
    </row>
    <row r="514" spans="1:6">
      <c r="A514" s="60" t="s">
        <v>185</v>
      </c>
      <c r="B514" s="59" t="s">
        <v>186</v>
      </c>
      <c r="C514" s="59" t="s">
        <v>519</v>
      </c>
      <c r="D514" s="59" t="s">
        <v>1023</v>
      </c>
      <c r="E514" s="59" t="s">
        <v>908</v>
      </c>
      <c r="F514">
        <v>1667000.66</v>
      </c>
    </row>
    <row r="515" spans="1:6">
      <c r="A515" s="60" t="s">
        <v>185</v>
      </c>
      <c r="B515" s="59" t="s">
        <v>186</v>
      </c>
      <c r="C515" s="59" t="s">
        <v>652</v>
      </c>
      <c r="D515" s="59" t="s">
        <v>1026</v>
      </c>
      <c r="E515" s="59" t="s">
        <v>913</v>
      </c>
      <c r="F515">
        <v>6228.81</v>
      </c>
    </row>
    <row r="516" spans="1:6">
      <c r="A516" s="60" t="s">
        <v>185</v>
      </c>
      <c r="B516" s="59" t="s">
        <v>186</v>
      </c>
      <c r="C516" s="59" t="s">
        <v>507</v>
      </c>
      <c r="D516" s="59" t="s">
        <v>1024</v>
      </c>
      <c r="E516" s="59" t="s">
        <v>922</v>
      </c>
      <c r="F516">
        <v>1501491.77</v>
      </c>
    </row>
    <row r="517" spans="1:6">
      <c r="A517" s="60" t="s">
        <v>185</v>
      </c>
      <c r="B517" s="59" t="s">
        <v>186</v>
      </c>
      <c r="C517" s="59" t="s">
        <v>507</v>
      </c>
      <c r="D517" s="59" t="s">
        <v>1025</v>
      </c>
      <c r="E517" s="59" t="s">
        <v>912</v>
      </c>
      <c r="F517">
        <v>1606251.58</v>
      </c>
    </row>
    <row r="518" spans="1:6">
      <c r="A518" s="60" t="s">
        <v>185</v>
      </c>
      <c r="B518" s="59" t="s">
        <v>186</v>
      </c>
      <c r="C518" s="59" t="s">
        <v>7</v>
      </c>
      <c r="D518" s="59" t="s">
        <v>1021</v>
      </c>
      <c r="E518" s="59" t="s">
        <v>923</v>
      </c>
      <c r="F518">
        <v>4177360.03</v>
      </c>
    </row>
    <row r="519" spans="1:6">
      <c r="A519" s="60" t="s">
        <v>185</v>
      </c>
      <c r="B519" s="59" t="s">
        <v>186</v>
      </c>
      <c r="C519" s="59" t="s">
        <v>7</v>
      </c>
      <c r="D519" s="59" t="s">
        <v>1022</v>
      </c>
      <c r="E519" s="59" t="s">
        <v>920</v>
      </c>
      <c r="F519">
        <v>4529694.71</v>
      </c>
    </row>
    <row r="520" spans="1:6">
      <c r="A520" s="60" t="s">
        <v>187</v>
      </c>
      <c r="B520" s="59" t="s">
        <v>188</v>
      </c>
      <c r="C520" s="59" t="s">
        <v>519</v>
      </c>
      <c r="D520" s="59" t="s">
        <v>1023</v>
      </c>
      <c r="E520" s="59" t="s">
        <v>908</v>
      </c>
      <c r="F520">
        <v>1054217.8500000001</v>
      </c>
    </row>
    <row r="521" spans="1:6">
      <c r="A521" s="60" t="s">
        <v>187</v>
      </c>
      <c r="B521" s="59" t="s">
        <v>188</v>
      </c>
      <c r="C521" s="59" t="s">
        <v>507</v>
      </c>
      <c r="D521" s="59" t="s">
        <v>1024</v>
      </c>
      <c r="E521" s="59" t="s">
        <v>922</v>
      </c>
      <c r="F521">
        <v>176496.99</v>
      </c>
    </row>
    <row r="522" spans="1:6">
      <c r="A522" s="60" t="s">
        <v>187</v>
      </c>
      <c r="B522" s="59" t="s">
        <v>188</v>
      </c>
      <c r="C522" s="59" t="s">
        <v>507</v>
      </c>
      <c r="D522" s="59" t="s">
        <v>1025</v>
      </c>
      <c r="E522" s="59" t="s">
        <v>912</v>
      </c>
      <c r="F522">
        <v>189279.83</v>
      </c>
    </row>
    <row r="523" spans="1:6">
      <c r="A523" s="60" t="s">
        <v>187</v>
      </c>
      <c r="B523" s="59" t="s">
        <v>188</v>
      </c>
      <c r="C523" s="59" t="s">
        <v>7</v>
      </c>
      <c r="D523" s="59" t="s">
        <v>1021</v>
      </c>
      <c r="E523" s="59" t="s">
        <v>923</v>
      </c>
      <c r="F523">
        <v>3119074.02</v>
      </c>
    </row>
    <row r="524" spans="1:6">
      <c r="A524" s="60" t="s">
        <v>187</v>
      </c>
      <c r="B524" s="59" t="s">
        <v>188</v>
      </c>
      <c r="C524" s="59" t="s">
        <v>7</v>
      </c>
      <c r="D524" s="59" t="s">
        <v>1022</v>
      </c>
      <c r="E524" s="59" t="s">
        <v>920</v>
      </c>
      <c r="F524">
        <v>3316994.47</v>
      </c>
    </row>
    <row r="525" spans="1:6">
      <c r="A525" s="60" t="s">
        <v>189</v>
      </c>
      <c r="B525" s="59" t="s">
        <v>190</v>
      </c>
      <c r="C525" s="59" t="s">
        <v>519</v>
      </c>
      <c r="D525" s="59" t="s">
        <v>1023</v>
      </c>
      <c r="E525" s="59" t="s">
        <v>908</v>
      </c>
      <c r="F525">
        <v>6828806.1600000001</v>
      </c>
    </row>
    <row r="526" spans="1:6">
      <c r="A526" s="60" t="s">
        <v>189</v>
      </c>
      <c r="B526" s="59" t="s">
        <v>190</v>
      </c>
      <c r="C526" s="59" t="s">
        <v>507</v>
      </c>
      <c r="D526" s="59" t="s">
        <v>1024</v>
      </c>
      <c r="E526" s="59" t="s">
        <v>922</v>
      </c>
      <c r="F526">
        <v>935555.12</v>
      </c>
    </row>
    <row r="527" spans="1:6">
      <c r="A527" s="60" t="s">
        <v>189</v>
      </c>
      <c r="B527" s="59" t="s">
        <v>190</v>
      </c>
      <c r="C527" s="59" t="s">
        <v>507</v>
      </c>
      <c r="D527" s="59" t="s">
        <v>1025</v>
      </c>
      <c r="E527" s="59" t="s">
        <v>912</v>
      </c>
      <c r="F527">
        <v>989332.11</v>
      </c>
    </row>
    <row r="528" spans="1:6">
      <c r="A528" s="60" t="s">
        <v>189</v>
      </c>
      <c r="B528" s="59" t="s">
        <v>190</v>
      </c>
      <c r="C528" s="59" t="s">
        <v>7</v>
      </c>
      <c r="D528" s="59" t="s">
        <v>1021</v>
      </c>
      <c r="E528" s="59" t="s">
        <v>923</v>
      </c>
      <c r="F528">
        <v>7496380.9699999997</v>
      </c>
    </row>
    <row r="529" spans="1:6">
      <c r="A529" s="60" t="s">
        <v>189</v>
      </c>
      <c r="B529" s="59" t="s">
        <v>190</v>
      </c>
      <c r="C529" s="59" t="s">
        <v>7</v>
      </c>
      <c r="D529" s="59" t="s">
        <v>1022</v>
      </c>
      <c r="E529" s="59" t="s">
        <v>920</v>
      </c>
      <c r="F529">
        <v>8622803.7799999993</v>
      </c>
    </row>
    <row r="530" spans="1:6">
      <c r="A530" s="60" t="s">
        <v>191</v>
      </c>
      <c r="B530" s="59" t="s">
        <v>192</v>
      </c>
      <c r="C530" s="59" t="s">
        <v>507</v>
      </c>
      <c r="D530" s="59" t="s">
        <v>1024</v>
      </c>
      <c r="E530" s="59" t="s">
        <v>922</v>
      </c>
      <c r="F530">
        <v>499647.11</v>
      </c>
    </row>
    <row r="531" spans="1:6">
      <c r="A531" s="60" t="s">
        <v>191</v>
      </c>
      <c r="B531" s="59" t="s">
        <v>192</v>
      </c>
      <c r="C531" s="59" t="s">
        <v>507</v>
      </c>
      <c r="D531" s="59" t="s">
        <v>1025</v>
      </c>
      <c r="E531" s="59" t="s">
        <v>912</v>
      </c>
      <c r="F531">
        <v>530954.21</v>
      </c>
    </row>
    <row r="532" spans="1:6">
      <c r="A532" s="60" t="s">
        <v>191</v>
      </c>
      <c r="B532" s="59" t="s">
        <v>192</v>
      </c>
      <c r="C532" s="59" t="s">
        <v>7</v>
      </c>
      <c r="D532" s="59" t="s">
        <v>1021</v>
      </c>
      <c r="E532" s="59" t="s">
        <v>923</v>
      </c>
      <c r="F532">
        <v>912994.74</v>
      </c>
    </row>
    <row r="533" spans="1:6">
      <c r="A533" s="60" t="s">
        <v>191</v>
      </c>
      <c r="B533" s="59" t="s">
        <v>192</v>
      </c>
      <c r="C533" s="59" t="s">
        <v>7</v>
      </c>
      <c r="D533" s="59" t="s">
        <v>1022</v>
      </c>
      <c r="E533" s="59" t="s">
        <v>920</v>
      </c>
      <c r="F533">
        <v>953380.32</v>
      </c>
    </row>
    <row r="534" spans="1:6">
      <c r="A534" s="60" t="s">
        <v>193</v>
      </c>
      <c r="B534" s="59" t="s">
        <v>194</v>
      </c>
      <c r="C534" s="59" t="s">
        <v>519</v>
      </c>
      <c r="D534" s="59" t="s">
        <v>1023</v>
      </c>
      <c r="E534" s="59" t="s">
        <v>908</v>
      </c>
      <c r="F534">
        <v>5383505.1900000004</v>
      </c>
    </row>
    <row r="535" spans="1:6">
      <c r="A535" s="60" t="s">
        <v>193</v>
      </c>
      <c r="B535" s="59" t="s">
        <v>194</v>
      </c>
      <c r="C535" s="59" t="s">
        <v>507</v>
      </c>
      <c r="D535" s="59" t="s">
        <v>1024</v>
      </c>
      <c r="E535" s="59" t="s">
        <v>922</v>
      </c>
      <c r="F535">
        <v>1975283.08</v>
      </c>
    </row>
    <row r="536" spans="1:6">
      <c r="A536" s="60" t="s">
        <v>193</v>
      </c>
      <c r="B536" s="59" t="s">
        <v>194</v>
      </c>
      <c r="C536" s="59" t="s">
        <v>507</v>
      </c>
      <c r="D536" s="59" t="s">
        <v>1025</v>
      </c>
      <c r="E536" s="59" t="s">
        <v>912</v>
      </c>
      <c r="F536">
        <v>2130159.4300000002</v>
      </c>
    </row>
    <row r="537" spans="1:6">
      <c r="A537" s="60" t="s">
        <v>193</v>
      </c>
      <c r="B537" s="59" t="s">
        <v>194</v>
      </c>
      <c r="C537" s="59" t="s">
        <v>7</v>
      </c>
      <c r="D537" s="59" t="s">
        <v>1021</v>
      </c>
      <c r="E537" s="59" t="s">
        <v>923</v>
      </c>
      <c r="F537">
        <v>15489773.300000001</v>
      </c>
    </row>
    <row r="538" spans="1:6">
      <c r="A538" s="60" t="s">
        <v>193</v>
      </c>
      <c r="B538" s="59" t="s">
        <v>194</v>
      </c>
      <c r="C538" s="59" t="s">
        <v>7</v>
      </c>
      <c r="D538" s="59" t="s">
        <v>1022</v>
      </c>
      <c r="E538" s="59" t="s">
        <v>920</v>
      </c>
      <c r="F538">
        <v>17148130.800000001</v>
      </c>
    </row>
    <row r="539" spans="1:6">
      <c r="A539" s="60" t="s">
        <v>195</v>
      </c>
      <c r="B539" s="59" t="s">
        <v>196</v>
      </c>
      <c r="C539" s="59" t="s">
        <v>519</v>
      </c>
      <c r="D539" s="59" t="s">
        <v>1023</v>
      </c>
      <c r="E539" s="59" t="s">
        <v>908</v>
      </c>
      <c r="F539">
        <v>34361.199999999997</v>
      </c>
    </row>
    <row r="540" spans="1:6">
      <c r="A540" s="60" t="s">
        <v>37</v>
      </c>
      <c r="B540" s="59" t="s">
        <v>38</v>
      </c>
      <c r="C540" s="59" t="s">
        <v>519</v>
      </c>
      <c r="D540" s="59" t="s">
        <v>1023</v>
      </c>
      <c r="E540" s="59" t="s">
        <v>908</v>
      </c>
      <c r="F540">
        <v>630826.1</v>
      </c>
    </row>
    <row r="541" spans="1:6">
      <c r="A541" s="60" t="s">
        <v>37</v>
      </c>
      <c r="B541" s="59" t="s">
        <v>38</v>
      </c>
      <c r="C541" s="59" t="s">
        <v>507</v>
      </c>
      <c r="D541" s="59" t="s">
        <v>1024</v>
      </c>
      <c r="E541" s="59" t="s">
        <v>922</v>
      </c>
      <c r="F541">
        <v>360333.09</v>
      </c>
    </row>
    <row r="542" spans="1:6">
      <c r="A542" s="60" t="s">
        <v>37</v>
      </c>
      <c r="B542" s="59" t="s">
        <v>38</v>
      </c>
      <c r="C542" s="59" t="s">
        <v>507</v>
      </c>
      <c r="D542" s="59" t="s">
        <v>1025</v>
      </c>
      <c r="E542" s="59" t="s">
        <v>912</v>
      </c>
      <c r="F542">
        <v>391428.99</v>
      </c>
    </row>
    <row r="543" spans="1:6">
      <c r="A543" s="60" t="s">
        <v>37</v>
      </c>
      <c r="B543" s="59" t="s">
        <v>38</v>
      </c>
      <c r="C543" s="59" t="s">
        <v>7</v>
      </c>
      <c r="D543" s="59" t="s">
        <v>1021</v>
      </c>
      <c r="E543" s="59" t="s">
        <v>923</v>
      </c>
      <c r="F543">
        <v>1139659.29</v>
      </c>
    </row>
    <row r="544" spans="1:6">
      <c r="A544" s="60" t="s">
        <v>37</v>
      </c>
      <c r="B544" s="59" t="s">
        <v>38</v>
      </c>
      <c r="C544" s="59" t="s">
        <v>7</v>
      </c>
      <c r="D544" s="59" t="s">
        <v>1022</v>
      </c>
      <c r="E544" s="59" t="s">
        <v>920</v>
      </c>
      <c r="F544">
        <v>1246618.17</v>
      </c>
    </row>
    <row r="545" spans="1:6">
      <c r="A545" s="60" t="s">
        <v>39</v>
      </c>
      <c r="B545" s="59" t="s">
        <v>40</v>
      </c>
      <c r="C545" s="59" t="s">
        <v>519</v>
      </c>
      <c r="D545" s="59" t="s">
        <v>1023</v>
      </c>
      <c r="E545" s="59" t="s">
        <v>908</v>
      </c>
      <c r="F545">
        <v>16460.45</v>
      </c>
    </row>
    <row r="546" spans="1:6">
      <c r="A546" s="60" t="s">
        <v>39</v>
      </c>
      <c r="B546" s="59" t="s">
        <v>40</v>
      </c>
      <c r="C546" s="59" t="s">
        <v>507</v>
      </c>
      <c r="D546" s="59" t="s">
        <v>1024</v>
      </c>
      <c r="E546" s="59" t="s">
        <v>922</v>
      </c>
      <c r="F546">
        <v>4572.92</v>
      </c>
    </row>
    <row r="547" spans="1:6">
      <c r="A547" s="60" t="s">
        <v>39</v>
      </c>
      <c r="B547" s="59" t="s">
        <v>40</v>
      </c>
      <c r="C547" s="59" t="s">
        <v>507</v>
      </c>
      <c r="D547" s="59" t="s">
        <v>1025</v>
      </c>
      <c r="E547" s="59" t="s">
        <v>912</v>
      </c>
      <c r="F547">
        <v>4940.12</v>
      </c>
    </row>
    <row r="548" spans="1:6">
      <c r="A548" s="60" t="s">
        <v>39</v>
      </c>
      <c r="B548" s="59" t="s">
        <v>40</v>
      </c>
      <c r="C548" s="59" t="s">
        <v>7</v>
      </c>
      <c r="D548" s="59" t="s">
        <v>1021</v>
      </c>
      <c r="E548" s="59" t="s">
        <v>923</v>
      </c>
      <c r="F548">
        <v>18769.73</v>
      </c>
    </row>
    <row r="549" spans="1:6">
      <c r="A549" s="60" t="s">
        <v>39</v>
      </c>
      <c r="B549" s="59" t="s">
        <v>40</v>
      </c>
      <c r="C549" s="59" t="s">
        <v>7</v>
      </c>
      <c r="D549" s="59" t="s">
        <v>1022</v>
      </c>
      <c r="E549" s="59" t="s">
        <v>920</v>
      </c>
      <c r="F549">
        <v>19346.68</v>
      </c>
    </row>
    <row r="550" spans="1:6">
      <c r="A550" s="60" t="s">
        <v>41</v>
      </c>
      <c r="B550" s="59" t="s">
        <v>42</v>
      </c>
      <c r="C550" s="59" t="s">
        <v>519</v>
      </c>
      <c r="D550" s="59" t="s">
        <v>1023</v>
      </c>
      <c r="E550" s="59" t="s">
        <v>908</v>
      </c>
      <c r="F550">
        <v>104512.25</v>
      </c>
    </row>
    <row r="551" spans="1:6">
      <c r="A551" s="60" t="s">
        <v>41</v>
      </c>
      <c r="B551" s="59" t="s">
        <v>42</v>
      </c>
      <c r="C551" s="59" t="s">
        <v>652</v>
      </c>
      <c r="D551" s="59" t="s">
        <v>1026</v>
      </c>
      <c r="E551" s="59" t="s">
        <v>913</v>
      </c>
      <c r="F551">
        <v>4000</v>
      </c>
    </row>
    <row r="552" spans="1:6">
      <c r="A552" s="60" t="s">
        <v>41</v>
      </c>
      <c r="B552" s="59" t="s">
        <v>42</v>
      </c>
      <c r="C552" s="59" t="s">
        <v>507</v>
      </c>
      <c r="D552" s="59" t="s">
        <v>1024</v>
      </c>
      <c r="E552" s="59" t="s">
        <v>922</v>
      </c>
      <c r="F552">
        <v>120192.67</v>
      </c>
    </row>
    <row r="553" spans="1:6">
      <c r="A553" s="60" t="s">
        <v>41</v>
      </c>
      <c r="B553" s="59" t="s">
        <v>42</v>
      </c>
      <c r="C553" s="59" t="s">
        <v>507</v>
      </c>
      <c r="D553" s="59" t="s">
        <v>1025</v>
      </c>
      <c r="E553" s="59" t="s">
        <v>912</v>
      </c>
      <c r="F553">
        <v>126898.93</v>
      </c>
    </row>
    <row r="554" spans="1:6">
      <c r="A554" s="60" t="s">
        <v>41</v>
      </c>
      <c r="B554" s="59" t="s">
        <v>42</v>
      </c>
      <c r="C554" s="59" t="s">
        <v>7</v>
      </c>
      <c r="D554" s="59" t="s">
        <v>1021</v>
      </c>
      <c r="E554" s="59" t="s">
        <v>923</v>
      </c>
      <c r="F554">
        <v>301420.31</v>
      </c>
    </row>
    <row r="555" spans="1:6">
      <c r="A555" s="60" t="s">
        <v>41</v>
      </c>
      <c r="B555" s="59" t="s">
        <v>42</v>
      </c>
      <c r="C555" s="59" t="s">
        <v>7</v>
      </c>
      <c r="D555" s="59" t="s">
        <v>1022</v>
      </c>
      <c r="E555" s="59" t="s">
        <v>920</v>
      </c>
      <c r="F555">
        <v>312322.48</v>
      </c>
    </row>
    <row r="556" spans="1:6">
      <c r="A556" s="60" t="s">
        <v>43</v>
      </c>
      <c r="B556" s="59" t="s">
        <v>44</v>
      </c>
      <c r="C556" s="59" t="s">
        <v>519</v>
      </c>
      <c r="D556" s="59" t="s">
        <v>1023</v>
      </c>
      <c r="E556" s="59" t="s">
        <v>908</v>
      </c>
      <c r="F556">
        <v>634400.13</v>
      </c>
    </row>
    <row r="557" spans="1:6">
      <c r="A557" s="60" t="s">
        <v>43</v>
      </c>
      <c r="B557" s="59" t="s">
        <v>44</v>
      </c>
      <c r="C557" s="59" t="s">
        <v>652</v>
      </c>
      <c r="D557" s="59" t="s">
        <v>1026</v>
      </c>
      <c r="E557" s="59" t="s">
        <v>913</v>
      </c>
      <c r="F557">
        <v>2080</v>
      </c>
    </row>
    <row r="558" spans="1:6">
      <c r="A558" s="60" t="s">
        <v>43</v>
      </c>
      <c r="B558" s="59" t="s">
        <v>44</v>
      </c>
      <c r="C558" s="59" t="s">
        <v>654</v>
      </c>
      <c r="D558" s="59" t="s">
        <v>1027</v>
      </c>
      <c r="E558" s="59" t="s">
        <v>914</v>
      </c>
      <c r="F558">
        <v>552213</v>
      </c>
    </row>
    <row r="559" spans="1:6">
      <c r="A559" s="60" t="s">
        <v>43</v>
      </c>
      <c r="B559" s="59" t="s">
        <v>44</v>
      </c>
      <c r="C559" s="59" t="s">
        <v>507</v>
      </c>
      <c r="D559" s="59" t="s">
        <v>1024</v>
      </c>
      <c r="E559" s="59" t="s">
        <v>922</v>
      </c>
      <c r="F559">
        <v>535902.48</v>
      </c>
    </row>
    <row r="560" spans="1:6">
      <c r="A560" s="60" t="s">
        <v>43</v>
      </c>
      <c r="B560" s="59" t="s">
        <v>44</v>
      </c>
      <c r="C560" s="59" t="s">
        <v>507</v>
      </c>
      <c r="D560" s="59" t="s">
        <v>1025</v>
      </c>
      <c r="E560" s="59" t="s">
        <v>912</v>
      </c>
      <c r="F560">
        <v>566986.81999999995</v>
      </c>
    </row>
    <row r="561" spans="1:6">
      <c r="A561" s="60" t="s">
        <v>43</v>
      </c>
      <c r="B561" s="59" t="s">
        <v>44</v>
      </c>
      <c r="C561" s="59" t="s">
        <v>7</v>
      </c>
      <c r="D561" s="59" t="s">
        <v>1021</v>
      </c>
      <c r="E561" s="59" t="s">
        <v>923</v>
      </c>
      <c r="F561">
        <v>2006332.2</v>
      </c>
    </row>
    <row r="562" spans="1:6">
      <c r="A562" s="60" t="s">
        <v>43</v>
      </c>
      <c r="B562" s="59" t="s">
        <v>44</v>
      </c>
      <c r="C562" s="59" t="s">
        <v>7</v>
      </c>
      <c r="D562" s="59" t="s">
        <v>1022</v>
      </c>
      <c r="E562" s="59" t="s">
        <v>920</v>
      </c>
      <c r="F562">
        <v>2134153.27</v>
      </c>
    </row>
    <row r="563" spans="1:6">
      <c r="A563" s="60" t="s">
        <v>45</v>
      </c>
      <c r="B563" s="59" t="s">
        <v>46</v>
      </c>
      <c r="C563" s="59" t="s">
        <v>519</v>
      </c>
      <c r="D563" s="59" t="s">
        <v>1023</v>
      </c>
      <c r="E563" s="59" t="s">
        <v>908</v>
      </c>
      <c r="F563">
        <v>909326.48</v>
      </c>
    </row>
    <row r="564" spans="1:6">
      <c r="A564" s="60" t="s">
        <v>45</v>
      </c>
      <c r="B564" s="59" t="s">
        <v>46</v>
      </c>
      <c r="C564" s="59" t="s">
        <v>652</v>
      </c>
      <c r="D564" s="59" t="s">
        <v>1026</v>
      </c>
      <c r="E564" s="59" t="s">
        <v>913</v>
      </c>
      <c r="F564">
        <v>500</v>
      </c>
    </row>
    <row r="565" spans="1:6">
      <c r="A565" s="60" t="s">
        <v>45</v>
      </c>
      <c r="B565" s="59" t="s">
        <v>46</v>
      </c>
      <c r="C565" s="59" t="s">
        <v>507</v>
      </c>
      <c r="D565" s="59" t="s">
        <v>1024</v>
      </c>
      <c r="E565" s="59" t="s">
        <v>922</v>
      </c>
      <c r="F565">
        <v>443377.58</v>
      </c>
    </row>
    <row r="566" spans="1:6">
      <c r="A566" s="60" t="s">
        <v>45</v>
      </c>
      <c r="B566" s="59" t="s">
        <v>46</v>
      </c>
      <c r="C566" s="59" t="s">
        <v>507</v>
      </c>
      <c r="D566" s="59" t="s">
        <v>1025</v>
      </c>
      <c r="E566" s="59" t="s">
        <v>912</v>
      </c>
      <c r="F566">
        <v>468412.98</v>
      </c>
    </row>
    <row r="567" spans="1:6">
      <c r="A567" s="60" t="s">
        <v>45</v>
      </c>
      <c r="B567" s="59" t="s">
        <v>46</v>
      </c>
      <c r="C567" s="59" t="s">
        <v>7</v>
      </c>
      <c r="D567" s="59" t="s">
        <v>1021</v>
      </c>
      <c r="E567" s="59" t="s">
        <v>923</v>
      </c>
      <c r="F567">
        <v>2561990.06</v>
      </c>
    </row>
    <row r="568" spans="1:6">
      <c r="A568" s="60" t="s">
        <v>45</v>
      </c>
      <c r="B568" s="59" t="s">
        <v>46</v>
      </c>
      <c r="C568" s="59" t="s">
        <v>7</v>
      </c>
      <c r="D568" s="59" t="s">
        <v>1022</v>
      </c>
      <c r="E568" s="59" t="s">
        <v>920</v>
      </c>
      <c r="F568">
        <v>2706202.28</v>
      </c>
    </row>
    <row r="569" spans="1:6">
      <c r="A569" s="60" t="s">
        <v>47</v>
      </c>
      <c r="B569" s="59" t="s">
        <v>48</v>
      </c>
      <c r="C569" s="59" t="s">
        <v>519</v>
      </c>
      <c r="D569" s="59" t="s">
        <v>1023</v>
      </c>
      <c r="E569" s="59" t="s">
        <v>908</v>
      </c>
      <c r="F569">
        <v>313803.83</v>
      </c>
    </row>
    <row r="570" spans="1:6">
      <c r="A570" s="60" t="s">
        <v>47</v>
      </c>
      <c r="B570" s="59" t="s">
        <v>48</v>
      </c>
      <c r="C570" s="59" t="s">
        <v>507</v>
      </c>
      <c r="D570" s="59" t="s">
        <v>1024</v>
      </c>
      <c r="E570" s="59" t="s">
        <v>922</v>
      </c>
      <c r="F570">
        <v>95580.96</v>
      </c>
    </row>
    <row r="571" spans="1:6">
      <c r="A571" s="60" t="s">
        <v>47</v>
      </c>
      <c r="B571" s="59" t="s">
        <v>48</v>
      </c>
      <c r="C571" s="59" t="s">
        <v>507</v>
      </c>
      <c r="D571" s="59" t="s">
        <v>1025</v>
      </c>
      <c r="E571" s="59" t="s">
        <v>912</v>
      </c>
      <c r="F571">
        <v>101689.11</v>
      </c>
    </row>
    <row r="572" spans="1:6">
      <c r="A572" s="60" t="s">
        <v>47</v>
      </c>
      <c r="B572" s="59" t="s">
        <v>48</v>
      </c>
      <c r="C572" s="59" t="s">
        <v>7</v>
      </c>
      <c r="D572" s="59" t="s">
        <v>1021</v>
      </c>
      <c r="E572" s="59" t="s">
        <v>923</v>
      </c>
      <c r="F572">
        <v>442700.46</v>
      </c>
    </row>
    <row r="573" spans="1:6">
      <c r="A573" s="60" t="s">
        <v>47</v>
      </c>
      <c r="B573" s="59" t="s">
        <v>48</v>
      </c>
      <c r="C573" s="59" t="s">
        <v>7</v>
      </c>
      <c r="D573" s="59" t="s">
        <v>1022</v>
      </c>
      <c r="E573" s="59" t="s">
        <v>920</v>
      </c>
      <c r="F573">
        <v>938856.77</v>
      </c>
    </row>
    <row r="574" spans="1:6">
      <c r="A574" s="60" t="s">
        <v>49</v>
      </c>
      <c r="B574" s="59" t="s">
        <v>50</v>
      </c>
      <c r="C574" s="59" t="s">
        <v>519</v>
      </c>
      <c r="D574" s="59" t="s">
        <v>1023</v>
      </c>
      <c r="E574" s="59" t="s">
        <v>908</v>
      </c>
      <c r="F574">
        <v>47059.7</v>
      </c>
    </row>
    <row r="575" spans="1:6">
      <c r="A575" s="60" t="s">
        <v>49</v>
      </c>
      <c r="B575" s="59" t="s">
        <v>50</v>
      </c>
      <c r="C575" s="59" t="s">
        <v>652</v>
      </c>
      <c r="D575" s="59" t="s">
        <v>1026</v>
      </c>
      <c r="E575" s="59" t="s">
        <v>913</v>
      </c>
      <c r="F575">
        <v>500</v>
      </c>
    </row>
    <row r="576" spans="1:6">
      <c r="A576" s="60" t="s">
        <v>49</v>
      </c>
      <c r="B576" s="59" t="s">
        <v>50</v>
      </c>
      <c r="C576" s="59" t="s">
        <v>507</v>
      </c>
      <c r="D576" s="59" t="s">
        <v>1024</v>
      </c>
      <c r="E576" s="59" t="s">
        <v>922</v>
      </c>
      <c r="F576">
        <v>13788.75</v>
      </c>
    </row>
    <row r="577" spans="1:6">
      <c r="A577" s="60" t="s">
        <v>49</v>
      </c>
      <c r="B577" s="59" t="s">
        <v>50</v>
      </c>
      <c r="C577" s="59" t="s">
        <v>507</v>
      </c>
      <c r="D577" s="59" t="s">
        <v>1025</v>
      </c>
      <c r="E577" s="59" t="s">
        <v>912</v>
      </c>
      <c r="F577">
        <v>14960.73</v>
      </c>
    </row>
    <row r="578" spans="1:6">
      <c r="A578" s="60" t="s">
        <v>49</v>
      </c>
      <c r="B578" s="59" t="s">
        <v>50</v>
      </c>
      <c r="C578" s="59" t="s">
        <v>7</v>
      </c>
      <c r="D578" s="59" t="s">
        <v>1021</v>
      </c>
      <c r="E578" s="59" t="s">
        <v>923</v>
      </c>
      <c r="F578">
        <v>169580.28</v>
      </c>
    </row>
    <row r="579" spans="1:6">
      <c r="A579" s="60" t="s">
        <v>49</v>
      </c>
      <c r="B579" s="59" t="s">
        <v>50</v>
      </c>
      <c r="C579" s="59" t="s">
        <v>7</v>
      </c>
      <c r="D579" s="59" t="s">
        <v>1022</v>
      </c>
      <c r="E579" s="59" t="s">
        <v>920</v>
      </c>
      <c r="F579">
        <v>220273.05</v>
      </c>
    </row>
    <row r="580" spans="1:6">
      <c r="A580" s="60" t="s">
        <v>51</v>
      </c>
      <c r="B580" s="59" t="s">
        <v>52</v>
      </c>
      <c r="C580" s="59" t="s">
        <v>519</v>
      </c>
      <c r="D580" s="59" t="s">
        <v>1023</v>
      </c>
      <c r="E580" s="59" t="s">
        <v>908</v>
      </c>
      <c r="F580">
        <v>240489.17</v>
      </c>
    </row>
    <row r="581" spans="1:6">
      <c r="A581" s="60" t="s">
        <v>51</v>
      </c>
      <c r="B581" s="59" t="s">
        <v>52</v>
      </c>
      <c r="C581" s="59" t="s">
        <v>507</v>
      </c>
      <c r="D581" s="59" t="s">
        <v>1024</v>
      </c>
      <c r="E581" s="59" t="s">
        <v>922</v>
      </c>
      <c r="F581">
        <v>33129.65</v>
      </c>
    </row>
    <row r="582" spans="1:6">
      <c r="A582" s="60" t="s">
        <v>51</v>
      </c>
      <c r="B582" s="59" t="s">
        <v>52</v>
      </c>
      <c r="C582" s="59" t="s">
        <v>507</v>
      </c>
      <c r="D582" s="59" t="s">
        <v>1025</v>
      </c>
      <c r="E582" s="59" t="s">
        <v>912</v>
      </c>
      <c r="F582">
        <v>35255</v>
      </c>
    </row>
    <row r="583" spans="1:6">
      <c r="A583" s="60" t="s">
        <v>51</v>
      </c>
      <c r="B583" s="59" t="s">
        <v>52</v>
      </c>
      <c r="C583" s="59" t="s">
        <v>7</v>
      </c>
      <c r="D583" s="59" t="s">
        <v>1021</v>
      </c>
      <c r="E583" s="59" t="s">
        <v>923</v>
      </c>
      <c r="F583">
        <v>686446.1</v>
      </c>
    </row>
    <row r="584" spans="1:6">
      <c r="A584" s="60" t="s">
        <v>51</v>
      </c>
      <c r="B584" s="59" t="s">
        <v>52</v>
      </c>
      <c r="C584" s="59" t="s">
        <v>7</v>
      </c>
      <c r="D584" s="59" t="s">
        <v>1022</v>
      </c>
      <c r="E584" s="59" t="s">
        <v>920</v>
      </c>
      <c r="F584">
        <v>721497.38</v>
      </c>
    </row>
    <row r="585" spans="1:6">
      <c r="A585" s="60" t="s">
        <v>53</v>
      </c>
      <c r="B585" s="59" t="s">
        <v>54</v>
      </c>
      <c r="C585" s="59" t="s">
        <v>519</v>
      </c>
      <c r="D585" s="59" t="s">
        <v>1023</v>
      </c>
      <c r="E585" s="59" t="s">
        <v>908</v>
      </c>
      <c r="F585">
        <v>415055.88</v>
      </c>
    </row>
    <row r="586" spans="1:6">
      <c r="A586" s="60" t="s">
        <v>53</v>
      </c>
      <c r="B586" s="59" t="s">
        <v>54</v>
      </c>
      <c r="C586" s="59" t="s">
        <v>507</v>
      </c>
      <c r="D586" s="59" t="s">
        <v>1024</v>
      </c>
      <c r="E586" s="59" t="s">
        <v>922</v>
      </c>
      <c r="F586">
        <v>156852.25</v>
      </c>
    </row>
    <row r="587" spans="1:6">
      <c r="A587" s="60" t="s">
        <v>53</v>
      </c>
      <c r="B587" s="59" t="s">
        <v>54</v>
      </c>
      <c r="C587" s="59" t="s">
        <v>507</v>
      </c>
      <c r="D587" s="59" t="s">
        <v>1025</v>
      </c>
      <c r="E587" s="59" t="s">
        <v>912</v>
      </c>
      <c r="F587">
        <v>165824.97</v>
      </c>
    </row>
    <row r="588" spans="1:6">
      <c r="A588" s="60" t="s">
        <v>53</v>
      </c>
      <c r="B588" s="59" t="s">
        <v>54</v>
      </c>
      <c r="C588" s="59" t="s">
        <v>7</v>
      </c>
      <c r="D588" s="59" t="s">
        <v>1021</v>
      </c>
      <c r="E588" s="59" t="s">
        <v>923</v>
      </c>
      <c r="F588">
        <v>1111534.05</v>
      </c>
    </row>
    <row r="589" spans="1:6">
      <c r="A589" s="60" t="s">
        <v>53</v>
      </c>
      <c r="B589" s="59" t="s">
        <v>54</v>
      </c>
      <c r="C589" s="59" t="s">
        <v>7</v>
      </c>
      <c r="D589" s="59" t="s">
        <v>1022</v>
      </c>
      <c r="E589" s="59" t="s">
        <v>920</v>
      </c>
      <c r="F589">
        <v>1182579.6499999999</v>
      </c>
    </row>
    <row r="590" spans="1:6">
      <c r="A590" s="60" t="s">
        <v>55</v>
      </c>
      <c r="B590" s="59" t="s">
        <v>56</v>
      </c>
      <c r="C590" s="59" t="s">
        <v>519</v>
      </c>
      <c r="D590" s="59" t="s">
        <v>1023</v>
      </c>
      <c r="E590" s="59" t="s">
        <v>908</v>
      </c>
      <c r="F590">
        <v>2967107.15</v>
      </c>
    </row>
    <row r="591" spans="1:6">
      <c r="A591" s="60" t="s">
        <v>55</v>
      </c>
      <c r="B591" s="59" t="s">
        <v>56</v>
      </c>
      <c r="C591" s="59" t="s">
        <v>507</v>
      </c>
      <c r="D591" s="59" t="s">
        <v>1024</v>
      </c>
      <c r="E591" s="59" t="s">
        <v>922</v>
      </c>
      <c r="F591">
        <v>373217.58</v>
      </c>
    </row>
    <row r="592" spans="1:6">
      <c r="A592" s="60" t="s">
        <v>55</v>
      </c>
      <c r="B592" s="59" t="s">
        <v>56</v>
      </c>
      <c r="C592" s="59" t="s">
        <v>507</v>
      </c>
      <c r="D592" s="59" t="s">
        <v>1025</v>
      </c>
      <c r="E592" s="59" t="s">
        <v>912</v>
      </c>
      <c r="F592">
        <v>413131.98</v>
      </c>
    </row>
    <row r="593" spans="1:6">
      <c r="A593" s="60" t="s">
        <v>55</v>
      </c>
      <c r="B593" s="59" t="s">
        <v>56</v>
      </c>
      <c r="C593" s="59" t="s">
        <v>7</v>
      </c>
      <c r="D593" s="59" t="s">
        <v>1021</v>
      </c>
      <c r="E593" s="59" t="s">
        <v>923</v>
      </c>
      <c r="F593">
        <v>4736482.6100000003</v>
      </c>
    </row>
    <row r="594" spans="1:6">
      <c r="A594" s="60" t="s">
        <v>55</v>
      </c>
      <c r="B594" s="59" t="s">
        <v>56</v>
      </c>
      <c r="C594" s="59" t="s">
        <v>7</v>
      </c>
      <c r="D594" s="59" t="s">
        <v>1022</v>
      </c>
      <c r="E594" s="59" t="s">
        <v>920</v>
      </c>
      <c r="F594">
        <v>5372115.5800000001</v>
      </c>
    </row>
    <row r="595" spans="1:6">
      <c r="A595" s="60" t="s">
        <v>57</v>
      </c>
      <c r="B595" s="59" t="s">
        <v>58</v>
      </c>
      <c r="C595" s="59" t="s">
        <v>519</v>
      </c>
      <c r="D595" s="59" t="s">
        <v>1023</v>
      </c>
      <c r="E595" s="59" t="s">
        <v>908</v>
      </c>
      <c r="F595">
        <v>771444.43</v>
      </c>
    </row>
    <row r="596" spans="1:6">
      <c r="A596" s="60" t="s">
        <v>57</v>
      </c>
      <c r="B596" s="59" t="s">
        <v>58</v>
      </c>
      <c r="C596" s="59" t="s">
        <v>507</v>
      </c>
      <c r="D596" s="59" t="s">
        <v>1024</v>
      </c>
      <c r="E596" s="59" t="s">
        <v>922</v>
      </c>
      <c r="F596">
        <v>424188.71</v>
      </c>
    </row>
    <row r="597" spans="1:6">
      <c r="A597" s="60" t="s">
        <v>57</v>
      </c>
      <c r="B597" s="59" t="s">
        <v>58</v>
      </c>
      <c r="C597" s="59" t="s">
        <v>507</v>
      </c>
      <c r="D597" s="59" t="s">
        <v>1025</v>
      </c>
      <c r="E597" s="59" t="s">
        <v>912</v>
      </c>
      <c r="F597">
        <v>448180.7</v>
      </c>
    </row>
    <row r="598" spans="1:6">
      <c r="A598" s="60" t="s">
        <v>57</v>
      </c>
      <c r="B598" s="59" t="s">
        <v>58</v>
      </c>
      <c r="C598" s="59" t="s">
        <v>7</v>
      </c>
      <c r="D598" s="59" t="s">
        <v>1021</v>
      </c>
      <c r="E598" s="59" t="s">
        <v>923</v>
      </c>
      <c r="F598">
        <v>2161221.2599999998</v>
      </c>
    </row>
    <row r="599" spans="1:6">
      <c r="A599" s="60" t="s">
        <v>57</v>
      </c>
      <c r="B599" s="59" t="s">
        <v>58</v>
      </c>
      <c r="C599" s="59" t="s">
        <v>7</v>
      </c>
      <c r="D599" s="59" t="s">
        <v>1022</v>
      </c>
      <c r="E599" s="59" t="s">
        <v>920</v>
      </c>
      <c r="F599">
        <v>2261602</v>
      </c>
    </row>
    <row r="600" spans="1:6">
      <c r="A600" s="60" t="s">
        <v>59</v>
      </c>
      <c r="B600" s="59" t="s">
        <v>60</v>
      </c>
      <c r="C600" s="59" t="s">
        <v>519</v>
      </c>
      <c r="D600" s="59" t="s">
        <v>1023</v>
      </c>
      <c r="E600" s="59" t="s">
        <v>908</v>
      </c>
      <c r="F600">
        <v>39589.919999999998</v>
      </c>
    </row>
    <row r="601" spans="1:6">
      <c r="A601" s="60" t="s">
        <v>59</v>
      </c>
      <c r="B601" s="59" t="s">
        <v>60</v>
      </c>
      <c r="C601" s="59" t="s">
        <v>507</v>
      </c>
      <c r="D601" s="59" t="s">
        <v>1024</v>
      </c>
      <c r="E601" s="59" t="s">
        <v>922</v>
      </c>
      <c r="F601">
        <v>18451.939999999999</v>
      </c>
    </row>
    <row r="602" spans="1:6">
      <c r="A602" s="60" t="s">
        <v>59</v>
      </c>
      <c r="B602" s="59" t="s">
        <v>60</v>
      </c>
      <c r="C602" s="59" t="s">
        <v>507</v>
      </c>
      <c r="D602" s="59" t="s">
        <v>1025</v>
      </c>
      <c r="E602" s="59" t="s">
        <v>912</v>
      </c>
      <c r="F602">
        <v>19432.439999999999</v>
      </c>
    </row>
    <row r="603" spans="1:6">
      <c r="A603" s="60" t="s">
        <v>59</v>
      </c>
      <c r="B603" s="59" t="s">
        <v>60</v>
      </c>
      <c r="C603" s="59" t="s">
        <v>7</v>
      </c>
      <c r="D603" s="59" t="s">
        <v>1021</v>
      </c>
      <c r="E603" s="59" t="s">
        <v>923</v>
      </c>
      <c r="F603">
        <v>103517.24</v>
      </c>
    </row>
    <row r="604" spans="1:6">
      <c r="A604" s="60" t="s">
        <v>59</v>
      </c>
      <c r="B604" s="59" t="s">
        <v>60</v>
      </c>
      <c r="C604" s="59" t="s">
        <v>7</v>
      </c>
      <c r="D604" s="59" t="s">
        <v>1022</v>
      </c>
      <c r="E604" s="59" t="s">
        <v>920</v>
      </c>
      <c r="F604">
        <v>148738.16</v>
      </c>
    </row>
    <row r="605" spans="1:6">
      <c r="A605" s="60" t="s">
        <v>61</v>
      </c>
      <c r="B605" s="59" t="s">
        <v>62</v>
      </c>
      <c r="C605" s="59" t="s">
        <v>519</v>
      </c>
      <c r="D605" s="59" t="s">
        <v>1023</v>
      </c>
      <c r="E605" s="59" t="s">
        <v>908</v>
      </c>
      <c r="F605">
        <v>169636.59</v>
      </c>
    </row>
    <row r="606" spans="1:6">
      <c r="A606" s="60" t="s">
        <v>143</v>
      </c>
      <c r="B606" s="59" t="s">
        <v>144</v>
      </c>
      <c r="C606" s="59" t="s">
        <v>507</v>
      </c>
      <c r="D606" s="59" t="s">
        <v>1025</v>
      </c>
      <c r="E606" s="59" t="s">
        <v>912</v>
      </c>
      <c r="F606">
        <v>91382.02</v>
      </c>
    </row>
    <row r="607" spans="1:6">
      <c r="A607" s="60" t="s">
        <v>143</v>
      </c>
      <c r="B607" s="59" t="s">
        <v>144</v>
      </c>
      <c r="C607" s="59" t="s">
        <v>7</v>
      </c>
      <c r="D607" s="59" t="s">
        <v>1021</v>
      </c>
      <c r="E607" s="59" t="s">
        <v>923</v>
      </c>
      <c r="F607">
        <v>678690.74</v>
      </c>
    </row>
    <row r="608" spans="1:6">
      <c r="A608" s="60" t="s">
        <v>143</v>
      </c>
      <c r="B608" s="59" t="s">
        <v>144</v>
      </c>
      <c r="C608" s="59" t="s">
        <v>7</v>
      </c>
      <c r="D608" s="59" t="s">
        <v>1022</v>
      </c>
      <c r="E608" s="59" t="s">
        <v>920</v>
      </c>
      <c r="F608">
        <v>720653.68</v>
      </c>
    </row>
    <row r="609" spans="1:6">
      <c r="A609" s="60" t="s">
        <v>145</v>
      </c>
      <c r="B609" s="59" t="s">
        <v>146</v>
      </c>
      <c r="C609" s="59" t="s">
        <v>519</v>
      </c>
      <c r="D609" s="59" t="s">
        <v>1023</v>
      </c>
      <c r="E609" s="59" t="s">
        <v>908</v>
      </c>
      <c r="F609">
        <v>608657.77</v>
      </c>
    </row>
    <row r="610" spans="1:6">
      <c r="A610" s="60" t="s">
        <v>145</v>
      </c>
      <c r="B610" s="59" t="s">
        <v>146</v>
      </c>
      <c r="C610" s="59" t="s">
        <v>507</v>
      </c>
      <c r="D610" s="59" t="s">
        <v>1024</v>
      </c>
      <c r="E610" s="59" t="s">
        <v>922</v>
      </c>
      <c r="F610">
        <v>98093.79</v>
      </c>
    </row>
    <row r="611" spans="1:6">
      <c r="A611" s="60" t="s">
        <v>145</v>
      </c>
      <c r="B611" s="59" t="s">
        <v>146</v>
      </c>
      <c r="C611" s="59" t="s">
        <v>507</v>
      </c>
      <c r="D611" s="59" t="s">
        <v>1025</v>
      </c>
      <c r="E611" s="59" t="s">
        <v>912</v>
      </c>
      <c r="F611">
        <v>104948.3</v>
      </c>
    </row>
    <row r="612" spans="1:6">
      <c r="A612" s="60" t="s">
        <v>145</v>
      </c>
      <c r="B612" s="59" t="s">
        <v>146</v>
      </c>
      <c r="C612" s="59" t="s">
        <v>7</v>
      </c>
      <c r="D612" s="59" t="s">
        <v>1021</v>
      </c>
      <c r="E612" s="59" t="s">
        <v>923</v>
      </c>
      <c r="F612">
        <v>1198648.8700000001</v>
      </c>
    </row>
    <row r="613" spans="1:6">
      <c r="A613" s="60" t="s">
        <v>145</v>
      </c>
      <c r="B613" s="59" t="s">
        <v>146</v>
      </c>
      <c r="C613" s="59" t="s">
        <v>7</v>
      </c>
      <c r="D613" s="59" t="s">
        <v>1022</v>
      </c>
      <c r="E613" s="59" t="s">
        <v>920</v>
      </c>
      <c r="F613">
        <v>1270006.25</v>
      </c>
    </row>
    <row r="614" spans="1:6">
      <c r="A614" s="60" t="s">
        <v>529</v>
      </c>
      <c r="B614" s="59" t="s">
        <v>530</v>
      </c>
      <c r="C614" s="59" t="s">
        <v>519</v>
      </c>
      <c r="D614" s="59" t="s">
        <v>1023</v>
      </c>
      <c r="E614" s="59" t="s">
        <v>908</v>
      </c>
      <c r="F614">
        <v>36938.53</v>
      </c>
    </row>
    <row r="615" spans="1:6">
      <c r="A615" s="60" t="s">
        <v>147</v>
      </c>
      <c r="B615" s="59" t="s">
        <v>148</v>
      </c>
      <c r="C615" s="59" t="s">
        <v>519</v>
      </c>
      <c r="D615" s="59" t="s">
        <v>1023</v>
      </c>
      <c r="E615" s="59" t="s">
        <v>908</v>
      </c>
      <c r="F615">
        <v>1064167.74</v>
      </c>
    </row>
    <row r="616" spans="1:6">
      <c r="A616" s="60" t="s">
        <v>147</v>
      </c>
      <c r="B616" s="59" t="s">
        <v>148</v>
      </c>
      <c r="C616" s="59" t="s">
        <v>507</v>
      </c>
      <c r="D616" s="59" t="s">
        <v>1024</v>
      </c>
      <c r="E616" s="59" t="s">
        <v>922</v>
      </c>
      <c r="F616">
        <v>327173.86</v>
      </c>
    </row>
    <row r="617" spans="1:6">
      <c r="A617" s="60" t="s">
        <v>147</v>
      </c>
      <c r="B617" s="59" t="s">
        <v>148</v>
      </c>
      <c r="C617" s="59" t="s">
        <v>507</v>
      </c>
      <c r="D617" s="59" t="s">
        <v>1025</v>
      </c>
      <c r="E617" s="59" t="s">
        <v>912</v>
      </c>
      <c r="F617">
        <v>350534.04</v>
      </c>
    </row>
    <row r="618" spans="1:6">
      <c r="A618" s="60" t="s">
        <v>147</v>
      </c>
      <c r="B618" s="59" t="s">
        <v>148</v>
      </c>
      <c r="C618" s="59" t="s">
        <v>7</v>
      </c>
      <c r="D618" s="59" t="s">
        <v>1021</v>
      </c>
      <c r="E618" s="59" t="s">
        <v>923</v>
      </c>
      <c r="F618">
        <v>1843112.53</v>
      </c>
    </row>
    <row r="619" spans="1:6">
      <c r="A619" s="60" t="s">
        <v>147</v>
      </c>
      <c r="B619" s="59" t="s">
        <v>148</v>
      </c>
      <c r="C619" s="59" t="s">
        <v>7</v>
      </c>
      <c r="D619" s="59" t="s">
        <v>1022</v>
      </c>
      <c r="E619" s="59" t="s">
        <v>920</v>
      </c>
      <c r="F619">
        <v>1938042.62</v>
      </c>
    </row>
    <row r="620" spans="1:6">
      <c r="A620" s="60" t="s">
        <v>149</v>
      </c>
      <c r="B620" s="59" t="s">
        <v>150</v>
      </c>
      <c r="C620" s="59" t="s">
        <v>519</v>
      </c>
      <c r="D620" s="59" t="s">
        <v>1023</v>
      </c>
      <c r="E620" s="59" t="s">
        <v>908</v>
      </c>
      <c r="F620">
        <v>8254659.4900000002</v>
      </c>
    </row>
    <row r="621" spans="1:6">
      <c r="A621" s="60" t="s">
        <v>149</v>
      </c>
      <c r="B621" s="59" t="s">
        <v>150</v>
      </c>
      <c r="C621" s="59" t="s">
        <v>507</v>
      </c>
      <c r="D621" s="59" t="s">
        <v>1024</v>
      </c>
      <c r="E621" s="59" t="s">
        <v>922</v>
      </c>
      <c r="F621">
        <v>1765902.6</v>
      </c>
    </row>
    <row r="622" spans="1:6">
      <c r="A622" s="60" t="s">
        <v>149</v>
      </c>
      <c r="B622" s="59" t="s">
        <v>150</v>
      </c>
      <c r="C622" s="59" t="s">
        <v>507</v>
      </c>
      <c r="D622" s="59" t="s">
        <v>1025</v>
      </c>
      <c r="E622" s="59" t="s">
        <v>912</v>
      </c>
      <c r="F622">
        <v>1906739.86</v>
      </c>
    </row>
    <row r="623" spans="1:6">
      <c r="A623" s="60" t="s">
        <v>149</v>
      </c>
      <c r="B623" s="59" t="s">
        <v>150</v>
      </c>
      <c r="C623" s="59" t="s">
        <v>7</v>
      </c>
      <c r="D623" s="59" t="s">
        <v>1021</v>
      </c>
      <c r="E623" s="59" t="s">
        <v>923</v>
      </c>
      <c r="F623">
        <v>19479695.149999999</v>
      </c>
    </row>
    <row r="624" spans="1:6">
      <c r="A624" s="60" t="s">
        <v>149</v>
      </c>
      <c r="B624" s="59" t="s">
        <v>150</v>
      </c>
      <c r="C624" s="59" t="s">
        <v>7</v>
      </c>
      <c r="D624" s="59" t="s">
        <v>1022</v>
      </c>
      <c r="E624" s="59" t="s">
        <v>920</v>
      </c>
      <c r="F624">
        <v>20706779.140000001</v>
      </c>
    </row>
    <row r="625" spans="1:6">
      <c r="A625" s="60" t="s">
        <v>151</v>
      </c>
      <c r="B625" s="59" t="s">
        <v>152</v>
      </c>
      <c r="C625" s="59" t="s">
        <v>519</v>
      </c>
      <c r="D625" s="59" t="s">
        <v>1023</v>
      </c>
      <c r="E625" s="59" t="s">
        <v>908</v>
      </c>
      <c r="F625">
        <v>2171026.2599999998</v>
      </c>
    </row>
    <row r="626" spans="1:6">
      <c r="A626" s="60" t="s">
        <v>151</v>
      </c>
      <c r="B626" s="59" t="s">
        <v>152</v>
      </c>
      <c r="C626" s="59" t="s">
        <v>507</v>
      </c>
      <c r="D626" s="59" t="s">
        <v>1024</v>
      </c>
      <c r="E626" s="59" t="s">
        <v>922</v>
      </c>
      <c r="F626">
        <v>274890.76</v>
      </c>
    </row>
    <row r="627" spans="1:6">
      <c r="A627" s="60" t="s">
        <v>151</v>
      </c>
      <c r="B627" s="59" t="s">
        <v>152</v>
      </c>
      <c r="C627" s="59" t="s">
        <v>507</v>
      </c>
      <c r="D627" s="59" t="s">
        <v>1025</v>
      </c>
      <c r="E627" s="59" t="s">
        <v>912</v>
      </c>
      <c r="F627">
        <v>290193.46999999997</v>
      </c>
    </row>
    <row r="628" spans="1:6">
      <c r="A628" s="60" t="s">
        <v>151</v>
      </c>
      <c r="B628" s="59" t="s">
        <v>152</v>
      </c>
      <c r="C628" s="59" t="s">
        <v>7</v>
      </c>
      <c r="D628" s="59" t="s">
        <v>1021</v>
      </c>
      <c r="E628" s="59" t="s">
        <v>923</v>
      </c>
      <c r="F628">
        <v>4015721.96</v>
      </c>
    </row>
    <row r="629" spans="1:6">
      <c r="A629" s="60" t="s">
        <v>151</v>
      </c>
      <c r="B629" s="59" t="s">
        <v>152</v>
      </c>
      <c r="C629" s="59" t="s">
        <v>7</v>
      </c>
      <c r="D629" s="59" t="s">
        <v>1022</v>
      </c>
      <c r="E629" s="59" t="s">
        <v>920</v>
      </c>
      <c r="F629">
        <v>4191662.35</v>
      </c>
    </row>
    <row r="630" spans="1:6">
      <c r="A630" s="60" t="s">
        <v>153</v>
      </c>
      <c r="B630" s="59" t="s">
        <v>154</v>
      </c>
      <c r="C630" s="59" t="s">
        <v>519</v>
      </c>
      <c r="D630" s="59" t="s">
        <v>1023</v>
      </c>
      <c r="E630" s="59" t="s">
        <v>908</v>
      </c>
      <c r="F630">
        <v>4254775.3</v>
      </c>
    </row>
    <row r="631" spans="1:6">
      <c r="A631" s="60" t="s">
        <v>153</v>
      </c>
      <c r="B631" s="59" t="s">
        <v>154</v>
      </c>
      <c r="C631" s="59" t="s">
        <v>507</v>
      </c>
      <c r="D631" s="59" t="s">
        <v>1024</v>
      </c>
      <c r="E631" s="59" t="s">
        <v>922</v>
      </c>
      <c r="F631">
        <v>676971.55</v>
      </c>
    </row>
    <row r="632" spans="1:6">
      <c r="A632" s="60" t="s">
        <v>153</v>
      </c>
      <c r="B632" s="59" t="s">
        <v>154</v>
      </c>
      <c r="C632" s="59" t="s">
        <v>507</v>
      </c>
      <c r="D632" s="59" t="s">
        <v>1025</v>
      </c>
      <c r="E632" s="59" t="s">
        <v>912</v>
      </c>
      <c r="F632">
        <v>730682.09</v>
      </c>
    </row>
    <row r="633" spans="1:6">
      <c r="A633" s="60" t="s">
        <v>153</v>
      </c>
      <c r="B633" s="59" t="s">
        <v>154</v>
      </c>
      <c r="C633" s="59" t="s">
        <v>7</v>
      </c>
      <c r="D633" s="59" t="s">
        <v>1021</v>
      </c>
      <c r="E633" s="59" t="s">
        <v>923</v>
      </c>
      <c r="F633">
        <v>9739975.8900000006</v>
      </c>
    </row>
    <row r="634" spans="1:6">
      <c r="A634" s="60" t="s">
        <v>153</v>
      </c>
      <c r="B634" s="59" t="s">
        <v>154</v>
      </c>
      <c r="C634" s="59" t="s">
        <v>7</v>
      </c>
      <c r="D634" s="59" t="s">
        <v>1022</v>
      </c>
      <c r="E634" s="59" t="s">
        <v>920</v>
      </c>
      <c r="F634">
        <v>10373073.369999999</v>
      </c>
    </row>
    <row r="635" spans="1:6">
      <c r="A635" s="60" t="s">
        <v>5</v>
      </c>
      <c r="B635" s="59" t="s">
        <v>6</v>
      </c>
      <c r="C635" s="59" t="s">
        <v>519</v>
      </c>
      <c r="D635" s="59" t="s">
        <v>1023</v>
      </c>
      <c r="E635" s="59" t="s">
        <v>908</v>
      </c>
      <c r="F635">
        <v>1137352.96</v>
      </c>
    </row>
    <row r="636" spans="1:6">
      <c r="A636" s="60" t="s">
        <v>5</v>
      </c>
      <c r="B636" s="59" t="s">
        <v>6</v>
      </c>
      <c r="C636" s="59" t="s">
        <v>507</v>
      </c>
      <c r="D636" s="59" t="s">
        <v>1024</v>
      </c>
      <c r="E636" s="59" t="s">
        <v>922</v>
      </c>
      <c r="F636">
        <v>704474.21</v>
      </c>
    </row>
    <row r="637" spans="1:6">
      <c r="A637" s="60" t="s">
        <v>5</v>
      </c>
      <c r="B637" s="59" t="s">
        <v>6</v>
      </c>
      <c r="C637" s="59" t="s">
        <v>507</v>
      </c>
      <c r="D637" s="59" t="s">
        <v>1025</v>
      </c>
      <c r="E637" s="59" t="s">
        <v>912</v>
      </c>
      <c r="F637">
        <v>747006.2</v>
      </c>
    </row>
    <row r="638" spans="1:6">
      <c r="A638" s="60" t="s">
        <v>5</v>
      </c>
      <c r="B638" s="59" t="s">
        <v>6</v>
      </c>
      <c r="C638" s="59" t="s">
        <v>7</v>
      </c>
      <c r="D638" s="59" t="s">
        <v>1021</v>
      </c>
      <c r="E638" s="59" t="s">
        <v>923</v>
      </c>
      <c r="F638">
        <v>2133381.73</v>
      </c>
    </row>
    <row r="639" spans="1:6">
      <c r="A639" s="60" t="s">
        <v>5</v>
      </c>
      <c r="B639" s="59" t="s">
        <v>6</v>
      </c>
      <c r="C639" s="59" t="s">
        <v>7</v>
      </c>
      <c r="D639" s="59" t="s">
        <v>1022</v>
      </c>
      <c r="E639" s="59" t="s">
        <v>920</v>
      </c>
      <c r="F639">
        <v>2230905.23</v>
      </c>
    </row>
    <row r="640" spans="1:6">
      <c r="A640" s="60" t="s">
        <v>535</v>
      </c>
      <c r="B640" s="59" t="s">
        <v>536</v>
      </c>
      <c r="C640" s="59" t="s">
        <v>519</v>
      </c>
      <c r="D640" s="59" t="s">
        <v>1023</v>
      </c>
      <c r="E640" s="59" t="s">
        <v>908</v>
      </c>
      <c r="F640">
        <v>58971.24</v>
      </c>
    </row>
    <row r="641" spans="1:6">
      <c r="A641" s="60" t="s">
        <v>9</v>
      </c>
      <c r="B641" s="59" t="s">
        <v>10</v>
      </c>
      <c r="C641" s="59" t="s">
        <v>519</v>
      </c>
      <c r="D641" s="59" t="s">
        <v>1023</v>
      </c>
      <c r="E641" s="59" t="s">
        <v>908</v>
      </c>
      <c r="F641">
        <v>96035.44</v>
      </c>
    </row>
    <row r="642" spans="1:6">
      <c r="A642" s="60" t="s">
        <v>9</v>
      </c>
      <c r="B642" s="59" t="s">
        <v>10</v>
      </c>
      <c r="C642" s="59" t="s">
        <v>652</v>
      </c>
      <c r="D642" s="59" t="s">
        <v>1026</v>
      </c>
      <c r="E642" s="59" t="s">
        <v>913</v>
      </c>
      <c r="F642">
        <v>3000</v>
      </c>
    </row>
    <row r="643" spans="1:6">
      <c r="A643" s="60" t="s">
        <v>9</v>
      </c>
      <c r="B643" s="59" t="s">
        <v>10</v>
      </c>
      <c r="C643" s="59" t="s">
        <v>507</v>
      </c>
      <c r="D643" s="59" t="s">
        <v>1024</v>
      </c>
      <c r="E643" s="59" t="s">
        <v>922</v>
      </c>
      <c r="F643">
        <v>128189.96</v>
      </c>
    </row>
    <row r="644" spans="1:6">
      <c r="A644" s="60" t="s">
        <v>9</v>
      </c>
      <c r="B644" s="59" t="s">
        <v>10</v>
      </c>
      <c r="C644" s="59" t="s">
        <v>507</v>
      </c>
      <c r="D644" s="59" t="s">
        <v>1025</v>
      </c>
      <c r="E644" s="59" t="s">
        <v>912</v>
      </c>
      <c r="F644">
        <v>137654.35</v>
      </c>
    </row>
    <row r="645" spans="1:6">
      <c r="A645" s="60" t="s">
        <v>9</v>
      </c>
      <c r="B645" s="59" t="s">
        <v>10</v>
      </c>
      <c r="C645" s="59" t="s">
        <v>7</v>
      </c>
      <c r="D645" s="59" t="s">
        <v>1021</v>
      </c>
      <c r="E645" s="59" t="s">
        <v>923</v>
      </c>
      <c r="F645">
        <v>226040.89</v>
      </c>
    </row>
    <row r="646" spans="1:6">
      <c r="A646" s="60" t="s">
        <v>9</v>
      </c>
      <c r="B646" s="59" t="s">
        <v>10</v>
      </c>
      <c r="C646" s="59" t="s">
        <v>7</v>
      </c>
      <c r="D646" s="59" t="s">
        <v>1022</v>
      </c>
      <c r="E646" s="59" t="s">
        <v>920</v>
      </c>
      <c r="F646">
        <v>238051.74</v>
      </c>
    </row>
    <row r="647" spans="1:6">
      <c r="A647" s="60" t="s">
        <v>537</v>
      </c>
      <c r="B647" s="59" t="s">
        <v>538</v>
      </c>
      <c r="C647" s="59" t="s">
        <v>519</v>
      </c>
      <c r="D647" s="59" t="s">
        <v>1023</v>
      </c>
      <c r="E647" s="59" t="s">
        <v>908</v>
      </c>
      <c r="F647">
        <v>321391.46000000002</v>
      </c>
    </row>
    <row r="648" spans="1:6">
      <c r="A648" s="60" t="s">
        <v>11</v>
      </c>
      <c r="B648" s="59" t="s">
        <v>12</v>
      </c>
      <c r="C648" s="59" t="s">
        <v>519</v>
      </c>
      <c r="D648" s="59" t="s">
        <v>1023</v>
      </c>
      <c r="E648" s="59" t="s">
        <v>908</v>
      </c>
      <c r="F648">
        <v>2699876.69</v>
      </c>
    </row>
    <row r="649" spans="1:6">
      <c r="A649" s="60" t="s">
        <v>11</v>
      </c>
      <c r="B649" s="59" t="s">
        <v>12</v>
      </c>
      <c r="C649" s="59" t="s">
        <v>507</v>
      </c>
      <c r="D649" s="59" t="s">
        <v>1024</v>
      </c>
      <c r="E649" s="59" t="s">
        <v>922</v>
      </c>
      <c r="F649">
        <v>461983.57</v>
      </c>
    </row>
    <row r="650" spans="1:6">
      <c r="A650" s="60" t="s">
        <v>11</v>
      </c>
      <c r="B650" s="59" t="s">
        <v>12</v>
      </c>
      <c r="C650" s="59" t="s">
        <v>507</v>
      </c>
      <c r="D650" s="59" t="s">
        <v>1025</v>
      </c>
      <c r="E650" s="59" t="s">
        <v>912</v>
      </c>
      <c r="F650">
        <v>488816.67</v>
      </c>
    </row>
    <row r="651" spans="1:6">
      <c r="A651" s="60" t="s">
        <v>11</v>
      </c>
      <c r="B651" s="59" t="s">
        <v>12</v>
      </c>
      <c r="C651" s="59" t="s">
        <v>7</v>
      </c>
      <c r="D651" s="59" t="s">
        <v>1021</v>
      </c>
      <c r="E651" s="59" t="s">
        <v>923</v>
      </c>
      <c r="F651">
        <v>3230913.92</v>
      </c>
    </row>
    <row r="652" spans="1:6">
      <c r="A652" s="60" t="s">
        <v>11</v>
      </c>
      <c r="B652" s="59" t="s">
        <v>12</v>
      </c>
      <c r="C652" s="59" t="s">
        <v>7</v>
      </c>
      <c r="D652" s="59" t="s">
        <v>1022</v>
      </c>
      <c r="E652" s="59" t="s">
        <v>920</v>
      </c>
      <c r="F652">
        <v>3476589.68</v>
      </c>
    </row>
    <row r="653" spans="1:6">
      <c r="A653" s="60" t="s">
        <v>13</v>
      </c>
      <c r="B653" s="59" t="s">
        <v>14</v>
      </c>
      <c r="C653" s="59" t="s">
        <v>519</v>
      </c>
      <c r="D653" s="59" t="s">
        <v>1023</v>
      </c>
      <c r="E653" s="59" t="s">
        <v>908</v>
      </c>
      <c r="F653">
        <v>176641.51</v>
      </c>
    </row>
    <row r="654" spans="1:6">
      <c r="A654" s="60" t="s">
        <v>13</v>
      </c>
      <c r="B654" s="59" t="s">
        <v>14</v>
      </c>
      <c r="C654" s="59" t="s">
        <v>507</v>
      </c>
      <c r="D654" s="59" t="s">
        <v>1024</v>
      </c>
      <c r="E654" s="59" t="s">
        <v>922</v>
      </c>
      <c r="F654">
        <v>156852.25</v>
      </c>
    </row>
    <row r="655" spans="1:6">
      <c r="A655" s="60" t="s">
        <v>13</v>
      </c>
      <c r="B655" s="59" t="s">
        <v>14</v>
      </c>
      <c r="C655" s="59" t="s">
        <v>507</v>
      </c>
      <c r="D655" s="59" t="s">
        <v>1025</v>
      </c>
      <c r="E655" s="59" t="s">
        <v>912</v>
      </c>
      <c r="F655">
        <v>171131.37</v>
      </c>
    </row>
    <row r="656" spans="1:6">
      <c r="A656" s="60" t="s">
        <v>13</v>
      </c>
      <c r="B656" s="59" t="s">
        <v>14</v>
      </c>
      <c r="C656" s="59" t="s">
        <v>7</v>
      </c>
      <c r="D656" s="59" t="s">
        <v>1021</v>
      </c>
      <c r="E656" s="59" t="s">
        <v>923</v>
      </c>
      <c r="F656">
        <v>244908.56</v>
      </c>
    </row>
    <row r="657" spans="1:6">
      <c r="A657" s="60" t="s">
        <v>13</v>
      </c>
      <c r="B657" s="59" t="s">
        <v>14</v>
      </c>
      <c r="C657" s="59" t="s">
        <v>7</v>
      </c>
      <c r="D657" s="59" t="s">
        <v>1022</v>
      </c>
      <c r="E657" s="59" t="s">
        <v>920</v>
      </c>
      <c r="F657">
        <v>313731.06</v>
      </c>
    </row>
    <row r="658" spans="1:6">
      <c r="A658" s="60" t="s">
        <v>15</v>
      </c>
      <c r="B658" s="59" t="s">
        <v>16</v>
      </c>
      <c r="C658" s="59" t="s">
        <v>519</v>
      </c>
      <c r="D658" s="59" t="s">
        <v>1023</v>
      </c>
      <c r="E658" s="59" t="s">
        <v>908</v>
      </c>
      <c r="F658">
        <v>513488.45</v>
      </c>
    </row>
    <row r="659" spans="1:6">
      <c r="A659" s="60" t="s">
        <v>15</v>
      </c>
      <c r="B659" s="59" t="s">
        <v>16</v>
      </c>
      <c r="C659" s="59" t="s">
        <v>507</v>
      </c>
      <c r="D659" s="59" t="s">
        <v>1024</v>
      </c>
      <c r="E659" s="59" t="s">
        <v>922</v>
      </c>
      <c r="F659">
        <v>92370.86</v>
      </c>
    </row>
    <row r="660" spans="1:6">
      <c r="A660" s="60" t="s">
        <v>15</v>
      </c>
      <c r="B660" s="59" t="s">
        <v>16</v>
      </c>
      <c r="C660" s="59" t="s">
        <v>507</v>
      </c>
      <c r="D660" s="59" t="s">
        <v>1025</v>
      </c>
      <c r="E660" s="59" t="s">
        <v>912</v>
      </c>
      <c r="F660">
        <v>98783.13</v>
      </c>
    </row>
    <row r="661" spans="1:6">
      <c r="A661" s="60" t="s">
        <v>15</v>
      </c>
      <c r="B661" s="59" t="s">
        <v>16</v>
      </c>
      <c r="C661" s="59" t="s">
        <v>7</v>
      </c>
      <c r="D661" s="59" t="s">
        <v>1021</v>
      </c>
      <c r="E661" s="59" t="s">
        <v>923</v>
      </c>
      <c r="F661">
        <v>894861.91</v>
      </c>
    </row>
    <row r="662" spans="1:6">
      <c r="A662" s="60" t="s">
        <v>15</v>
      </c>
      <c r="B662" s="59" t="s">
        <v>16</v>
      </c>
      <c r="C662" s="59" t="s">
        <v>7</v>
      </c>
      <c r="D662" s="59" t="s">
        <v>1022</v>
      </c>
      <c r="E662" s="59" t="s">
        <v>920</v>
      </c>
      <c r="F662">
        <v>969756.97</v>
      </c>
    </row>
    <row r="663" spans="1:6">
      <c r="A663" s="60" t="s">
        <v>17</v>
      </c>
      <c r="B663" s="59" t="s">
        <v>18</v>
      </c>
      <c r="C663" s="59" t="s">
        <v>519</v>
      </c>
      <c r="D663" s="59" t="s">
        <v>1023</v>
      </c>
      <c r="E663" s="59" t="s">
        <v>908</v>
      </c>
      <c r="F663">
        <v>392710.21</v>
      </c>
    </row>
    <row r="664" spans="1:6">
      <c r="A664" s="60" t="s">
        <v>17</v>
      </c>
      <c r="B664" s="59" t="s">
        <v>18</v>
      </c>
      <c r="C664" s="59" t="s">
        <v>507</v>
      </c>
      <c r="D664" s="59" t="s">
        <v>1024</v>
      </c>
      <c r="E664" s="59" t="s">
        <v>922</v>
      </c>
      <c r="F664">
        <v>46183.49</v>
      </c>
    </row>
    <row r="665" spans="1:6">
      <c r="A665" s="60" t="s">
        <v>17</v>
      </c>
      <c r="B665" s="59" t="s">
        <v>18</v>
      </c>
      <c r="C665" s="59" t="s">
        <v>507</v>
      </c>
      <c r="D665" s="59" t="s">
        <v>1025</v>
      </c>
      <c r="E665" s="59" t="s">
        <v>912</v>
      </c>
      <c r="F665">
        <v>48790.13</v>
      </c>
    </row>
    <row r="666" spans="1:6">
      <c r="A666" s="60" t="s">
        <v>17</v>
      </c>
      <c r="B666" s="59" t="s">
        <v>18</v>
      </c>
      <c r="C666" s="59" t="s">
        <v>7</v>
      </c>
      <c r="D666" s="59" t="s">
        <v>1021</v>
      </c>
      <c r="E666" s="59" t="s">
        <v>923</v>
      </c>
      <c r="F666">
        <v>282581.15000000002</v>
      </c>
    </row>
    <row r="667" spans="1:6">
      <c r="A667" s="60" t="s">
        <v>17</v>
      </c>
      <c r="B667" s="59" t="s">
        <v>18</v>
      </c>
      <c r="C667" s="59" t="s">
        <v>7</v>
      </c>
      <c r="D667" s="59" t="s">
        <v>1022</v>
      </c>
      <c r="E667" s="59" t="s">
        <v>920</v>
      </c>
      <c r="F667">
        <v>323680.19</v>
      </c>
    </row>
    <row r="668" spans="1:6">
      <c r="A668" s="60" t="s">
        <v>19</v>
      </c>
      <c r="B668" s="59" t="s">
        <v>20</v>
      </c>
      <c r="C668" s="59" t="s">
        <v>519</v>
      </c>
      <c r="D668" s="59" t="s">
        <v>1023</v>
      </c>
      <c r="E668" s="59" t="s">
        <v>908</v>
      </c>
      <c r="F668">
        <v>901451.31</v>
      </c>
    </row>
    <row r="669" spans="1:6">
      <c r="A669" s="60" t="s">
        <v>19</v>
      </c>
      <c r="B669" s="59" t="s">
        <v>20</v>
      </c>
      <c r="C669" s="59" t="s">
        <v>507</v>
      </c>
      <c r="D669" s="59" t="s">
        <v>1024</v>
      </c>
      <c r="E669" s="59" t="s">
        <v>922</v>
      </c>
      <c r="F669">
        <v>92370.86</v>
      </c>
    </row>
    <row r="670" spans="1:6">
      <c r="A670" s="60" t="s">
        <v>19</v>
      </c>
      <c r="B670" s="59" t="s">
        <v>20</v>
      </c>
      <c r="C670" s="59" t="s">
        <v>507</v>
      </c>
      <c r="D670" s="59" t="s">
        <v>1025</v>
      </c>
      <c r="E670" s="59" t="s">
        <v>912</v>
      </c>
      <c r="F670">
        <v>100518.69</v>
      </c>
    </row>
    <row r="671" spans="1:6">
      <c r="A671" s="60" t="s">
        <v>19</v>
      </c>
      <c r="B671" s="59" t="s">
        <v>20</v>
      </c>
      <c r="C671" s="59" t="s">
        <v>7</v>
      </c>
      <c r="D671" s="59" t="s">
        <v>1021</v>
      </c>
      <c r="E671" s="59" t="s">
        <v>923</v>
      </c>
      <c r="F671">
        <v>800609.88</v>
      </c>
    </row>
    <row r="672" spans="1:6">
      <c r="A672" s="60" t="s">
        <v>499</v>
      </c>
      <c r="B672" s="59" t="s">
        <v>500</v>
      </c>
      <c r="C672" s="59" t="s">
        <v>7</v>
      </c>
      <c r="D672" s="59" t="s">
        <v>1019</v>
      </c>
      <c r="E672" s="59" t="s">
        <v>916</v>
      </c>
      <c r="F672">
        <v>420</v>
      </c>
    </row>
    <row r="673" spans="1:6">
      <c r="A673" s="60" t="s">
        <v>501</v>
      </c>
      <c r="B673" s="59" t="s">
        <v>502</v>
      </c>
      <c r="C673" s="59" t="s">
        <v>507</v>
      </c>
      <c r="D673" s="59" t="s">
        <v>1018</v>
      </c>
      <c r="E673" s="59" t="s">
        <v>915</v>
      </c>
      <c r="F673">
        <v>8.5500000000000007</v>
      </c>
    </row>
    <row r="674" spans="1:6">
      <c r="A674" s="60" t="s">
        <v>501</v>
      </c>
      <c r="B674" s="59" t="s">
        <v>502</v>
      </c>
      <c r="C674" s="59" t="s">
        <v>7</v>
      </c>
      <c r="D674" s="59" t="s">
        <v>1019</v>
      </c>
      <c r="E674" s="59" t="s">
        <v>916</v>
      </c>
      <c r="F674">
        <v>46</v>
      </c>
    </row>
    <row r="675" spans="1:6">
      <c r="A675" s="60" t="s">
        <v>227</v>
      </c>
      <c r="B675" s="59" t="s">
        <v>228</v>
      </c>
      <c r="C675" s="59" t="s">
        <v>507</v>
      </c>
      <c r="D675" s="59" t="s">
        <v>1018</v>
      </c>
      <c r="E675" s="59" t="s">
        <v>915</v>
      </c>
      <c r="F675">
        <v>45</v>
      </c>
    </row>
    <row r="676" spans="1:6">
      <c r="A676" s="60" t="s">
        <v>227</v>
      </c>
      <c r="B676" s="59" t="s">
        <v>228</v>
      </c>
      <c r="C676" s="59" t="s">
        <v>7</v>
      </c>
      <c r="D676" s="59" t="s">
        <v>1019</v>
      </c>
      <c r="E676" s="59" t="s">
        <v>916</v>
      </c>
      <c r="F676">
        <v>320</v>
      </c>
    </row>
    <row r="677" spans="1:6">
      <c r="A677" s="60" t="s">
        <v>229</v>
      </c>
      <c r="B677" s="59" t="s">
        <v>230</v>
      </c>
      <c r="C677" s="59" t="s">
        <v>507</v>
      </c>
      <c r="D677" s="59" t="s">
        <v>1018</v>
      </c>
      <c r="E677" s="59" t="s">
        <v>915</v>
      </c>
      <c r="F677">
        <v>40</v>
      </c>
    </row>
    <row r="678" spans="1:6">
      <c r="A678" s="60" t="s">
        <v>229</v>
      </c>
      <c r="B678" s="59" t="s">
        <v>230</v>
      </c>
      <c r="C678" s="59" t="s">
        <v>7</v>
      </c>
      <c r="D678" s="59" t="s">
        <v>1019</v>
      </c>
      <c r="E678" s="59" t="s">
        <v>916</v>
      </c>
      <c r="F678">
        <v>320</v>
      </c>
    </row>
    <row r="679" spans="1:6">
      <c r="A679" s="60" t="s">
        <v>231</v>
      </c>
      <c r="B679" s="59" t="s">
        <v>232</v>
      </c>
      <c r="C679" s="59" t="s">
        <v>507</v>
      </c>
      <c r="D679" s="59" t="s">
        <v>1018</v>
      </c>
      <c r="E679" s="59" t="s">
        <v>915</v>
      </c>
      <c r="F679">
        <v>166.57</v>
      </c>
    </row>
    <row r="680" spans="1:6">
      <c r="A680" s="60" t="s">
        <v>231</v>
      </c>
      <c r="B680" s="59" t="s">
        <v>232</v>
      </c>
      <c r="C680" s="59" t="s">
        <v>7</v>
      </c>
      <c r="D680" s="59" t="s">
        <v>1019</v>
      </c>
      <c r="E680" s="59" t="s">
        <v>916</v>
      </c>
      <c r="F680">
        <v>559.57000000000005</v>
      </c>
    </row>
    <row r="681" spans="1:6">
      <c r="A681" s="60" t="s">
        <v>233</v>
      </c>
      <c r="B681" s="59" t="s">
        <v>234</v>
      </c>
      <c r="C681" s="59" t="s">
        <v>7</v>
      </c>
      <c r="D681" s="59" t="s">
        <v>1019</v>
      </c>
      <c r="E681" s="59" t="s">
        <v>916</v>
      </c>
      <c r="F681">
        <v>25</v>
      </c>
    </row>
    <row r="682" spans="1:6">
      <c r="A682" s="60" t="s">
        <v>235</v>
      </c>
      <c r="B682" s="59" t="s">
        <v>236</v>
      </c>
      <c r="C682" s="59" t="s">
        <v>507</v>
      </c>
      <c r="D682" s="59" t="s">
        <v>1018</v>
      </c>
      <c r="E682" s="59" t="s">
        <v>915</v>
      </c>
      <c r="F682">
        <v>28</v>
      </c>
    </row>
    <row r="683" spans="1:6">
      <c r="A683" s="60" t="s">
        <v>235</v>
      </c>
      <c r="B683" s="59" t="s">
        <v>236</v>
      </c>
      <c r="C683" s="59" t="s">
        <v>7</v>
      </c>
      <c r="D683" s="59" t="s">
        <v>1019</v>
      </c>
      <c r="E683" s="59" t="s">
        <v>916</v>
      </c>
      <c r="F683">
        <v>140</v>
      </c>
    </row>
    <row r="684" spans="1:6">
      <c r="A684" s="60" t="s">
        <v>237</v>
      </c>
      <c r="B684" s="59" t="s">
        <v>238</v>
      </c>
      <c r="C684" s="59" t="s">
        <v>7</v>
      </c>
      <c r="D684" s="59" t="s">
        <v>1019</v>
      </c>
      <c r="E684" s="59" t="s">
        <v>916</v>
      </c>
      <c r="F684">
        <v>70</v>
      </c>
    </row>
    <row r="685" spans="1:6">
      <c r="A685" s="60" t="s">
        <v>239</v>
      </c>
      <c r="B685" s="59" t="s">
        <v>240</v>
      </c>
      <c r="C685" s="59" t="s">
        <v>507</v>
      </c>
      <c r="D685" s="59" t="s">
        <v>1018</v>
      </c>
      <c r="E685" s="59" t="s">
        <v>915</v>
      </c>
      <c r="F685">
        <v>55</v>
      </c>
    </row>
    <row r="686" spans="1:6">
      <c r="A686" s="60" t="s">
        <v>239</v>
      </c>
      <c r="B686" s="59" t="s">
        <v>240</v>
      </c>
      <c r="C686" s="59" t="s">
        <v>7</v>
      </c>
      <c r="D686" s="59" t="s">
        <v>1019</v>
      </c>
      <c r="E686" s="59" t="s">
        <v>916</v>
      </c>
      <c r="F686">
        <v>245</v>
      </c>
    </row>
    <row r="687" spans="1:6">
      <c r="A687" s="60" t="s">
        <v>241</v>
      </c>
      <c r="B687" s="59" t="s">
        <v>242</v>
      </c>
      <c r="C687" s="59" t="s">
        <v>507</v>
      </c>
      <c r="D687" s="59" t="s">
        <v>1018</v>
      </c>
      <c r="E687" s="59" t="s">
        <v>915</v>
      </c>
      <c r="F687">
        <v>280</v>
      </c>
    </row>
    <row r="688" spans="1:6">
      <c r="A688" s="60" t="s">
        <v>241</v>
      </c>
      <c r="B688" s="59" t="s">
        <v>242</v>
      </c>
      <c r="C688" s="59" t="s">
        <v>7</v>
      </c>
      <c r="D688" s="59" t="s">
        <v>1019</v>
      </c>
      <c r="E688" s="59" t="s">
        <v>916</v>
      </c>
      <c r="F688">
        <v>370</v>
      </c>
    </row>
    <row r="689" spans="1:6">
      <c r="A689" s="60" t="s">
        <v>243</v>
      </c>
      <c r="B689" s="59" t="s">
        <v>244</v>
      </c>
      <c r="C689" s="59" t="s">
        <v>7</v>
      </c>
      <c r="D689" s="59" t="s">
        <v>1019</v>
      </c>
      <c r="E689" s="59" t="s">
        <v>916</v>
      </c>
      <c r="F689">
        <v>61.22</v>
      </c>
    </row>
    <row r="690" spans="1:6">
      <c r="A690" s="60" t="s">
        <v>95</v>
      </c>
      <c r="B690" s="59" t="s">
        <v>96</v>
      </c>
      <c r="C690" s="59" t="s">
        <v>519</v>
      </c>
      <c r="D690" s="59" t="s">
        <v>1023</v>
      </c>
      <c r="E690" s="59" t="s">
        <v>908</v>
      </c>
      <c r="F690">
        <v>28009.66</v>
      </c>
    </row>
    <row r="691" spans="1:6">
      <c r="A691" s="60" t="s">
        <v>95</v>
      </c>
      <c r="B691" s="59" t="s">
        <v>96</v>
      </c>
      <c r="C691" s="59" t="s">
        <v>507</v>
      </c>
      <c r="D691" s="59" t="s">
        <v>1024</v>
      </c>
      <c r="E691" s="59" t="s">
        <v>922</v>
      </c>
      <c r="F691">
        <v>7705.59</v>
      </c>
    </row>
    <row r="692" spans="1:6">
      <c r="A692" s="60" t="s">
        <v>95</v>
      </c>
      <c r="B692" s="59" t="s">
        <v>96</v>
      </c>
      <c r="C692" s="59" t="s">
        <v>507</v>
      </c>
      <c r="D692" s="59" t="s">
        <v>1025</v>
      </c>
      <c r="E692" s="59" t="s">
        <v>912</v>
      </c>
      <c r="F692">
        <v>8148.28</v>
      </c>
    </row>
    <row r="693" spans="1:6">
      <c r="A693" s="60" t="s">
        <v>95</v>
      </c>
      <c r="B693" s="59" t="s">
        <v>96</v>
      </c>
      <c r="C693" s="59" t="s">
        <v>7</v>
      </c>
      <c r="D693" s="59" t="s">
        <v>1021</v>
      </c>
      <c r="E693" s="59" t="s">
        <v>923</v>
      </c>
      <c r="F693">
        <v>24878.43</v>
      </c>
    </row>
    <row r="694" spans="1:6">
      <c r="A694" s="60" t="s">
        <v>95</v>
      </c>
      <c r="B694" s="59" t="s">
        <v>96</v>
      </c>
      <c r="C694" s="59" t="s">
        <v>7</v>
      </c>
      <c r="D694" s="59" t="s">
        <v>1022</v>
      </c>
      <c r="E694" s="59" t="s">
        <v>920</v>
      </c>
      <c r="F694">
        <v>26276.23</v>
      </c>
    </row>
    <row r="695" spans="1:6">
      <c r="A695" s="60" t="s">
        <v>97</v>
      </c>
      <c r="B695" s="59" t="s">
        <v>98</v>
      </c>
      <c r="C695" s="59" t="s">
        <v>519</v>
      </c>
      <c r="D695" s="59" t="s">
        <v>1023</v>
      </c>
      <c r="E695" s="59" t="s">
        <v>908</v>
      </c>
      <c r="F695">
        <v>1158246.81</v>
      </c>
    </row>
    <row r="696" spans="1:6">
      <c r="A696" s="60" t="s">
        <v>97</v>
      </c>
      <c r="B696" s="59" t="s">
        <v>98</v>
      </c>
      <c r="C696" s="59" t="s">
        <v>652</v>
      </c>
      <c r="D696" s="59" t="s">
        <v>1026</v>
      </c>
      <c r="E696" s="59" t="s">
        <v>913</v>
      </c>
      <c r="F696">
        <v>3000</v>
      </c>
    </row>
    <row r="697" spans="1:6">
      <c r="A697" s="60" t="s">
        <v>97</v>
      </c>
      <c r="B697" s="59" t="s">
        <v>98</v>
      </c>
      <c r="C697" s="59" t="s">
        <v>507</v>
      </c>
      <c r="D697" s="59" t="s">
        <v>1024</v>
      </c>
      <c r="E697" s="59" t="s">
        <v>922</v>
      </c>
      <c r="F697">
        <v>258857.55</v>
      </c>
    </row>
    <row r="698" spans="1:6">
      <c r="A698" s="60" t="s">
        <v>97</v>
      </c>
      <c r="B698" s="59" t="s">
        <v>98</v>
      </c>
      <c r="C698" s="59" t="s">
        <v>507</v>
      </c>
      <c r="D698" s="59" t="s">
        <v>1025</v>
      </c>
      <c r="E698" s="59" t="s">
        <v>912</v>
      </c>
      <c r="F698">
        <v>281029.90999999997</v>
      </c>
    </row>
    <row r="699" spans="1:6">
      <c r="A699" s="60" t="s">
        <v>97</v>
      </c>
      <c r="B699" s="59" t="s">
        <v>98</v>
      </c>
      <c r="C699" s="59" t="s">
        <v>7</v>
      </c>
      <c r="D699" s="59" t="s">
        <v>1021</v>
      </c>
      <c r="E699" s="59" t="s">
        <v>923</v>
      </c>
      <c r="F699">
        <v>2920053.5</v>
      </c>
    </row>
    <row r="700" spans="1:6">
      <c r="A700" s="60" t="s">
        <v>97</v>
      </c>
      <c r="B700" s="59" t="s">
        <v>98</v>
      </c>
      <c r="C700" s="59" t="s">
        <v>7</v>
      </c>
      <c r="D700" s="59" t="s">
        <v>1022</v>
      </c>
      <c r="E700" s="59" t="s">
        <v>920</v>
      </c>
      <c r="F700">
        <v>3266599.01</v>
      </c>
    </row>
    <row r="701" spans="1:6">
      <c r="A701" s="60" t="s">
        <v>99</v>
      </c>
      <c r="B701" s="59" t="s">
        <v>100</v>
      </c>
      <c r="C701" s="59" t="s">
        <v>519</v>
      </c>
      <c r="D701" s="59" t="s">
        <v>1023</v>
      </c>
      <c r="E701" s="59" t="s">
        <v>908</v>
      </c>
      <c r="F701">
        <v>34157.19</v>
      </c>
    </row>
    <row r="702" spans="1:6">
      <c r="A702" s="60" t="s">
        <v>99</v>
      </c>
      <c r="B702" s="59" t="s">
        <v>100</v>
      </c>
      <c r="C702" s="59" t="s">
        <v>507</v>
      </c>
      <c r="D702" s="59" t="s">
        <v>1024</v>
      </c>
      <c r="E702" s="59" t="s">
        <v>922</v>
      </c>
      <c r="F702">
        <v>27667.79</v>
      </c>
    </row>
    <row r="703" spans="1:6">
      <c r="A703" s="60" t="s">
        <v>99</v>
      </c>
      <c r="B703" s="59" t="s">
        <v>100</v>
      </c>
      <c r="C703" s="59" t="s">
        <v>507</v>
      </c>
      <c r="D703" s="59" t="s">
        <v>1025</v>
      </c>
      <c r="E703" s="59" t="s">
        <v>912</v>
      </c>
      <c r="F703">
        <v>29443.47</v>
      </c>
    </row>
    <row r="704" spans="1:6">
      <c r="A704" s="60" t="s">
        <v>99</v>
      </c>
      <c r="B704" s="59" t="s">
        <v>100</v>
      </c>
      <c r="C704" s="59" t="s">
        <v>7</v>
      </c>
      <c r="D704" s="59" t="s">
        <v>1021</v>
      </c>
      <c r="E704" s="59" t="s">
        <v>923</v>
      </c>
      <c r="F704">
        <v>94097.99</v>
      </c>
    </row>
    <row r="705" spans="1:6">
      <c r="A705" s="60" t="s">
        <v>99</v>
      </c>
      <c r="B705" s="59" t="s">
        <v>100</v>
      </c>
      <c r="C705" s="59" t="s">
        <v>7</v>
      </c>
      <c r="D705" s="59" t="s">
        <v>1022</v>
      </c>
      <c r="E705" s="59" t="s">
        <v>920</v>
      </c>
      <c r="F705">
        <v>97475.27</v>
      </c>
    </row>
    <row r="706" spans="1:6">
      <c r="A706" s="60" t="s">
        <v>101</v>
      </c>
      <c r="B706" s="59" t="s">
        <v>102</v>
      </c>
      <c r="C706" s="59" t="s">
        <v>519</v>
      </c>
      <c r="D706" s="59" t="s">
        <v>1023</v>
      </c>
      <c r="E706" s="59" t="s">
        <v>908</v>
      </c>
      <c r="F706">
        <v>89539.83</v>
      </c>
    </row>
    <row r="707" spans="1:6">
      <c r="A707" s="60" t="s">
        <v>101</v>
      </c>
      <c r="B707" s="59" t="s">
        <v>102</v>
      </c>
      <c r="C707" s="59" t="s">
        <v>507</v>
      </c>
      <c r="D707" s="59" t="s">
        <v>1024</v>
      </c>
      <c r="E707" s="59" t="s">
        <v>922</v>
      </c>
      <c r="F707">
        <v>94236.68</v>
      </c>
    </row>
    <row r="708" spans="1:6">
      <c r="A708" s="60" t="s">
        <v>101</v>
      </c>
      <c r="B708" s="59" t="s">
        <v>102</v>
      </c>
      <c r="C708" s="59" t="s">
        <v>507</v>
      </c>
      <c r="D708" s="59" t="s">
        <v>1025</v>
      </c>
      <c r="E708" s="59" t="s">
        <v>912</v>
      </c>
      <c r="F708">
        <v>99565.86</v>
      </c>
    </row>
    <row r="709" spans="1:6">
      <c r="A709" s="60" t="s">
        <v>101</v>
      </c>
      <c r="B709" s="59" t="s">
        <v>102</v>
      </c>
      <c r="C709" s="59" t="s">
        <v>7</v>
      </c>
      <c r="D709" s="59" t="s">
        <v>1021</v>
      </c>
      <c r="E709" s="59" t="s">
        <v>923</v>
      </c>
      <c r="F709">
        <v>288152.26</v>
      </c>
    </row>
    <row r="710" spans="1:6">
      <c r="A710" s="60" t="s">
        <v>101</v>
      </c>
      <c r="B710" s="59" t="s">
        <v>102</v>
      </c>
      <c r="C710" s="59" t="s">
        <v>7</v>
      </c>
      <c r="D710" s="59" t="s">
        <v>1022</v>
      </c>
      <c r="E710" s="59" t="s">
        <v>920</v>
      </c>
      <c r="F710">
        <v>298563.21000000002</v>
      </c>
    </row>
    <row r="711" spans="1:6">
      <c r="A711" s="60" t="s">
        <v>103</v>
      </c>
      <c r="B711" s="59" t="s">
        <v>104</v>
      </c>
      <c r="C711" s="59" t="s">
        <v>519</v>
      </c>
      <c r="D711" s="59" t="s">
        <v>1023</v>
      </c>
      <c r="E711" s="59" t="s">
        <v>908</v>
      </c>
      <c r="F711">
        <v>1004026.45</v>
      </c>
    </row>
    <row r="712" spans="1:6">
      <c r="A712" s="60" t="s">
        <v>103</v>
      </c>
      <c r="B712" s="59" t="s">
        <v>104</v>
      </c>
      <c r="C712" s="59" t="s">
        <v>507</v>
      </c>
      <c r="D712" s="59" t="s">
        <v>1024</v>
      </c>
      <c r="E712" s="59" t="s">
        <v>922</v>
      </c>
      <c r="F712">
        <v>214420.53</v>
      </c>
    </row>
    <row r="713" spans="1:6">
      <c r="A713" s="60" t="s">
        <v>103</v>
      </c>
      <c r="B713" s="59" t="s">
        <v>104</v>
      </c>
      <c r="C713" s="59" t="s">
        <v>507</v>
      </c>
      <c r="D713" s="59" t="s">
        <v>1025</v>
      </c>
      <c r="E713" s="59" t="s">
        <v>912</v>
      </c>
      <c r="F713">
        <v>226637.5</v>
      </c>
    </row>
    <row r="714" spans="1:6">
      <c r="A714" s="60" t="s">
        <v>103</v>
      </c>
      <c r="B714" s="59" t="s">
        <v>104</v>
      </c>
      <c r="C714" s="59" t="s">
        <v>7</v>
      </c>
      <c r="D714" s="59" t="s">
        <v>1021</v>
      </c>
      <c r="E714" s="59" t="s">
        <v>923</v>
      </c>
      <c r="F714">
        <v>1083191.04</v>
      </c>
    </row>
    <row r="715" spans="1:6">
      <c r="A715" s="60" t="s">
        <v>103</v>
      </c>
      <c r="B715" s="59" t="s">
        <v>104</v>
      </c>
      <c r="C715" s="59" t="s">
        <v>7</v>
      </c>
      <c r="D715" s="59" t="s">
        <v>1022</v>
      </c>
      <c r="E715" s="59" t="s">
        <v>920</v>
      </c>
      <c r="F715">
        <v>1122199.1399999999</v>
      </c>
    </row>
    <row r="716" spans="1:6">
      <c r="A716" s="60" t="s">
        <v>105</v>
      </c>
      <c r="B716" s="59" t="s">
        <v>106</v>
      </c>
      <c r="C716" s="59" t="s">
        <v>519</v>
      </c>
      <c r="D716" s="59" t="s">
        <v>1023</v>
      </c>
      <c r="E716" s="59" t="s">
        <v>908</v>
      </c>
      <c r="F716">
        <v>203826.14</v>
      </c>
    </row>
    <row r="717" spans="1:6">
      <c r="A717" s="60" t="s">
        <v>105</v>
      </c>
      <c r="B717" s="59" t="s">
        <v>106</v>
      </c>
      <c r="C717" s="59" t="s">
        <v>507</v>
      </c>
      <c r="D717" s="59" t="s">
        <v>1024</v>
      </c>
      <c r="E717" s="59" t="s">
        <v>922</v>
      </c>
      <c r="F717">
        <v>24535.1</v>
      </c>
    </row>
    <row r="718" spans="1:6">
      <c r="A718" s="60" t="s">
        <v>105</v>
      </c>
      <c r="B718" s="59" t="s">
        <v>106</v>
      </c>
      <c r="C718" s="59" t="s">
        <v>507</v>
      </c>
      <c r="D718" s="59" t="s">
        <v>1025</v>
      </c>
      <c r="E718" s="59" t="s">
        <v>912</v>
      </c>
      <c r="F718">
        <v>26104.560000000001</v>
      </c>
    </row>
    <row r="719" spans="1:6">
      <c r="A719" s="60" t="s">
        <v>105</v>
      </c>
      <c r="B719" s="59" t="s">
        <v>106</v>
      </c>
      <c r="C719" s="59" t="s">
        <v>7</v>
      </c>
      <c r="D719" s="59" t="s">
        <v>1021</v>
      </c>
      <c r="E719" s="59" t="s">
        <v>923</v>
      </c>
      <c r="F719">
        <v>463442.93</v>
      </c>
    </row>
    <row r="720" spans="1:6">
      <c r="A720" s="60" t="s">
        <v>105</v>
      </c>
      <c r="B720" s="59" t="s">
        <v>106</v>
      </c>
      <c r="C720" s="59" t="s">
        <v>7</v>
      </c>
      <c r="D720" s="59" t="s">
        <v>1022</v>
      </c>
      <c r="E720" s="59" t="s">
        <v>920</v>
      </c>
      <c r="F720">
        <v>511183.7</v>
      </c>
    </row>
    <row r="721" spans="1:6">
      <c r="A721" s="60" t="s">
        <v>107</v>
      </c>
      <c r="B721" s="59" t="s">
        <v>108</v>
      </c>
      <c r="C721" s="59" t="s">
        <v>519</v>
      </c>
      <c r="D721" s="59" t="s">
        <v>1023</v>
      </c>
      <c r="E721" s="59" t="s">
        <v>908</v>
      </c>
      <c r="F721">
        <v>5511562.1900000004</v>
      </c>
    </row>
    <row r="722" spans="1:6">
      <c r="A722" s="60" t="s">
        <v>107</v>
      </c>
      <c r="B722" s="59" t="s">
        <v>108</v>
      </c>
      <c r="C722" s="59" t="s">
        <v>507</v>
      </c>
      <c r="D722" s="59" t="s">
        <v>1024</v>
      </c>
      <c r="E722" s="59" t="s">
        <v>922</v>
      </c>
      <c r="F722">
        <v>1404051.03</v>
      </c>
    </row>
    <row r="723" spans="1:6">
      <c r="A723" s="60" t="s">
        <v>107</v>
      </c>
      <c r="B723" s="59" t="s">
        <v>108</v>
      </c>
      <c r="C723" s="59" t="s">
        <v>507</v>
      </c>
      <c r="D723" s="59" t="s">
        <v>1025</v>
      </c>
      <c r="E723" s="59" t="s">
        <v>912</v>
      </c>
      <c r="F723">
        <v>1510110.25</v>
      </c>
    </row>
    <row r="724" spans="1:6">
      <c r="A724" s="60" t="s">
        <v>107</v>
      </c>
      <c r="B724" s="59" t="s">
        <v>108</v>
      </c>
      <c r="C724" s="59" t="s">
        <v>7</v>
      </c>
      <c r="D724" s="59" t="s">
        <v>1021</v>
      </c>
      <c r="E724" s="59" t="s">
        <v>923</v>
      </c>
      <c r="F724">
        <v>9042540.2300000004</v>
      </c>
    </row>
    <row r="725" spans="1:6">
      <c r="A725" s="60" t="s">
        <v>107</v>
      </c>
      <c r="B725" s="59" t="s">
        <v>108</v>
      </c>
      <c r="C725" s="59" t="s">
        <v>7</v>
      </c>
      <c r="D725" s="59" t="s">
        <v>1022</v>
      </c>
      <c r="E725" s="59" t="s">
        <v>920</v>
      </c>
      <c r="F725">
        <v>9951832.3599999994</v>
      </c>
    </row>
    <row r="726" spans="1:6">
      <c r="A726" s="60" t="s">
        <v>509</v>
      </c>
      <c r="B726" s="59" t="s">
        <v>510</v>
      </c>
      <c r="C726" s="59" t="s">
        <v>519</v>
      </c>
      <c r="D726" s="59" t="s">
        <v>1023</v>
      </c>
      <c r="E726" s="59" t="s">
        <v>908</v>
      </c>
      <c r="F726">
        <v>67973.350000000006</v>
      </c>
    </row>
    <row r="727" spans="1:6">
      <c r="A727" s="60" t="s">
        <v>509</v>
      </c>
      <c r="B727" s="59" t="s">
        <v>510</v>
      </c>
      <c r="C727" s="59" t="s">
        <v>507</v>
      </c>
      <c r="D727" s="59" t="s">
        <v>1024</v>
      </c>
      <c r="E727" s="59" t="s">
        <v>922</v>
      </c>
      <c r="F727">
        <v>119945.26</v>
      </c>
    </row>
    <row r="728" spans="1:6">
      <c r="A728" s="60" t="s">
        <v>509</v>
      </c>
      <c r="B728" s="59" t="s">
        <v>510</v>
      </c>
      <c r="C728" s="59" t="s">
        <v>507</v>
      </c>
      <c r="D728" s="59" t="s">
        <v>1025</v>
      </c>
      <c r="E728" s="59" t="s">
        <v>912</v>
      </c>
      <c r="F728">
        <v>133322.10999999999</v>
      </c>
    </row>
    <row r="729" spans="1:6">
      <c r="A729" s="60" t="s">
        <v>109</v>
      </c>
      <c r="B729" s="59" t="s">
        <v>110</v>
      </c>
      <c r="C729" s="59" t="s">
        <v>519</v>
      </c>
      <c r="D729" s="59" t="s">
        <v>1023</v>
      </c>
      <c r="E729" s="59" t="s">
        <v>908</v>
      </c>
      <c r="F729">
        <v>400276.87</v>
      </c>
    </row>
    <row r="730" spans="1:6">
      <c r="A730" s="60" t="s">
        <v>109</v>
      </c>
      <c r="B730" s="59" t="s">
        <v>110</v>
      </c>
      <c r="C730" s="59" t="s">
        <v>507</v>
      </c>
      <c r="D730" s="59" t="s">
        <v>1024</v>
      </c>
      <c r="E730" s="59" t="s">
        <v>922</v>
      </c>
      <c r="F730">
        <v>122615.21</v>
      </c>
    </row>
    <row r="731" spans="1:6">
      <c r="A731" s="60" t="s">
        <v>109</v>
      </c>
      <c r="B731" s="59" t="s">
        <v>110</v>
      </c>
      <c r="C731" s="59" t="s">
        <v>507</v>
      </c>
      <c r="D731" s="59" t="s">
        <v>1025</v>
      </c>
      <c r="E731" s="59" t="s">
        <v>912</v>
      </c>
      <c r="F731">
        <v>129504.1</v>
      </c>
    </row>
    <row r="732" spans="1:6">
      <c r="A732" s="60" t="s">
        <v>109</v>
      </c>
      <c r="B732" s="59" t="s">
        <v>110</v>
      </c>
      <c r="C732" s="59" t="s">
        <v>7</v>
      </c>
      <c r="D732" s="59" t="s">
        <v>1021</v>
      </c>
      <c r="E732" s="59" t="s">
        <v>923</v>
      </c>
      <c r="F732">
        <v>768321.86</v>
      </c>
    </row>
    <row r="733" spans="1:6">
      <c r="A733" s="60" t="s">
        <v>109</v>
      </c>
      <c r="B733" s="59" t="s">
        <v>110</v>
      </c>
      <c r="C733" s="59" t="s">
        <v>7</v>
      </c>
      <c r="D733" s="59" t="s">
        <v>1022</v>
      </c>
      <c r="E733" s="59" t="s">
        <v>920</v>
      </c>
      <c r="F733">
        <v>796659.39</v>
      </c>
    </row>
    <row r="734" spans="1:6">
      <c r="A734" s="60" t="s">
        <v>111</v>
      </c>
      <c r="B734" s="59" t="s">
        <v>112</v>
      </c>
      <c r="C734" s="59" t="s">
        <v>519</v>
      </c>
      <c r="D734" s="59" t="s">
        <v>1023</v>
      </c>
      <c r="E734" s="59" t="s">
        <v>908</v>
      </c>
      <c r="F734">
        <v>236054.14</v>
      </c>
    </row>
    <row r="735" spans="1:6">
      <c r="A735" s="60" t="s">
        <v>111</v>
      </c>
      <c r="B735" s="59" t="s">
        <v>112</v>
      </c>
      <c r="C735" s="59" t="s">
        <v>507</v>
      </c>
      <c r="D735" s="59" t="s">
        <v>1024</v>
      </c>
      <c r="E735" s="59" t="s">
        <v>922</v>
      </c>
      <c r="F735">
        <v>46183.49</v>
      </c>
    </row>
    <row r="736" spans="1:6">
      <c r="A736" s="60" t="s">
        <v>111</v>
      </c>
      <c r="B736" s="59" t="s">
        <v>112</v>
      </c>
      <c r="C736" s="59" t="s">
        <v>507</v>
      </c>
      <c r="D736" s="59" t="s">
        <v>1025</v>
      </c>
      <c r="E736" s="59" t="s">
        <v>912</v>
      </c>
      <c r="F736">
        <v>49935.41</v>
      </c>
    </row>
    <row r="737" spans="1:6">
      <c r="A737" s="60" t="s">
        <v>111</v>
      </c>
      <c r="B737" s="59" t="s">
        <v>112</v>
      </c>
      <c r="C737" s="59" t="s">
        <v>7</v>
      </c>
      <c r="D737" s="59" t="s">
        <v>1021</v>
      </c>
      <c r="E737" s="59" t="s">
        <v>923</v>
      </c>
      <c r="F737">
        <v>659329.73</v>
      </c>
    </row>
    <row r="738" spans="1:6">
      <c r="A738" s="60" t="s">
        <v>111</v>
      </c>
      <c r="B738" s="59" t="s">
        <v>112</v>
      </c>
      <c r="C738" s="59" t="s">
        <v>7</v>
      </c>
      <c r="D738" s="59" t="s">
        <v>1022</v>
      </c>
      <c r="E738" s="59" t="s">
        <v>920</v>
      </c>
      <c r="F738">
        <v>706967.21</v>
      </c>
    </row>
    <row r="739" spans="1:6">
      <c r="A739" s="60" t="s">
        <v>195</v>
      </c>
      <c r="B739" s="59" t="s">
        <v>196</v>
      </c>
      <c r="C739" s="59" t="s">
        <v>7</v>
      </c>
      <c r="D739" s="59" t="s">
        <v>1021</v>
      </c>
      <c r="E739" s="59" t="s">
        <v>923</v>
      </c>
      <c r="F739">
        <v>5084.83</v>
      </c>
    </row>
    <row r="740" spans="1:6">
      <c r="A740" s="60" t="s">
        <v>195</v>
      </c>
      <c r="B740" s="59" t="s">
        <v>196</v>
      </c>
      <c r="C740" s="59" t="s">
        <v>7</v>
      </c>
      <c r="D740" s="59" t="s">
        <v>1022</v>
      </c>
      <c r="E740" s="59" t="s">
        <v>920</v>
      </c>
      <c r="F740">
        <v>5441.18</v>
      </c>
    </row>
    <row r="741" spans="1:6">
      <c r="A741" s="60" t="s">
        <v>197</v>
      </c>
      <c r="B741" s="59" t="s">
        <v>198</v>
      </c>
      <c r="C741" s="59" t="s">
        <v>519</v>
      </c>
      <c r="D741" s="59" t="s">
        <v>1023</v>
      </c>
      <c r="E741" s="59" t="s">
        <v>908</v>
      </c>
      <c r="F741">
        <v>5470681.4299999997</v>
      </c>
    </row>
    <row r="742" spans="1:6">
      <c r="A742" s="60" t="s">
        <v>197</v>
      </c>
      <c r="B742" s="59" t="s">
        <v>198</v>
      </c>
      <c r="C742" s="59" t="s">
        <v>507</v>
      </c>
      <c r="D742" s="59" t="s">
        <v>1024</v>
      </c>
      <c r="E742" s="59" t="s">
        <v>922</v>
      </c>
      <c r="F742">
        <v>2183090.65</v>
      </c>
    </row>
    <row r="743" spans="1:6">
      <c r="A743" s="60" t="s">
        <v>197</v>
      </c>
      <c r="B743" s="59" t="s">
        <v>198</v>
      </c>
      <c r="C743" s="59" t="s">
        <v>507</v>
      </c>
      <c r="D743" s="59" t="s">
        <v>1025</v>
      </c>
      <c r="E743" s="59" t="s">
        <v>912</v>
      </c>
      <c r="F743">
        <v>2335858.84</v>
      </c>
    </row>
    <row r="744" spans="1:6">
      <c r="A744" s="60" t="s">
        <v>197</v>
      </c>
      <c r="B744" s="59" t="s">
        <v>198</v>
      </c>
      <c r="C744" s="59" t="s">
        <v>7</v>
      </c>
      <c r="D744" s="59" t="s">
        <v>1021</v>
      </c>
      <c r="E744" s="59" t="s">
        <v>923</v>
      </c>
      <c r="F744">
        <v>8458353.3399999999</v>
      </c>
    </row>
    <row r="745" spans="1:6">
      <c r="A745" s="60" t="s">
        <v>197</v>
      </c>
      <c r="B745" s="59" t="s">
        <v>198</v>
      </c>
      <c r="C745" s="59" t="s">
        <v>7</v>
      </c>
      <c r="D745" s="59" t="s">
        <v>1022</v>
      </c>
      <c r="E745" s="59" t="s">
        <v>920</v>
      </c>
      <c r="F745">
        <v>9768852.6699999999</v>
      </c>
    </row>
    <row r="746" spans="1:6">
      <c r="A746" s="60" t="s">
        <v>199</v>
      </c>
      <c r="B746" s="59" t="s">
        <v>200</v>
      </c>
      <c r="C746" s="59" t="s">
        <v>519</v>
      </c>
      <c r="D746" s="59" t="s">
        <v>1023</v>
      </c>
      <c r="E746" s="59" t="s">
        <v>908</v>
      </c>
      <c r="F746">
        <v>863886.42</v>
      </c>
    </row>
    <row r="747" spans="1:6">
      <c r="A747" s="60" t="s">
        <v>199</v>
      </c>
      <c r="B747" s="59" t="s">
        <v>200</v>
      </c>
      <c r="C747" s="59" t="s">
        <v>507</v>
      </c>
      <c r="D747" s="59" t="s">
        <v>1024</v>
      </c>
      <c r="E747" s="59" t="s">
        <v>922</v>
      </c>
      <c r="F747">
        <v>135252.73000000001</v>
      </c>
    </row>
    <row r="748" spans="1:6">
      <c r="A748" s="60" t="s">
        <v>199</v>
      </c>
      <c r="B748" s="59" t="s">
        <v>200</v>
      </c>
      <c r="C748" s="59" t="s">
        <v>507</v>
      </c>
      <c r="D748" s="59" t="s">
        <v>1025</v>
      </c>
      <c r="E748" s="59" t="s">
        <v>912</v>
      </c>
      <c r="F748">
        <v>145434.79</v>
      </c>
    </row>
    <row r="749" spans="1:6">
      <c r="A749" s="60" t="s">
        <v>199</v>
      </c>
      <c r="B749" s="59" t="s">
        <v>200</v>
      </c>
      <c r="C749" s="59" t="s">
        <v>7</v>
      </c>
      <c r="D749" s="59" t="s">
        <v>1021</v>
      </c>
      <c r="E749" s="59" t="s">
        <v>923</v>
      </c>
      <c r="F749">
        <v>1691604.59</v>
      </c>
    </row>
    <row r="750" spans="1:6">
      <c r="A750" s="60" t="s">
        <v>199</v>
      </c>
      <c r="B750" s="59" t="s">
        <v>200</v>
      </c>
      <c r="C750" s="59" t="s">
        <v>7</v>
      </c>
      <c r="D750" s="59" t="s">
        <v>1022</v>
      </c>
      <c r="E750" s="59" t="s">
        <v>920</v>
      </c>
      <c r="F750">
        <v>1853909.29</v>
      </c>
    </row>
    <row r="751" spans="1:6">
      <c r="A751" s="60" t="s">
        <v>201</v>
      </c>
      <c r="B751" s="59" t="s">
        <v>202</v>
      </c>
      <c r="C751" s="59" t="s">
        <v>519</v>
      </c>
      <c r="D751" s="59" t="s">
        <v>1023</v>
      </c>
      <c r="E751" s="59" t="s">
        <v>908</v>
      </c>
      <c r="F751">
        <v>819219.74</v>
      </c>
    </row>
    <row r="752" spans="1:6">
      <c r="A752" s="60" t="s">
        <v>201</v>
      </c>
      <c r="B752" s="59" t="s">
        <v>202</v>
      </c>
      <c r="C752" s="59" t="s">
        <v>507</v>
      </c>
      <c r="D752" s="59" t="s">
        <v>1024</v>
      </c>
      <c r="E752" s="59" t="s">
        <v>922</v>
      </c>
      <c r="F752">
        <v>196911.53</v>
      </c>
    </row>
    <row r="753" spans="1:6">
      <c r="A753" s="60" t="s">
        <v>201</v>
      </c>
      <c r="B753" s="59" t="s">
        <v>202</v>
      </c>
      <c r="C753" s="59" t="s">
        <v>507</v>
      </c>
      <c r="D753" s="59" t="s">
        <v>1025</v>
      </c>
      <c r="E753" s="59" t="s">
        <v>912</v>
      </c>
      <c r="F753">
        <v>207745.79</v>
      </c>
    </row>
    <row r="754" spans="1:6">
      <c r="A754" s="60" t="s">
        <v>201</v>
      </c>
      <c r="B754" s="59" t="s">
        <v>202</v>
      </c>
      <c r="C754" s="59" t="s">
        <v>7</v>
      </c>
      <c r="D754" s="59" t="s">
        <v>1021</v>
      </c>
      <c r="E754" s="59" t="s">
        <v>923</v>
      </c>
      <c r="F754">
        <v>1576307.58</v>
      </c>
    </row>
    <row r="755" spans="1:6">
      <c r="A755" s="60" t="s">
        <v>201</v>
      </c>
      <c r="B755" s="59" t="s">
        <v>202</v>
      </c>
      <c r="C755" s="59" t="s">
        <v>7</v>
      </c>
      <c r="D755" s="59" t="s">
        <v>1022</v>
      </c>
      <c r="E755" s="59" t="s">
        <v>920</v>
      </c>
      <c r="F755">
        <v>1635370.8</v>
      </c>
    </row>
    <row r="756" spans="1:6">
      <c r="A756" s="60" t="s">
        <v>203</v>
      </c>
      <c r="B756" s="59" t="s">
        <v>204</v>
      </c>
      <c r="C756" s="59" t="s">
        <v>519</v>
      </c>
      <c r="D756" s="59" t="s">
        <v>1023</v>
      </c>
      <c r="E756" s="59" t="s">
        <v>908</v>
      </c>
      <c r="F756">
        <v>5462870.7999999998</v>
      </c>
    </row>
    <row r="757" spans="1:6">
      <c r="A757" s="60" t="s">
        <v>203</v>
      </c>
      <c r="B757" s="59" t="s">
        <v>204</v>
      </c>
      <c r="C757" s="59" t="s">
        <v>507</v>
      </c>
      <c r="D757" s="59" t="s">
        <v>1024</v>
      </c>
      <c r="E757" s="59" t="s">
        <v>922</v>
      </c>
      <c r="F757">
        <v>2217842.59</v>
      </c>
    </row>
    <row r="758" spans="1:6">
      <c r="A758" s="60" t="s">
        <v>203</v>
      </c>
      <c r="B758" s="59" t="s">
        <v>204</v>
      </c>
      <c r="C758" s="59" t="s">
        <v>507</v>
      </c>
      <c r="D758" s="59" t="s">
        <v>1025</v>
      </c>
      <c r="E758" s="59" t="s">
        <v>912</v>
      </c>
      <c r="F758">
        <v>2382429.87</v>
      </c>
    </row>
    <row r="759" spans="1:6">
      <c r="A759" s="60" t="s">
        <v>203</v>
      </c>
      <c r="B759" s="59" t="s">
        <v>204</v>
      </c>
      <c r="C759" s="59" t="s">
        <v>7</v>
      </c>
      <c r="D759" s="59" t="s">
        <v>1021</v>
      </c>
      <c r="E759" s="59" t="s">
        <v>923</v>
      </c>
      <c r="F759">
        <v>8148643.25</v>
      </c>
    </row>
    <row r="760" spans="1:6">
      <c r="A760" s="60" t="s">
        <v>203</v>
      </c>
      <c r="B760" s="59" t="s">
        <v>204</v>
      </c>
      <c r="C760" s="59" t="s">
        <v>7</v>
      </c>
      <c r="D760" s="59" t="s">
        <v>1022</v>
      </c>
      <c r="E760" s="59" t="s">
        <v>920</v>
      </c>
      <c r="F760">
        <v>9122562.2300000004</v>
      </c>
    </row>
    <row r="761" spans="1:6">
      <c r="A761" s="60" t="s">
        <v>205</v>
      </c>
      <c r="B761" s="59" t="s">
        <v>206</v>
      </c>
      <c r="C761" s="59" t="s">
        <v>519</v>
      </c>
      <c r="D761" s="59" t="s">
        <v>1023</v>
      </c>
      <c r="E761" s="59" t="s">
        <v>908</v>
      </c>
      <c r="F761">
        <v>2782719.09</v>
      </c>
    </row>
    <row r="762" spans="1:6">
      <c r="A762" s="60" t="s">
        <v>205</v>
      </c>
      <c r="B762" s="59" t="s">
        <v>206</v>
      </c>
      <c r="C762" s="59" t="s">
        <v>507</v>
      </c>
      <c r="D762" s="59" t="s">
        <v>1024</v>
      </c>
      <c r="E762" s="59" t="s">
        <v>922</v>
      </c>
      <c r="F762">
        <v>370371.02</v>
      </c>
    </row>
    <row r="763" spans="1:6">
      <c r="A763" s="60" t="s">
        <v>205</v>
      </c>
      <c r="B763" s="59" t="s">
        <v>206</v>
      </c>
      <c r="C763" s="59" t="s">
        <v>507</v>
      </c>
      <c r="D763" s="59" t="s">
        <v>1025</v>
      </c>
      <c r="E763" s="59" t="s">
        <v>912</v>
      </c>
      <c r="F763">
        <v>409617.54</v>
      </c>
    </row>
    <row r="764" spans="1:6">
      <c r="A764" s="60" t="s">
        <v>205</v>
      </c>
      <c r="B764" s="59" t="s">
        <v>206</v>
      </c>
      <c r="C764" s="59" t="s">
        <v>7</v>
      </c>
      <c r="D764" s="59" t="s">
        <v>1021</v>
      </c>
      <c r="E764" s="59" t="s">
        <v>923</v>
      </c>
      <c r="F764">
        <v>5702071.2800000003</v>
      </c>
    </row>
    <row r="765" spans="1:6">
      <c r="A765" s="60" t="s">
        <v>205</v>
      </c>
      <c r="B765" s="59" t="s">
        <v>206</v>
      </c>
      <c r="C765" s="59" t="s">
        <v>7</v>
      </c>
      <c r="D765" s="59" t="s">
        <v>1022</v>
      </c>
      <c r="E765" s="59" t="s">
        <v>920</v>
      </c>
      <c r="F765">
        <v>6566441.29</v>
      </c>
    </row>
    <row r="766" spans="1:6">
      <c r="A766" s="60" t="s">
        <v>335</v>
      </c>
      <c r="B766" s="59" t="s">
        <v>336</v>
      </c>
      <c r="C766" s="59" t="s">
        <v>519</v>
      </c>
      <c r="D766" s="59" t="s">
        <v>1023</v>
      </c>
      <c r="E766" s="59" t="s">
        <v>908</v>
      </c>
      <c r="F766">
        <v>1946506.58</v>
      </c>
    </row>
    <row r="767" spans="1:6">
      <c r="A767" s="60" t="s">
        <v>335</v>
      </c>
      <c r="B767" s="59" t="s">
        <v>336</v>
      </c>
      <c r="C767" s="59" t="s">
        <v>507</v>
      </c>
      <c r="D767" s="59" t="s">
        <v>1024</v>
      </c>
      <c r="E767" s="59" t="s">
        <v>922</v>
      </c>
      <c r="F767">
        <v>488553.19</v>
      </c>
    </row>
    <row r="768" spans="1:6">
      <c r="A768" s="60" t="s">
        <v>335</v>
      </c>
      <c r="B768" s="59" t="s">
        <v>336</v>
      </c>
      <c r="C768" s="59" t="s">
        <v>507</v>
      </c>
      <c r="D768" s="59" t="s">
        <v>1025</v>
      </c>
      <c r="E768" s="59" t="s">
        <v>912</v>
      </c>
      <c r="F768">
        <v>522066.89</v>
      </c>
    </row>
    <row r="769" spans="1:6">
      <c r="A769" s="60" t="s">
        <v>335</v>
      </c>
      <c r="B769" s="59" t="s">
        <v>336</v>
      </c>
      <c r="C769" s="59" t="s">
        <v>7</v>
      </c>
      <c r="D769" s="59" t="s">
        <v>1021</v>
      </c>
      <c r="E769" s="59" t="s">
        <v>923</v>
      </c>
      <c r="F769">
        <v>4704953.05</v>
      </c>
    </row>
    <row r="770" spans="1:6">
      <c r="A770" s="60" t="s">
        <v>335</v>
      </c>
      <c r="B770" s="59" t="s">
        <v>336</v>
      </c>
      <c r="C770" s="59" t="s">
        <v>7</v>
      </c>
      <c r="D770" s="59" t="s">
        <v>1022</v>
      </c>
      <c r="E770" s="59" t="s">
        <v>920</v>
      </c>
      <c r="F770">
        <v>5337122.0999999996</v>
      </c>
    </row>
    <row r="771" spans="1:6">
      <c r="A771" s="60" t="s">
        <v>337</v>
      </c>
      <c r="B771" s="59" t="s">
        <v>338</v>
      </c>
      <c r="C771" s="59" t="s">
        <v>519</v>
      </c>
      <c r="D771" s="59" t="s">
        <v>1023</v>
      </c>
      <c r="E771" s="59" t="s">
        <v>908</v>
      </c>
      <c r="F771">
        <v>4773422.6399999997</v>
      </c>
    </row>
    <row r="772" spans="1:6">
      <c r="A772" s="60" t="s">
        <v>337</v>
      </c>
      <c r="B772" s="59" t="s">
        <v>338</v>
      </c>
      <c r="C772" s="59" t="s">
        <v>652</v>
      </c>
      <c r="D772" s="59" t="s">
        <v>1026</v>
      </c>
      <c r="E772" s="59" t="s">
        <v>913</v>
      </c>
      <c r="F772">
        <v>25000</v>
      </c>
    </row>
    <row r="773" spans="1:6">
      <c r="A773" s="60" t="s">
        <v>337</v>
      </c>
      <c r="B773" s="59" t="s">
        <v>338</v>
      </c>
      <c r="C773" s="59" t="s">
        <v>507</v>
      </c>
      <c r="D773" s="59" t="s">
        <v>1024</v>
      </c>
      <c r="E773" s="59" t="s">
        <v>922</v>
      </c>
      <c r="F773">
        <v>561195.18000000005</v>
      </c>
    </row>
    <row r="774" spans="1:6">
      <c r="A774" s="60" t="s">
        <v>337</v>
      </c>
      <c r="B774" s="59" t="s">
        <v>338</v>
      </c>
      <c r="C774" s="59" t="s">
        <v>507</v>
      </c>
      <c r="D774" s="59" t="s">
        <v>1025</v>
      </c>
      <c r="E774" s="59" t="s">
        <v>912</v>
      </c>
      <c r="F774">
        <v>612829.38</v>
      </c>
    </row>
    <row r="775" spans="1:6">
      <c r="A775" s="60" t="s">
        <v>337</v>
      </c>
      <c r="B775" s="59" t="s">
        <v>338</v>
      </c>
      <c r="C775" s="59" t="s">
        <v>7</v>
      </c>
      <c r="D775" s="59" t="s">
        <v>1021</v>
      </c>
      <c r="E775" s="59" t="s">
        <v>923</v>
      </c>
      <c r="F775">
        <v>11001406.98</v>
      </c>
    </row>
    <row r="776" spans="1:6">
      <c r="A776" s="60" t="s">
        <v>337</v>
      </c>
      <c r="B776" s="59" t="s">
        <v>338</v>
      </c>
      <c r="C776" s="59" t="s">
        <v>7</v>
      </c>
      <c r="D776" s="59" t="s">
        <v>1022</v>
      </c>
      <c r="E776" s="59" t="s">
        <v>920</v>
      </c>
      <c r="F776">
        <v>12971319.02</v>
      </c>
    </row>
    <row r="777" spans="1:6">
      <c r="A777" s="60" t="s">
        <v>339</v>
      </c>
      <c r="B777" s="59" t="s">
        <v>340</v>
      </c>
      <c r="C777" s="59" t="s">
        <v>519</v>
      </c>
      <c r="D777" s="59" t="s">
        <v>1023</v>
      </c>
      <c r="E777" s="59" t="s">
        <v>908</v>
      </c>
      <c r="F777">
        <v>3068181.34</v>
      </c>
    </row>
    <row r="778" spans="1:6">
      <c r="A778" s="60" t="s">
        <v>339</v>
      </c>
      <c r="B778" s="59" t="s">
        <v>340</v>
      </c>
      <c r="C778" s="59" t="s">
        <v>507</v>
      </c>
      <c r="D778" s="59" t="s">
        <v>1024</v>
      </c>
      <c r="E778" s="59" t="s">
        <v>922</v>
      </c>
      <c r="F778">
        <v>259957.76000000001</v>
      </c>
    </row>
    <row r="779" spans="1:6">
      <c r="A779" s="60" t="s">
        <v>339</v>
      </c>
      <c r="B779" s="59" t="s">
        <v>340</v>
      </c>
      <c r="C779" s="59" t="s">
        <v>507</v>
      </c>
      <c r="D779" s="59" t="s">
        <v>1025</v>
      </c>
      <c r="E779" s="59" t="s">
        <v>912</v>
      </c>
      <c r="F779">
        <v>280263.53000000003</v>
      </c>
    </row>
    <row r="780" spans="1:6">
      <c r="A780" s="60" t="s">
        <v>339</v>
      </c>
      <c r="B780" s="59" t="s">
        <v>340</v>
      </c>
      <c r="C780" s="59" t="s">
        <v>7</v>
      </c>
      <c r="D780" s="59" t="s">
        <v>1021</v>
      </c>
      <c r="E780" s="59" t="s">
        <v>923</v>
      </c>
      <c r="F780">
        <v>4757943.45</v>
      </c>
    </row>
    <row r="781" spans="1:6">
      <c r="A781" s="60" t="s">
        <v>339</v>
      </c>
      <c r="B781" s="59" t="s">
        <v>340</v>
      </c>
      <c r="C781" s="59" t="s">
        <v>7</v>
      </c>
      <c r="D781" s="59" t="s">
        <v>1022</v>
      </c>
      <c r="E781" s="59" t="s">
        <v>920</v>
      </c>
      <c r="F781">
        <v>5146984.8899999997</v>
      </c>
    </row>
    <row r="782" spans="1:6">
      <c r="A782" s="60" t="s">
        <v>341</v>
      </c>
      <c r="B782" s="59" t="s">
        <v>342</v>
      </c>
      <c r="C782" s="59" t="s">
        <v>519</v>
      </c>
      <c r="D782" s="59" t="s">
        <v>1023</v>
      </c>
      <c r="E782" s="59" t="s">
        <v>908</v>
      </c>
      <c r="F782">
        <v>6921188.3799999999</v>
      </c>
    </row>
    <row r="783" spans="1:6">
      <c r="A783" s="60" t="s">
        <v>341</v>
      </c>
      <c r="B783" s="59" t="s">
        <v>342</v>
      </c>
      <c r="C783" s="59" t="s">
        <v>507</v>
      </c>
      <c r="D783" s="59" t="s">
        <v>1024</v>
      </c>
      <c r="E783" s="59" t="s">
        <v>922</v>
      </c>
      <c r="F783">
        <v>3430701.96</v>
      </c>
    </row>
    <row r="784" spans="1:6">
      <c r="A784" s="60" t="s">
        <v>341</v>
      </c>
      <c r="B784" s="59" t="s">
        <v>342</v>
      </c>
      <c r="C784" s="59" t="s">
        <v>507</v>
      </c>
      <c r="D784" s="59" t="s">
        <v>1025</v>
      </c>
      <c r="E784" s="59" t="s">
        <v>912</v>
      </c>
      <c r="F784">
        <v>3713476.15</v>
      </c>
    </row>
    <row r="785" spans="1:6">
      <c r="A785" s="60" t="s">
        <v>341</v>
      </c>
      <c r="B785" s="59" t="s">
        <v>342</v>
      </c>
      <c r="C785" s="59" t="s">
        <v>7</v>
      </c>
      <c r="D785" s="59" t="s">
        <v>1021</v>
      </c>
      <c r="E785" s="59" t="s">
        <v>923</v>
      </c>
      <c r="F785">
        <v>16917294.510000002</v>
      </c>
    </row>
    <row r="786" spans="1:6">
      <c r="A786" s="60" t="s">
        <v>341</v>
      </c>
      <c r="B786" s="59" t="s">
        <v>342</v>
      </c>
      <c r="C786" s="59" t="s">
        <v>7</v>
      </c>
      <c r="D786" s="59" t="s">
        <v>1022</v>
      </c>
      <c r="E786" s="59" t="s">
        <v>920</v>
      </c>
      <c r="F786">
        <v>18418423.41</v>
      </c>
    </row>
    <row r="787" spans="1:6">
      <c r="A787" s="60" t="s">
        <v>343</v>
      </c>
      <c r="B787" s="59" t="s">
        <v>344</v>
      </c>
      <c r="C787" s="59" t="s">
        <v>519</v>
      </c>
      <c r="D787" s="59" t="s">
        <v>1023</v>
      </c>
      <c r="E787" s="59" t="s">
        <v>908</v>
      </c>
      <c r="F787">
        <v>9394566.5600000005</v>
      </c>
    </row>
    <row r="788" spans="1:6">
      <c r="A788" s="60" t="s">
        <v>343</v>
      </c>
      <c r="B788" s="59" t="s">
        <v>344</v>
      </c>
      <c r="C788" s="59" t="s">
        <v>507</v>
      </c>
      <c r="D788" s="59" t="s">
        <v>1024</v>
      </c>
      <c r="E788" s="59" t="s">
        <v>922</v>
      </c>
      <c r="F788">
        <v>3378731.06</v>
      </c>
    </row>
    <row r="789" spans="1:6">
      <c r="A789" s="60" t="s">
        <v>343</v>
      </c>
      <c r="B789" s="59" t="s">
        <v>344</v>
      </c>
      <c r="C789" s="59" t="s">
        <v>507</v>
      </c>
      <c r="D789" s="59" t="s">
        <v>1025</v>
      </c>
      <c r="E789" s="59" t="s">
        <v>912</v>
      </c>
      <c r="F789">
        <v>3608306.02</v>
      </c>
    </row>
    <row r="790" spans="1:6">
      <c r="A790" s="60" t="s">
        <v>343</v>
      </c>
      <c r="B790" s="59" t="s">
        <v>344</v>
      </c>
      <c r="C790" s="59" t="s">
        <v>7</v>
      </c>
      <c r="D790" s="59" t="s">
        <v>1021</v>
      </c>
      <c r="E790" s="59" t="s">
        <v>923</v>
      </c>
      <c r="F790">
        <v>18629839.300000001</v>
      </c>
    </row>
    <row r="791" spans="1:6">
      <c r="A791" s="60" t="s">
        <v>343</v>
      </c>
      <c r="B791" s="59" t="s">
        <v>344</v>
      </c>
      <c r="C791" s="59" t="s">
        <v>7</v>
      </c>
      <c r="D791" s="59" t="s">
        <v>1022</v>
      </c>
      <c r="E791" s="59" t="s">
        <v>920</v>
      </c>
      <c r="F791">
        <v>20565915.809999999</v>
      </c>
    </row>
    <row r="792" spans="1:6">
      <c r="A792" s="60" t="s">
        <v>345</v>
      </c>
      <c r="B792" s="59" t="s">
        <v>346</v>
      </c>
      <c r="C792" s="59" t="s">
        <v>519</v>
      </c>
      <c r="D792" s="59" t="s">
        <v>1023</v>
      </c>
      <c r="E792" s="59" t="s">
        <v>908</v>
      </c>
      <c r="F792">
        <v>7642522.2300000004</v>
      </c>
    </row>
    <row r="793" spans="1:6">
      <c r="A793" s="60" t="s">
        <v>345</v>
      </c>
      <c r="B793" s="59" t="s">
        <v>346</v>
      </c>
      <c r="C793" s="59" t="s">
        <v>507</v>
      </c>
      <c r="D793" s="59" t="s">
        <v>1024</v>
      </c>
      <c r="E793" s="59" t="s">
        <v>922</v>
      </c>
      <c r="F793">
        <v>2027253.94</v>
      </c>
    </row>
    <row r="794" spans="1:6">
      <c r="A794" s="60" t="s">
        <v>345</v>
      </c>
      <c r="B794" s="59" t="s">
        <v>346</v>
      </c>
      <c r="C794" s="59" t="s">
        <v>507</v>
      </c>
      <c r="D794" s="59" t="s">
        <v>1025</v>
      </c>
      <c r="E794" s="59" t="s">
        <v>912</v>
      </c>
      <c r="F794">
        <v>2177974.04</v>
      </c>
    </row>
    <row r="795" spans="1:6">
      <c r="A795" s="60" t="s">
        <v>345</v>
      </c>
      <c r="B795" s="59" t="s">
        <v>346</v>
      </c>
      <c r="C795" s="59" t="s">
        <v>7</v>
      </c>
      <c r="D795" s="59" t="s">
        <v>1021</v>
      </c>
      <c r="E795" s="59" t="s">
        <v>923</v>
      </c>
      <c r="F795">
        <v>11207619.039999999</v>
      </c>
    </row>
    <row r="796" spans="1:6">
      <c r="A796" s="60" t="s">
        <v>345</v>
      </c>
      <c r="B796" s="59" t="s">
        <v>346</v>
      </c>
      <c r="C796" s="59" t="s">
        <v>7</v>
      </c>
      <c r="D796" s="59" t="s">
        <v>1022</v>
      </c>
      <c r="E796" s="59" t="s">
        <v>920</v>
      </c>
      <c r="F796">
        <v>12149095.810000001</v>
      </c>
    </row>
    <row r="797" spans="1:6">
      <c r="A797" s="60" t="s">
        <v>559</v>
      </c>
      <c r="B797" s="59" t="s">
        <v>560</v>
      </c>
      <c r="C797" s="59" t="s">
        <v>519</v>
      </c>
      <c r="D797" s="59" t="s">
        <v>1023</v>
      </c>
      <c r="E797" s="59" t="s">
        <v>908</v>
      </c>
      <c r="F797">
        <v>105140.66</v>
      </c>
    </row>
    <row r="798" spans="1:6">
      <c r="A798" s="60" t="s">
        <v>347</v>
      </c>
      <c r="B798" s="59" t="s">
        <v>348</v>
      </c>
      <c r="C798" s="59" t="s">
        <v>519</v>
      </c>
      <c r="D798" s="59" t="s">
        <v>1023</v>
      </c>
      <c r="E798" s="59" t="s">
        <v>908</v>
      </c>
      <c r="F798">
        <v>290437.24</v>
      </c>
    </row>
    <row r="799" spans="1:6">
      <c r="A799" s="60" t="s">
        <v>347</v>
      </c>
      <c r="B799" s="59" t="s">
        <v>348</v>
      </c>
      <c r="C799" s="59" t="s">
        <v>7</v>
      </c>
      <c r="D799" s="59" t="s">
        <v>1021</v>
      </c>
      <c r="E799" s="59" t="s">
        <v>923</v>
      </c>
      <c r="F799">
        <v>213921.33</v>
      </c>
    </row>
    <row r="800" spans="1:6">
      <c r="A800" s="60" t="s">
        <v>347</v>
      </c>
      <c r="B800" s="59" t="s">
        <v>348</v>
      </c>
      <c r="C800" s="59" t="s">
        <v>7</v>
      </c>
      <c r="D800" s="59" t="s">
        <v>1022</v>
      </c>
      <c r="E800" s="59" t="s">
        <v>920</v>
      </c>
      <c r="F800">
        <v>224421.01</v>
      </c>
    </row>
    <row r="801" spans="1:6">
      <c r="A801" s="60" t="s">
        <v>561</v>
      </c>
      <c r="B801" s="59" t="s">
        <v>562</v>
      </c>
      <c r="C801" s="59" t="s">
        <v>519</v>
      </c>
      <c r="D801" s="59" t="s">
        <v>1023</v>
      </c>
      <c r="E801" s="59" t="s">
        <v>908</v>
      </c>
      <c r="F801">
        <v>245130.81</v>
      </c>
    </row>
    <row r="802" spans="1:6">
      <c r="A802" s="60" t="s">
        <v>563</v>
      </c>
      <c r="B802" s="59" t="s">
        <v>564</v>
      </c>
      <c r="C802" s="59" t="s">
        <v>519</v>
      </c>
      <c r="D802" s="59" t="s">
        <v>1023</v>
      </c>
      <c r="E802" s="59" t="s">
        <v>908</v>
      </c>
      <c r="F802">
        <v>60004.62</v>
      </c>
    </row>
    <row r="803" spans="1:6">
      <c r="A803" s="60" t="s">
        <v>565</v>
      </c>
      <c r="B803" s="59" t="s">
        <v>1028</v>
      </c>
      <c r="C803" s="59" t="s">
        <v>519</v>
      </c>
      <c r="D803" s="59" t="s">
        <v>1023</v>
      </c>
      <c r="E803" s="59" t="s">
        <v>908</v>
      </c>
      <c r="F803">
        <v>35207.040000000001</v>
      </c>
    </row>
    <row r="804" spans="1:6">
      <c r="A804" s="60" t="s">
        <v>567</v>
      </c>
      <c r="B804" s="59" t="s">
        <v>568</v>
      </c>
      <c r="C804" s="59" t="s">
        <v>519</v>
      </c>
      <c r="D804" s="59" t="s">
        <v>1023</v>
      </c>
      <c r="E804" s="59" t="s">
        <v>908</v>
      </c>
      <c r="F804">
        <v>205706.65</v>
      </c>
    </row>
    <row r="805" spans="1:6">
      <c r="A805" s="60" t="s">
        <v>61</v>
      </c>
      <c r="B805" s="59" t="s">
        <v>62</v>
      </c>
      <c r="C805" s="59" t="s">
        <v>507</v>
      </c>
      <c r="D805" s="59" t="s">
        <v>1024</v>
      </c>
      <c r="E805" s="59" t="s">
        <v>922</v>
      </c>
      <c r="F805">
        <v>129428.79</v>
      </c>
    </row>
    <row r="806" spans="1:6">
      <c r="A806" s="60" t="s">
        <v>61</v>
      </c>
      <c r="B806" s="59" t="s">
        <v>62</v>
      </c>
      <c r="C806" s="59" t="s">
        <v>507</v>
      </c>
      <c r="D806" s="59" t="s">
        <v>1025</v>
      </c>
      <c r="E806" s="59" t="s">
        <v>912</v>
      </c>
      <c r="F806">
        <v>136572.28</v>
      </c>
    </row>
    <row r="807" spans="1:6">
      <c r="A807" s="60" t="s">
        <v>61</v>
      </c>
      <c r="B807" s="59" t="s">
        <v>62</v>
      </c>
      <c r="C807" s="59" t="s">
        <v>7</v>
      </c>
      <c r="D807" s="59" t="s">
        <v>1021</v>
      </c>
      <c r="E807" s="59" t="s">
        <v>923</v>
      </c>
      <c r="F807">
        <v>292000.43</v>
      </c>
    </row>
    <row r="808" spans="1:6">
      <c r="A808" s="60" t="s">
        <v>61</v>
      </c>
      <c r="B808" s="59" t="s">
        <v>62</v>
      </c>
      <c r="C808" s="59" t="s">
        <v>7</v>
      </c>
      <c r="D808" s="59" t="s">
        <v>1022</v>
      </c>
      <c r="E808" s="59" t="s">
        <v>920</v>
      </c>
      <c r="F808">
        <v>426969.14</v>
      </c>
    </row>
    <row r="809" spans="1:6">
      <c r="A809" s="60" t="s">
        <v>63</v>
      </c>
      <c r="B809" s="59" t="s">
        <v>64</v>
      </c>
      <c r="C809" s="59" t="s">
        <v>519</v>
      </c>
      <c r="D809" s="59" t="s">
        <v>1023</v>
      </c>
      <c r="E809" s="59" t="s">
        <v>908</v>
      </c>
      <c r="F809">
        <v>1250295.93</v>
      </c>
    </row>
    <row r="810" spans="1:6">
      <c r="A810" s="60" t="s">
        <v>63</v>
      </c>
      <c r="B810" s="59" t="s">
        <v>64</v>
      </c>
      <c r="C810" s="59" t="s">
        <v>652</v>
      </c>
      <c r="D810" s="59" t="s">
        <v>1026</v>
      </c>
      <c r="E810" s="59" t="s">
        <v>913</v>
      </c>
      <c r="F810">
        <v>4000</v>
      </c>
    </row>
    <row r="811" spans="1:6">
      <c r="A811" s="60" t="s">
        <v>63</v>
      </c>
      <c r="B811" s="59" t="s">
        <v>64</v>
      </c>
      <c r="C811" s="59" t="s">
        <v>507</v>
      </c>
      <c r="D811" s="59" t="s">
        <v>1024</v>
      </c>
      <c r="E811" s="59" t="s">
        <v>922</v>
      </c>
      <c r="F811">
        <v>877693.34</v>
      </c>
    </row>
    <row r="812" spans="1:6">
      <c r="A812" s="60" t="s">
        <v>63</v>
      </c>
      <c r="B812" s="59" t="s">
        <v>64</v>
      </c>
      <c r="C812" s="59" t="s">
        <v>507</v>
      </c>
      <c r="D812" s="59" t="s">
        <v>1025</v>
      </c>
      <c r="E812" s="59" t="s">
        <v>912</v>
      </c>
      <c r="F812">
        <v>950390.49</v>
      </c>
    </row>
    <row r="813" spans="1:6">
      <c r="A813" s="60" t="s">
        <v>63</v>
      </c>
      <c r="B813" s="59" t="s">
        <v>64</v>
      </c>
      <c r="C813" s="59" t="s">
        <v>7</v>
      </c>
      <c r="D813" s="59" t="s">
        <v>1021</v>
      </c>
      <c r="E813" s="59" t="s">
        <v>923</v>
      </c>
      <c r="F813">
        <v>2119443.62</v>
      </c>
    </row>
    <row r="814" spans="1:6">
      <c r="A814" s="60" t="s">
        <v>63</v>
      </c>
      <c r="B814" s="59" t="s">
        <v>64</v>
      </c>
      <c r="C814" s="59" t="s">
        <v>7</v>
      </c>
      <c r="D814" s="59" t="s">
        <v>1022</v>
      </c>
      <c r="E814" s="59" t="s">
        <v>920</v>
      </c>
      <c r="F814">
        <v>2282122.86</v>
      </c>
    </row>
    <row r="815" spans="1:6">
      <c r="A815" s="60" t="s">
        <v>65</v>
      </c>
      <c r="B815" s="59" t="s">
        <v>66</v>
      </c>
      <c r="C815" s="59" t="s">
        <v>519</v>
      </c>
      <c r="D815" s="59" t="s">
        <v>1023</v>
      </c>
      <c r="E815" s="59" t="s">
        <v>908</v>
      </c>
      <c r="F815">
        <v>572939.1</v>
      </c>
    </row>
    <row r="816" spans="1:6">
      <c r="A816" s="60" t="s">
        <v>65</v>
      </c>
      <c r="B816" s="59" t="s">
        <v>66</v>
      </c>
      <c r="C816" s="59" t="s">
        <v>507</v>
      </c>
      <c r="D816" s="59" t="s">
        <v>1024</v>
      </c>
      <c r="E816" s="59" t="s">
        <v>922</v>
      </c>
      <c r="F816">
        <v>231015.47</v>
      </c>
    </row>
    <row r="817" spans="1:6">
      <c r="A817" s="60" t="s">
        <v>65</v>
      </c>
      <c r="B817" s="59" t="s">
        <v>66</v>
      </c>
      <c r="C817" s="59" t="s">
        <v>507</v>
      </c>
      <c r="D817" s="59" t="s">
        <v>1025</v>
      </c>
      <c r="E817" s="59" t="s">
        <v>912</v>
      </c>
      <c r="F817">
        <v>250974.6</v>
      </c>
    </row>
    <row r="818" spans="1:6">
      <c r="A818" s="60" t="s">
        <v>65</v>
      </c>
      <c r="B818" s="59" t="s">
        <v>66</v>
      </c>
      <c r="C818" s="59" t="s">
        <v>7</v>
      </c>
      <c r="D818" s="59" t="s">
        <v>1021</v>
      </c>
      <c r="E818" s="59" t="s">
        <v>923</v>
      </c>
      <c r="F818">
        <v>988848.74</v>
      </c>
    </row>
    <row r="819" spans="1:6">
      <c r="A819" s="60" t="s">
        <v>65</v>
      </c>
      <c r="B819" s="59" t="s">
        <v>66</v>
      </c>
      <c r="C819" s="59" t="s">
        <v>7</v>
      </c>
      <c r="D819" s="59" t="s">
        <v>1022</v>
      </c>
      <c r="E819" s="59" t="s">
        <v>920</v>
      </c>
      <c r="F819">
        <v>1074511.27</v>
      </c>
    </row>
    <row r="820" spans="1:6">
      <c r="A820" s="60" t="s">
        <v>67</v>
      </c>
      <c r="B820" s="59" t="s">
        <v>68</v>
      </c>
      <c r="C820" s="59" t="s">
        <v>519</v>
      </c>
      <c r="D820" s="59" t="s">
        <v>1023</v>
      </c>
      <c r="E820" s="59" t="s">
        <v>908</v>
      </c>
      <c r="F820">
        <v>197368.97</v>
      </c>
    </row>
    <row r="821" spans="1:6">
      <c r="A821" s="60" t="s">
        <v>67</v>
      </c>
      <c r="B821" s="59" t="s">
        <v>68</v>
      </c>
      <c r="C821" s="59" t="s">
        <v>507</v>
      </c>
      <c r="D821" s="59" t="s">
        <v>1024</v>
      </c>
      <c r="E821" s="59" t="s">
        <v>922</v>
      </c>
      <c r="F821">
        <v>83134.759999999995</v>
      </c>
    </row>
    <row r="822" spans="1:6">
      <c r="A822" s="60" t="s">
        <v>67</v>
      </c>
      <c r="B822" s="59" t="s">
        <v>68</v>
      </c>
      <c r="C822" s="59" t="s">
        <v>507</v>
      </c>
      <c r="D822" s="59" t="s">
        <v>1025</v>
      </c>
      <c r="E822" s="59" t="s">
        <v>912</v>
      </c>
      <c r="F822">
        <v>88331.78</v>
      </c>
    </row>
    <row r="823" spans="1:6">
      <c r="A823" s="60" t="s">
        <v>67</v>
      </c>
      <c r="B823" s="59" t="s">
        <v>68</v>
      </c>
      <c r="C823" s="59" t="s">
        <v>7</v>
      </c>
      <c r="D823" s="59" t="s">
        <v>1021</v>
      </c>
      <c r="E823" s="59" t="s">
        <v>923</v>
      </c>
      <c r="F823">
        <v>225938</v>
      </c>
    </row>
    <row r="824" spans="1:6">
      <c r="A824" s="60" t="s">
        <v>67</v>
      </c>
      <c r="B824" s="59" t="s">
        <v>68</v>
      </c>
      <c r="C824" s="59" t="s">
        <v>7</v>
      </c>
      <c r="D824" s="59" t="s">
        <v>1022</v>
      </c>
      <c r="E824" s="59" t="s">
        <v>920</v>
      </c>
      <c r="F824">
        <v>266505.01</v>
      </c>
    </row>
    <row r="825" spans="1:6">
      <c r="A825" s="60" t="s">
        <v>521</v>
      </c>
      <c r="B825" s="59" t="s">
        <v>522</v>
      </c>
      <c r="C825" s="59" t="s">
        <v>519</v>
      </c>
      <c r="D825" s="59" t="s">
        <v>1023</v>
      </c>
      <c r="E825" s="59" t="s">
        <v>908</v>
      </c>
      <c r="F825">
        <v>146542.1</v>
      </c>
    </row>
    <row r="826" spans="1:6">
      <c r="A826" s="60" t="s">
        <v>69</v>
      </c>
      <c r="B826" s="59" t="s">
        <v>70</v>
      </c>
      <c r="C826" s="59" t="s">
        <v>519</v>
      </c>
      <c r="D826" s="59" t="s">
        <v>1023</v>
      </c>
      <c r="E826" s="59" t="s">
        <v>908</v>
      </c>
      <c r="F826">
        <v>499442.21</v>
      </c>
    </row>
    <row r="827" spans="1:6">
      <c r="A827" s="60" t="s">
        <v>69</v>
      </c>
      <c r="B827" s="59" t="s">
        <v>70</v>
      </c>
      <c r="C827" s="59" t="s">
        <v>507</v>
      </c>
      <c r="D827" s="59" t="s">
        <v>1024</v>
      </c>
      <c r="E827" s="59" t="s">
        <v>922</v>
      </c>
      <c r="F827">
        <v>226161.18</v>
      </c>
    </row>
    <row r="828" spans="1:6">
      <c r="A828" s="60" t="s">
        <v>69</v>
      </c>
      <c r="B828" s="59" t="s">
        <v>70</v>
      </c>
      <c r="C828" s="59" t="s">
        <v>507</v>
      </c>
      <c r="D828" s="59" t="s">
        <v>1025</v>
      </c>
      <c r="E828" s="59" t="s">
        <v>912</v>
      </c>
      <c r="F828">
        <v>247445.32</v>
      </c>
    </row>
    <row r="829" spans="1:6">
      <c r="A829" s="60" t="s">
        <v>69</v>
      </c>
      <c r="B829" s="59" t="s">
        <v>70</v>
      </c>
      <c r="C829" s="59" t="s">
        <v>7</v>
      </c>
      <c r="D829" s="59" t="s">
        <v>1021</v>
      </c>
      <c r="E829" s="59" t="s">
        <v>923</v>
      </c>
      <c r="F829">
        <v>1171752.49</v>
      </c>
    </row>
    <row r="830" spans="1:6">
      <c r="A830" s="60" t="s">
        <v>69</v>
      </c>
      <c r="B830" s="59" t="s">
        <v>70</v>
      </c>
      <c r="C830" s="59" t="s">
        <v>7</v>
      </c>
      <c r="D830" s="59" t="s">
        <v>1022</v>
      </c>
      <c r="E830" s="59" t="s">
        <v>920</v>
      </c>
      <c r="F830">
        <v>1309251.5900000001</v>
      </c>
    </row>
    <row r="831" spans="1:6">
      <c r="A831" s="60" t="s">
        <v>71</v>
      </c>
      <c r="B831" s="59" t="s">
        <v>72</v>
      </c>
      <c r="C831" s="59" t="s">
        <v>519</v>
      </c>
      <c r="D831" s="59" t="s">
        <v>1023</v>
      </c>
      <c r="E831" s="59" t="s">
        <v>908</v>
      </c>
      <c r="F831">
        <v>587460.68000000005</v>
      </c>
    </row>
    <row r="832" spans="1:6">
      <c r="A832" s="60" t="s">
        <v>71</v>
      </c>
      <c r="B832" s="59" t="s">
        <v>72</v>
      </c>
      <c r="C832" s="59" t="s">
        <v>507</v>
      </c>
      <c r="D832" s="59" t="s">
        <v>1024</v>
      </c>
      <c r="E832" s="59" t="s">
        <v>922</v>
      </c>
      <c r="F832">
        <v>646704.38</v>
      </c>
    </row>
    <row r="833" spans="1:6">
      <c r="A833" s="60" t="s">
        <v>71</v>
      </c>
      <c r="B833" s="59" t="s">
        <v>72</v>
      </c>
      <c r="C833" s="59" t="s">
        <v>507</v>
      </c>
      <c r="D833" s="59" t="s">
        <v>1025</v>
      </c>
      <c r="E833" s="59" t="s">
        <v>912</v>
      </c>
      <c r="F833">
        <v>689172.38</v>
      </c>
    </row>
    <row r="834" spans="1:6">
      <c r="A834" s="60" t="s">
        <v>71</v>
      </c>
      <c r="B834" s="59" t="s">
        <v>72</v>
      </c>
      <c r="C834" s="59" t="s">
        <v>7</v>
      </c>
      <c r="D834" s="59" t="s">
        <v>1021</v>
      </c>
      <c r="E834" s="59" t="s">
        <v>923</v>
      </c>
      <c r="F834">
        <v>3136571.61</v>
      </c>
    </row>
    <row r="835" spans="1:6">
      <c r="A835" s="60" t="s">
        <v>71</v>
      </c>
      <c r="B835" s="59" t="s">
        <v>72</v>
      </c>
      <c r="C835" s="59" t="s">
        <v>7</v>
      </c>
      <c r="D835" s="59" t="s">
        <v>1022</v>
      </c>
      <c r="E835" s="59" t="s">
        <v>920</v>
      </c>
      <c r="F835">
        <v>3334359.31</v>
      </c>
    </row>
    <row r="836" spans="1:6">
      <c r="A836" s="60" t="s">
        <v>73</v>
      </c>
      <c r="B836" s="59" t="s">
        <v>74</v>
      </c>
      <c r="C836" s="59" t="s">
        <v>519</v>
      </c>
      <c r="D836" s="59" t="s">
        <v>1023</v>
      </c>
      <c r="E836" s="59" t="s">
        <v>908</v>
      </c>
      <c r="F836">
        <v>65782</v>
      </c>
    </row>
    <row r="837" spans="1:6">
      <c r="A837" s="60" t="s">
        <v>73</v>
      </c>
      <c r="B837" s="59" t="s">
        <v>74</v>
      </c>
      <c r="C837" s="59" t="s">
        <v>7</v>
      </c>
      <c r="D837" s="59" t="s">
        <v>1021</v>
      </c>
      <c r="E837" s="59" t="s">
        <v>923</v>
      </c>
      <c r="F837">
        <v>56643.16</v>
      </c>
    </row>
    <row r="838" spans="1:6">
      <c r="A838" s="60" t="s">
        <v>73</v>
      </c>
      <c r="B838" s="59" t="s">
        <v>74</v>
      </c>
      <c r="C838" s="59" t="s">
        <v>7</v>
      </c>
      <c r="D838" s="59" t="s">
        <v>1022</v>
      </c>
      <c r="E838" s="59" t="s">
        <v>920</v>
      </c>
      <c r="F838">
        <v>58358.47</v>
      </c>
    </row>
    <row r="839" spans="1:6">
      <c r="A839" s="60" t="s">
        <v>75</v>
      </c>
      <c r="B839" s="59" t="s">
        <v>76</v>
      </c>
      <c r="C839" s="59" t="s">
        <v>519</v>
      </c>
      <c r="D839" s="59" t="s">
        <v>1023</v>
      </c>
      <c r="E839" s="59" t="s">
        <v>908</v>
      </c>
      <c r="F839">
        <v>110613.51</v>
      </c>
    </row>
    <row r="840" spans="1:6">
      <c r="A840" s="60" t="s">
        <v>75</v>
      </c>
      <c r="B840" s="59" t="s">
        <v>76</v>
      </c>
      <c r="C840" s="59" t="s">
        <v>7</v>
      </c>
      <c r="D840" s="59" t="s">
        <v>1021</v>
      </c>
      <c r="E840" s="59" t="s">
        <v>923</v>
      </c>
      <c r="F840">
        <v>65797.850000000006</v>
      </c>
    </row>
    <row r="841" spans="1:6">
      <c r="A841" s="60" t="s">
        <v>75</v>
      </c>
      <c r="B841" s="59" t="s">
        <v>76</v>
      </c>
      <c r="C841" s="59" t="s">
        <v>7</v>
      </c>
      <c r="D841" s="59" t="s">
        <v>1022</v>
      </c>
      <c r="E841" s="59" t="s">
        <v>920</v>
      </c>
      <c r="F841">
        <v>99245.42</v>
      </c>
    </row>
    <row r="842" spans="1:6">
      <c r="A842" s="60" t="s">
        <v>523</v>
      </c>
      <c r="B842" s="59" t="s">
        <v>524</v>
      </c>
      <c r="C842" s="59" t="s">
        <v>519</v>
      </c>
      <c r="D842" s="59" t="s">
        <v>1023</v>
      </c>
      <c r="E842" s="59" t="s">
        <v>908</v>
      </c>
      <c r="F842">
        <v>63007.03</v>
      </c>
    </row>
    <row r="843" spans="1:6">
      <c r="A843" s="60" t="s">
        <v>523</v>
      </c>
      <c r="B843" s="59" t="s">
        <v>524</v>
      </c>
      <c r="C843" s="59" t="s">
        <v>652</v>
      </c>
      <c r="D843" s="59" t="s">
        <v>1026</v>
      </c>
      <c r="E843" s="59" t="s">
        <v>913</v>
      </c>
      <c r="F843">
        <v>4500</v>
      </c>
    </row>
    <row r="844" spans="1:6">
      <c r="A844" s="60" t="s">
        <v>525</v>
      </c>
      <c r="B844" s="59" t="s">
        <v>526</v>
      </c>
      <c r="C844" s="59" t="s">
        <v>519</v>
      </c>
      <c r="D844" s="59" t="s">
        <v>1023</v>
      </c>
      <c r="E844" s="59" t="s">
        <v>908</v>
      </c>
      <c r="F844">
        <v>23478.45</v>
      </c>
    </row>
    <row r="845" spans="1:6">
      <c r="A845" s="60" t="s">
        <v>77</v>
      </c>
      <c r="B845" s="59" t="s">
        <v>78</v>
      </c>
      <c r="C845" s="59" t="s">
        <v>519</v>
      </c>
      <c r="D845" s="59" t="s">
        <v>1023</v>
      </c>
      <c r="E845" s="59" t="s">
        <v>908</v>
      </c>
      <c r="F845">
        <v>59013.94</v>
      </c>
    </row>
    <row r="846" spans="1:6">
      <c r="A846" s="60" t="s">
        <v>77</v>
      </c>
      <c r="B846" s="59" t="s">
        <v>78</v>
      </c>
      <c r="C846" s="59" t="s">
        <v>507</v>
      </c>
      <c r="D846" s="59" t="s">
        <v>1024</v>
      </c>
      <c r="E846" s="59" t="s">
        <v>922</v>
      </c>
      <c r="F846">
        <v>32240.7</v>
      </c>
    </row>
    <row r="847" spans="1:6">
      <c r="A847" s="60" t="s">
        <v>77</v>
      </c>
      <c r="B847" s="59" t="s">
        <v>78</v>
      </c>
      <c r="C847" s="59" t="s">
        <v>507</v>
      </c>
      <c r="D847" s="59" t="s">
        <v>1025</v>
      </c>
      <c r="E847" s="59" t="s">
        <v>912</v>
      </c>
      <c r="F847">
        <v>34237.279999999999</v>
      </c>
    </row>
    <row r="848" spans="1:6">
      <c r="A848" s="60" t="s">
        <v>77</v>
      </c>
      <c r="B848" s="59" t="s">
        <v>78</v>
      </c>
      <c r="C848" s="59" t="s">
        <v>7</v>
      </c>
      <c r="D848" s="59" t="s">
        <v>1021</v>
      </c>
      <c r="E848" s="59" t="s">
        <v>923</v>
      </c>
      <c r="F848">
        <v>113091.18</v>
      </c>
    </row>
    <row r="849" spans="1:6">
      <c r="A849" s="60" t="s">
        <v>77</v>
      </c>
      <c r="B849" s="59" t="s">
        <v>78</v>
      </c>
      <c r="C849" s="59" t="s">
        <v>7</v>
      </c>
      <c r="D849" s="59" t="s">
        <v>1022</v>
      </c>
      <c r="E849" s="59" t="s">
        <v>920</v>
      </c>
      <c r="F849">
        <v>117286.16</v>
      </c>
    </row>
    <row r="850" spans="1:6">
      <c r="A850" s="60" t="s">
        <v>79</v>
      </c>
      <c r="B850" s="59" t="s">
        <v>80</v>
      </c>
      <c r="C850" s="59" t="s">
        <v>519</v>
      </c>
      <c r="D850" s="59" t="s">
        <v>1023</v>
      </c>
      <c r="E850" s="59" t="s">
        <v>908</v>
      </c>
      <c r="F850">
        <v>116234.6</v>
      </c>
    </row>
    <row r="851" spans="1:6">
      <c r="A851" s="60" t="s">
        <v>79</v>
      </c>
      <c r="B851" s="59" t="s">
        <v>80</v>
      </c>
      <c r="C851" s="59" t="s">
        <v>507</v>
      </c>
      <c r="D851" s="59" t="s">
        <v>1024</v>
      </c>
      <c r="E851" s="59" t="s">
        <v>922</v>
      </c>
      <c r="F851">
        <v>92370.86</v>
      </c>
    </row>
    <row r="852" spans="1:6">
      <c r="A852" s="60" t="s">
        <v>79</v>
      </c>
      <c r="B852" s="59" t="s">
        <v>80</v>
      </c>
      <c r="C852" s="59" t="s">
        <v>507</v>
      </c>
      <c r="D852" s="59" t="s">
        <v>1025</v>
      </c>
      <c r="E852" s="59" t="s">
        <v>912</v>
      </c>
      <c r="F852">
        <v>99286.34</v>
      </c>
    </row>
    <row r="853" spans="1:6">
      <c r="A853" s="60" t="s">
        <v>79</v>
      </c>
      <c r="B853" s="59" t="s">
        <v>80</v>
      </c>
      <c r="C853" s="59" t="s">
        <v>7</v>
      </c>
      <c r="D853" s="59" t="s">
        <v>1021</v>
      </c>
      <c r="E853" s="59" t="s">
        <v>923</v>
      </c>
      <c r="F853">
        <v>254281.02</v>
      </c>
    </row>
    <row r="854" spans="1:6">
      <c r="A854" s="60" t="s">
        <v>79</v>
      </c>
      <c r="B854" s="59" t="s">
        <v>80</v>
      </c>
      <c r="C854" s="59" t="s">
        <v>7</v>
      </c>
      <c r="D854" s="59" t="s">
        <v>1022</v>
      </c>
      <c r="E854" s="59" t="s">
        <v>920</v>
      </c>
      <c r="F854">
        <v>278588.24</v>
      </c>
    </row>
    <row r="855" spans="1:6">
      <c r="A855" s="60" t="s">
        <v>81</v>
      </c>
      <c r="B855" s="59" t="s">
        <v>82</v>
      </c>
      <c r="C855" s="59" t="s">
        <v>519</v>
      </c>
      <c r="D855" s="59" t="s">
        <v>1023</v>
      </c>
      <c r="E855" s="59" t="s">
        <v>908</v>
      </c>
      <c r="F855">
        <v>141508.9</v>
      </c>
    </row>
    <row r="856" spans="1:6">
      <c r="A856" s="60" t="s">
        <v>81</v>
      </c>
      <c r="B856" s="59" t="s">
        <v>82</v>
      </c>
      <c r="C856" s="59" t="s">
        <v>507</v>
      </c>
      <c r="D856" s="59" t="s">
        <v>1024</v>
      </c>
      <c r="E856" s="59" t="s">
        <v>922</v>
      </c>
      <c r="F856">
        <v>11026.86</v>
      </c>
    </row>
    <row r="857" spans="1:6">
      <c r="A857" s="60" t="s">
        <v>81</v>
      </c>
      <c r="B857" s="59" t="s">
        <v>82</v>
      </c>
      <c r="C857" s="59" t="s">
        <v>507</v>
      </c>
      <c r="D857" s="59" t="s">
        <v>1025</v>
      </c>
      <c r="E857" s="59" t="s">
        <v>912</v>
      </c>
      <c r="F857">
        <v>11771.48</v>
      </c>
    </row>
    <row r="858" spans="1:6">
      <c r="A858" s="60" t="s">
        <v>81</v>
      </c>
      <c r="B858" s="59" t="s">
        <v>82</v>
      </c>
      <c r="C858" s="59" t="s">
        <v>7</v>
      </c>
      <c r="D858" s="59" t="s">
        <v>1021</v>
      </c>
      <c r="E858" s="59" t="s">
        <v>923</v>
      </c>
      <c r="F858">
        <v>166651.17000000001</v>
      </c>
    </row>
    <row r="859" spans="1:6">
      <c r="A859" s="60" t="s">
        <v>81</v>
      </c>
      <c r="B859" s="59" t="s">
        <v>82</v>
      </c>
      <c r="C859" s="59" t="s">
        <v>7</v>
      </c>
      <c r="D859" s="59" t="s">
        <v>1022</v>
      </c>
      <c r="E859" s="59" t="s">
        <v>920</v>
      </c>
      <c r="F859">
        <v>191910.62</v>
      </c>
    </row>
    <row r="860" spans="1:6">
      <c r="A860" s="60" t="s">
        <v>83</v>
      </c>
      <c r="B860" s="59" t="s">
        <v>84</v>
      </c>
      <c r="C860" s="59" t="s">
        <v>519</v>
      </c>
      <c r="D860" s="59" t="s">
        <v>1023</v>
      </c>
      <c r="E860" s="59" t="s">
        <v>908</v>
      </c>
      <c r="F860">
        <v>2629576.06</v>
      </c>
    </row>
    <row r="861" spans="1:6">
      <c r="A861" s="60" t="s">
        <v>83</v>
      </c>
      <c r="B861" s="59" t="s">
        <v>84</v>
      </c>
      <c r="C861" s="59" t="s">
        <v>507</v>
      </c>
      <c r="D861" s="59" t="s">
        <v>1024</v>
      </c>
      <c r="E861" s="59" t="s">
        <v>922</v>
      </c>
      <c r="F861">
        <v>350345.11</v>
      </c>
    </row>
    <row r="862" spans="1:6">
      <c r="A862" s="60" t="s">
        <v>83</v>
      </c>
      <c r="B862" s="59" t="s">
        <v>84</v>
      </c>
      <c r="C862" s="59" t="s">
        <v>507</v>
      </c>
      <c r="D862" s="59" t="s">
        <v>1025</v>
      </c>
      <c r="E862" s="59" t="s">
        <v>912</v>
      </c>
      <c r="F862">
        <v>369732.28</v>
      </c>
    </row>
    <row r="863" spans="1:6">
      <c r="A863" s="60" t="s">
        <v>83</v>
      </c>
      <c r="B863" s="59" t="s">
        <v>84</v>
      </c>
      <c r="C863" s="59" t="s">
        <v>7</v>
      </c>
      <c r="D863" s="59" t="s">
        <v>1021</v>
      </c>
      <c r="E863" s="59" t="s">
        <v>923</v>
      </c>
      <c r="F863">
        <v>4024712.04</v>
      </c>
    </row>
    <row r="864" spans="1:6">
      <c r="A864" s="60" t="s">
        <v>83</v>
      </c>
      <c r="B864" s="59" t="s">
        <v>84</v>
      </c>
      <c r="C864" s="59" t="s">
        <v>7</v>
      </c>
      <c r="D864" s="59" t="s">
        <v>1022</v>
      </c>
      <c r="E864" s="59" t="s">
        <v>920</v>
      </c>
      <c r="F864">
        <v>4224939.79</v>
      </c>
    </row>
    <row r="865" spans="1:6">
      <c r="A865" s="60" t="s">
        <v>85</v>
      </c>
      <c r="B865" s="59" t="s">
        <v>86</v>
      </c>
      <c r="C865" s="59" t="s">
        <v>519</v>
      </c>
      <c r="D865" s="59" t="s">
        <v>1023</v>
      </c>
      <c r="E865" s="59" t="s">
        <v>908</v>
      </c>
      <c r="F865">
        <v>413131.29</v>
      </c>
    </row>
    <row r="866" spans="1:6">
      <c r="A866" s="60" t="s">
        <v>85</v>
      </c>
      <c r="B866" s="59" t="s">
        <v>86</v>
      </c>
      <c r="C866" s="59" t="s">
        <v>507</v>
      </c>
      <c r="D866" s="59" t="s">
        <v>1024</v>
      </c>
      <c r="E866" s="59" t="s">
        <v>922</v>
      </c>
      <c r="F866">
        <v>40155.65</v>
      </c>
    </row>
    <row r="867" spans="1:6">
      <c r="A867" s="60" t="s">
        <v>85</v>
      </c>
      <c r="B867" s="59" t="s">
        <v>86</v>
      </c>
      <c r="C867" s="59" t="s">
        <v>507</v>
      </c>
      <c r="D867" s="59" t="s">
        <v>1025</v>
      </c>
      <c r="E867" s="59" t="s">
        <v>912</v>
      </c>
      <c r="F867">
        <v>42350.62</v>
      </c>
    </row>
    <row r="868" spans="1:6">
      <c r="A868" s="60" t="s">
        <v>85</v>
      </c>
      <c r="B868" s="59" t="s">
        <v>86</v>
      </c>
      <c r="C868" s="59" t="s">
        <v>7</v>
      </c>
      <c r="D868" s="59" t="s">
        <v>1021</v>
      </c>
      <c r="E868" s="59" t="s">
        <v>923</v>
      </c>
      <c r="F868">
        <v>326037.82</v>
      </c>
    </row>
    <row r="869" spans="1:6">
      <c r="A869" s="60" t="s">
        <v>85</v>
      </c>
      <c r="B869" s="59" t="s">
        <v>86</v>
      </c>
      <c r="C869" s="59" t="s">
        <v>7</v>
      </c>
      <c r="D869" s="59" t="s">
        <v>1022</v>
      </c>
      <c r="E869" s="59" t="s">
        <v>920</v>
      </c>
      <c r="F869">
        <v>338131.39</v>
      </c>
    </row>
    <row r="870" spans="1:6">
      <c r="A870" s="60" t="s">
        <v>87</v>
      </c>
      <c r="B870" s="59" t="s">
        <v>88</v>
      </c>
      <c r="C870" s="59" t="s">
        <v>519</v>
      </c>
      <c r="D870" s="59" t="s">
        <v>1023</v>
      </c>
      <c r="E870" s="59" t="s">
        <v>908</v>
      </c>
      <c r="F870">
        <v>452613.28</v>
      </c>
    </row>
    <row r="871" spans="1:6">
      <c r="A871" s="60" t="s">
        <v>19</v>
      </c>
      <c r="B871" s="59" t="s">
        <v>20</v>
      </c>
      <c r="C871" s="59" t="s">
        <v>7</v>
      </c>
      <c r="D871" s="59" t="s">
        <v>1022</v>
      </c>
      <c r="E871" s="59" t="s">
        <v>920</v>
      </c>
      <c r="F871">
        <v>875441.87</v>
      </c>
    </row>
    <row r="872" spans="1:6">
      <c r="A872" s="60" t="s">
        <v>21</v>
      </c>
      <c r="B872" s="59" t="s">
        <v>22</v>
      </c>
      <c r="C872" s="59" t="s">
        <v>519</v>
      </c>
      <c r="D872" s="59" t="s">
        <v>1023</v>
      </c>
      <c r="E872" s="59" t="s">
        <v>908</v>
      </c>
      <c r="F872">
        <v>1881351.22</v>
      </c>
    </row>
    <row r="873" spans="1:6">
      <c r="A873" s="60" t="s">
        <v>21</v>
      </c>
      <c r="B873" s="59" t="s">
        <v>22</v>
      </c>
      <c r="C873" s="59" t="s">
        <v>507</v>
      </c>
      <c r="D873" s="59" t="s">
        <v>1024</v>
      </c>
      <c r="E873" s="59" t="s">
        <v>922</v>
      </c>
      <c r="F873">
        <v>785104.7</v>
      </c>
    </row>
    <row r="874" spans="1:6">
      <c r="A874" s="60" t="s">
        <v>21</v>
      </c>
      <c r="B874" s="59" t="s">
        <v>22</v>
      </c>
      <c r="C874" s="59" t="s">
        <v>507</v>
      </c>
      <c r="D874" s="59" t="s">
        <v>1025</v>
      </c>
      <c r="E874" s="59" t="s">
        <v>912</v>
      </c>
      <c r="F874">
        <v>838586.68</v>
      </c>
    </row>
    <row r="875" spans="1:6">
      <c r="A875" s="60" t="s">
        <v>21</v>
      </c>
      <c r="B875" s="59" t="s">
        <v>22</v>
      </c>
      <c r="C875" s="59" t="s">
        <v>7</v>
      </c>
      <c r="D875" s="59" t="s">
        <v>1021</v>
      </c>
      <c r="E875" s="59" t="s">
        <v>923</v>
      </c>
      <c r="F875">
        <v>3767510.96</v>
      </c>
    </row>
    <row r="876" spans="1:6">
      <c r="A876" s="60" t="s">
        <v>21</v>
      </c>
      <c r="B876" s="59" t="s">
        <v>22</v>
      </c>
      <c r="C876" s="59" t="s">
        <v>7</v>
      </c>
      <c r="D876" s="59" t="s">
        <v>1022</v>
      </c>
      <c r="E876" s="59" t="s">
        <v>920</v>
      </c>
      <c r="F876">
        <v>3997596.75</v>
      </c>
    </row>
    <row r="877" spans="1:6">
      <c r="A877" s="60" t="s">
        <v>511</v>
      </c>
      <c r="B877" s="59" t="s">
        <v>512</v>
      </c>
      <c r="C877" s="59" t="s">
        <v>519</v>
      </c>
      <c r="D877" s="59" t="s">
        <v>1023</v>
      </c>
      <c r="E877" s="59" t="s">
        <v>908</v>
      </c>
      <c r="F877">
        <v>31128.37</v>
      </c>
    </row>
    <row r="878" spans="1:6">
      <c r="A878" s="60" t="s">
        <v>511</v>
      </c>
      <c r="B878" s="59" t="s">
        <v>512</v>
      </c>
      <c r="C878" s="59" t="s">
        <v>507</v>
      </c>
      <c r="D878" s="59" t="s">
        <v>1024</v>
      </c>
      <c r="E878" s="59" t="s">
        <v>922</v>
      </c>
      <c r="F878">
        <v>27667.79</v>
      </c>
    </row>
    <row r="879" spans="1:6">
      <c r="A879" s="60" t="s">
        <v>511</v>
      </c>
      <c r="B879" s="59" t="s">
        <v>512</v>
      </c>
      <c r="C879" s="59" t="s">
        <v>507</v>
      </c>
      <c r="D879" s="59" t="s">
        <v>1025</v>
      </c>
      <c r="E879" s="59" t="s">
        <v>912</v>
      </c>
      <c r="F879">
        <v>29443.47</v>
      </c>
    </row>
    <row r="880" spans="1:6">
      <c r="A880" s="60" t="s">
        <v>23</v>
      </c>
      <c r="B880" s="59" t="s">
        <v>24</v>
      </c>
      <c r="C880" s="59" t="s">
        <v>519</v>
      </c>
      <c r="D880" s="59" t="s">
        <v>1023</v>
      </c>
      <c r="E880" s="59" t="s">
        <v>908</v>
      </c>
      <c r="F880">
        <v>193614.86</v>
      </c>
    </row>
    <row r="881" spans="1:6">
      <c r="A881" s="60" t="s">
        <v>23</v>
      </c>
      <c r="B881" s="59" t="s">
        <v>24</v>
      </c>
      <c r="C881" s="59" t="s">
        <v>507</v>
      </c>
      <c r="D881" s="59" t="s">
        <v>1024</v>
      </c>
      <c r="E881" s="59" t="s">
        <v>922</v>
      </c>
      <c r="F881">
        <v>46183.49</v>
      </c>
    </row>
    <row r="882" spans="1:6">
      <c r="A882" s="60" t="s">
        <v>23</v>
      </c>
      <c r="B882" s="59" t="s">
        <v>24</v>
      </c>
      <c r="C882" s="59" t="s">
        <v>507</v>
      </c>
      <c r="D882" s="59" t="s">
        <v>1025</v>
      </c>
      <c r="E882" s="59" t="s">
        <v>912</v>
      </c>
      <c r="F882">
        <v>49082.87</v>
      </c>
    </row>
    <row r="883" spans="1:6">
      <c r="A883" s="60" t="s">
        <v>23</v>
      </c>
      <c r="B883" s="59" t="s">
        <v>24</v>
      </c>
      <c r="C883" s="59" t="s">
        <v>7</v>
      </c>
      <c r="D883" s="59" t="s">
        <v>1021</v>
      </c>
      <c r="E883" s="59" t="s">
        <v>923</v>
      </c>
      <c r="F883">
        <v>292000.43</v>
      </c>
    </row>
    <row r="884" spans="1:6">
      <c r="A884" s="60" t="s">
        <v>23</v>
      </c>
      <c r="B884" s="59" t="s">
        <v>24</v>
      </c>
      <c r="C884" s="59" t="s">
        <v>7</v>
      </c>
      <c r="D884" s="59" t="s">
        <v>1022</v>
      </c>
      <c r="E884" s="59" t="s">
        <v>920</v>
      </c>
      <c r="F884">
        <v>304272.55</v>
      </c>
    </row>
    <row r="885" spans="1:6">
      <c r="A885" s="60" t="s">
        <v>539</v>
      </c>
      <c r="B885" s="59" t="s">
        <v>540</v>
      </c>
      <c r="C885" s="59" t="s">
        <v>519</v>
      </c>
      <c r="D885" s="59" t="s">
        <v>1023</v>
      </c>
      <c r="E885" s="59" t="s">
        <v>908</v>
      </c>
      <c r="F885">
        <v>4962.95</v>
      </c>
    </row>
    <row r="886" spans="1:6">
      <c r="A886" s="60" t="s">
        <v>217</v>
      </c>
      <c r="B886" s="59" t="s">
        <v>218</v>
      </c>
      <c r="C886" s="59" t="s">
        <v>519</v>
      </c>
      <c r="D886" s="59" t="s">
        <v>1023</v>
      </c>
      <c r="E886" s="59" t="s">
        <v>908</v>
      </c>
      <c r="F886">
        <v>227590.74</v>
      </c>
    </row>
    <row r="887" spans="1:6">
      <c r="A887" s="60" t="s">
        <v>217</v>
      </c>
      <c r="B887" s="59" t="s">
        <v>218</v>
      </c>
      <c r="C887" s="59" t="s">
        <v>507</v>
      </c>
      <c r="D887" s="59" t="s">
        <v>1024</v>
      </c>
      <c r="E887" s="59" t="s">
        <v>922</v>
      </c>
      <c r="F887">
        <v>138644.60999999999</v>
      </c>
    </row>
    <row r="888" spans="1:6">
      <c r="A888" s="60" t="s">
        <v>217</v>
      </c>
      <c r="B888" s="59" t="s">
        <v>218</v>
      </c>
      <c r="C888" s="59" t="s">
        <v>507</v>
      </c>
      <c r="D888" s="59" t="s">
        <v>1025</v>
      </c>
      <c r="E888" s="59" t="s">
        <v>912</v>
      </c>
      <c r="F888">
        <v>150275.16</v>
      </c>
    </row>
    <row r="889" spans="1:6">
      <c r="A889" s="60" t="s">
        <v>217</v>
      </c>
      <c r="B889" s="59" t="s">
        <v>218</v>
      </c>
      <c r="C889" s="59" t="s">
        <v>7</v>
      </c>
      <c r="D889" s="59" t="s">
        <v>1021</v>
      </c>
      <c r="E889" s="59" t="s">
        <v>923</v>
      </c>
      <c r="F889">
        <v>329609.28999999998</v>
      </c>
    </row>
    <row r="890" spans="1:6">
      <c r="A890" s="60" t="s">
        <v>217</v>
      </c>
      <c r="B890" s="59" t="s">
        <v>218</v>
      </c>
      <c r="C890" s="59" t="s">
        <v>7</v>
      </c>
      <c r="D890" s="59" t="s">
        <v>1022</v>
      </c>
      <c r="E890" s="59" t="s">
        <v>920</v>
      </c>
      <c r="F890">
        <v>381655.29</v>
      </c>
    </row>
    <row r="891" spans="1:6">
      <c r="A891" s="60" t="s">
        <v>219</v>
      </c>
      <c r="B891" s="59" t="s">
        <v>220</v>
      </c>
      <c r="C891" s="59" t="s">
        <v>519</v>
      </c>
      <c r="D891" s="59" t="s">
        <v>1023</v>
      </c>
      <c r="E891" s="59" t="s">
        <v>908</v>
      </c>
      <c r="F891">
        <v>117818.15</v>
      </c>
    </row>
    <row r="892" spans="1:6">
      <c r="A892" s="60" t="s">
        <v>219</v>
      </c>
      <c r="B892" s="59" t="s">
        <v>220</v>
      </c>
      <c r="C892" s="59" t="s">
        <v>507</v>
      </c>
      <c r="D892" s="59" t="s">
        <v>1024</v>
      </c>
      <c r="E892" s="59" t="s">
        <v>922</v>
      </c>
      <c r="F892">
        <v>277155.45</v>
      </c>
    </row>
    <row r="893" spans="1:6">
      <c r="A893" s="60" t="s">
        <v>219</v>
      </c>
      <c r="B893" s="59" t="s">
        <v>220</v>
      </c>
      <c r="C893" s="59" t="s">
        <v>507</v>
      </c>
      <c r="D893" s="59" t="s">
        <v>1025</v>
      </c>
      <c r="E893" s="59" t="s">
        <v>912</v>
      </c>
      <c r="F893">
        <v>303323.58</v>
      </c>
    </row>
    <row r="894" spans="1:6">
      <c r="A894" s="60" t="s">
        <v>219</v>
      </c>
      <c r="B894" s="59" t="s">
        <v>220</v>
      </c>
      <c r="C894" s="59" t="s">
        <v>7</v>
      </c>
      <c r="D894" s="59" t="s">
        <v>1021</v>
      </c>
      <c r="E894" s="59" t="s">
        <v>923</v>
      </c>
      <c r="F894">
        <v>612280.73</v>
      </c>
    </row>
    <row r="895" spans="1:6">
      <c r="A895" s="60" t="s">
        <v>219</v>
      </c>
      <c r="B895" s="59" t="s">
        <v>220</v>
      </c>
      <c r="C895" s="59" t="s">
        <v>7</v>
      </c>
      <c r="D895" s="59" t="s">
        <v>1022</v>
      </c>
      <c r="E895" s="59" t="s">
        <v>920</v>
      </c>
      <c r="F895">
        <v>667705.51</v>
      </c>
    </row>
    <row r="896" spans="1:6">
      <c r="A896" s="60" t="s">
        <v>221</v>
      </c>
      <c r="B896" s="59" t="s">
        <v>222</v>
      </c>
      <c r="C896" s="59" t="s">
        <v>519</v>
      </c>
      <c r="D896" s="59" t="s">
        <v>1023</v>
      </c>
      <c r="E896" s="59" t="s">
        <v>908</v>
      </c>
      <c r="F896">
        <v>134398.79999999999</v>
      </c>
    </row>
    <row r="897" spans="1:6">
      <c r="A897" s="60" t="s">
        <v>221</v>
      </c>
      <c r="B897" s="59" t="s">
        <v>222</v>
      </c>
      <c r="C897" s="59" t="s">
        <v>507</v>
      </c>
      <c r="D897" s="59" t="s">
        <v>1024</v>
      </c>
      <c r="E897" s="59" t="s">
        <v>922</v>
      </c>
      <c r="F897">
        <v>93359.55</v>
      </c>
    </row>
    <row r="898" spans="1:6">
      <c r="A898" s="60" t="s">
        <v>221</v>
      </c>
      <c r="B898" s="59" t="s">
        <v>222</v>
      </c>
      <c r="C898" s="59" t="s">
        <v>507</v>
      </c>
      <c r="D898" s="59" t="s">
        <v>1025</v>
      </c>
      <c r="E898" s="59" t="s">
        <v>912</v>
      </c>
      <c r="F898">
        <v>100214</v>
      </c>
    </row>
    <row r="899" spans="1:6">
      <c r="A899" s="60" t="s">
        <v>221</v>
      </c>
      <c r="B899" s="59" t="s">
        <v>222</v>
      </c>
      <c r="C899" s="59" t="s">
        <v>7</v>
      </c>
      <c r="D899" s="59" t="s">
        <v>1021</v>
      </c>
      <c r="E899" s="59" t="s">
        <v>923</v>
      </c>
      <c r="F899">
        <v>630905.73</v>
      </c>
    </row>
    <row r="900" spans="1:6">
      <c r="A900" s="60" t="s">
        <v>221</v>
      </c>
      <c r="B900" s="59" t="s">
        <v>222</v>
      </c>
      <c r="C900" s="59" t="s">
        <v>7</v>
      </c>
      <c r="D900" s="59" t="s">
        <v>1022</v>
      </c>
      <c r="E900" s="59" t="s">
        <v>920</v>
      </c>
      <c r="F900">
        <v>684189.01</v>
      </c>
    </row>
    <row r="901" spans="1:6">
      <c r="A901" s="60" t="s">
        <v>223</v>
      </c>
      <c r="B901" s="59" t="s">
        <v>224</v>
      </c>
      <c r="C901" s="59" t="s">
        <v>519</v>
      </c>
      <c r="D901" s="59" t="s">
        <v>1023</v>
      </c>
      <c r="E901" s="59" t="s">
        <v>908</v>
      </c>
      <c r="F901">
        <v>260490.26</v>
      </c>
    </row>
    <row r="902" spans="1:6">
      <c r="A902" s="60" t="s">
        <v>223</v>
      </c>
      <c r="B902" s="59" t="s">
        <v>224</v>
      </c>
      <c r="C902" s="59" t="s">
        <v>507</v>
      </c>
      <c r="D902" s="59" t="s">
        <v>1024</v>
      </c>
      <c r="E902" s="59" t="s">
        <v>922</v>
      </c>
      <c r="F902">
        <v>92370.86</v>
      </c>
    </row>
    <row r="903" spans="1:6">
      <c r="A903" s="60" t="s">
        <v>223</v>
      </c>
      <c r="B903" s="59" t="s">
        <v>224</v>
      </c>
      <c r="C903" s="59" t="s">
        <v>507</v>
      </c>
      <c r="D903" s="59" t="s">
        <v>1025</v>
      </c>
      <c r="E903" s="59" t="s">
        <v>912</v>
      </c>
      <c r="F903">
        <v>98187.49</v>
      </c>
    </row>
    <row r="904" spans="1:6">
      <c r="A904" s="60" t="s">
        <v>223</v>
      </c>
      <c r="B904" s="59" t="s">
        <v>224</v>
      </c>
      <c r="C904" s="59" t="s">
        <v>7</v>
      </c>
      <c r="D904" s="59" t="s">
        <v>1021</v>
      </c>
      <c r="E904" s="59" t="s">
        <v>923</v>
      </c>
      <c r="F904">
        <v>471000.57</v>
      </c>
    </row>
    <row r="905" spans="1:6">
      <c r="A905" s="60" t="s">
        <v>223</v>
      </c>
      <c r="B905" s="59" t="s">
        <v>224</v>
      </c>
      <c r="C905" s="59" t="s">
        <v>7</v>
      </c>
      <c r="D905" s="59" t="s">
        <v>1022</v>
      </c>
      <c r="E905" s="59" t="s">
        <v>920</v>
      </c>
      <c r="F905">
        <v>543085.81000000006</v>
      </c>
    </row>
    <row r="906" spans="1:6">
      <c r="A906" s="60" t="s">
        <v>515</v>
      </c>
      <c r="B906" s="59" t="s">
        <v>516</v>
      </c>
      <c r="C906" s="59" t="s">
        <v>519</v>
      </c>
      <c r="D906" s="59" t="s">
        <v>1023</v>
      </c>
      <c r="E906" s="59" t="s">
        <v>908</v>
      </c>
      <c r="F906">
        <v>78284.38</v>
      </c>
    </row>
    <row r="907" spans="1:6">
      <c r="A907" s="60" t="s">
        <v>515</v>
      </c>
      <c r="B907" s="59" t="s">
        <v>516</v>
      </c>
      <c r="C907" s="59" t="s">
        <v>507</v>
      </c>
      <c r="D907" s="59" t="s">
        <v>1024</v>
      </c>
      <c r="E907" s="59" t="s">
        <v>922</v>
      </c>
      <c r="F907">
        <v>9215.8799999999992</v>
      </c>
    </row>
    <row r="908" spans="1:6">
      <c r="A908" s="60" t="s">
        <v>515</v>
      </c>
      <c r="B908" s="59" t="s">
        <v>516</v>
      </c>
      <c r="C908" s="59" t="s">
        <v>507</v>
      </c>
      <c r="D908" s="59" t="s">
        <v>1025</v>
      </c>
      <c r="E908" s="59" t="s">
        <v>912</v>
      </c>
      <c r="F908">
        <v>10272.76</v>
      </c>
    </row>
    <row r="909" spans="1:6">
      <c r="A909" s="60" t="s">
        <v>225</v>
      </c>
      <c r="B909" s="59" t="s">
        <v>226</v>
      </c>
      <c r="C909" s="59" t="s">
        <v>519</v>
      </c>
      <c r="D909" s="59" t="s">
        <v>1023</v>
      </c>
      <c r="E909" s="59" t="s">
        <v>908</v>
      </c>
      <c r="F909">
        <v>332458.92</v>
      </c>
    </row>
    <row r="910" spans="1:6">
      <c r="A910" s="60" t="s">
        <v>225</v>
      </c>
      <c r="B910" s="59" t="s">
        <v>226</v>
      </c>
      <c r="C910" s="59" t="s">
        <v>507</v>
      </c>
      <c r="D910" s="59" t="s">
        <v>1024</v>
      </c>
      <c r="E910" s="59" t="s">
        <v>922</v>
      </c>
      <c r="F910">
        <v>249621.44</v>
      </c>
    </row>
    <row r="911" spans="1:6">
      <c r="A911" s="60" t="s">
        <v>225</v>
      </c>
      <c r="B911" s="59" t="s">
        <v>226</v>
      </c>
      <c r="C911" s="59" t="s">
        <v>507</v>
      </c>
      <c r="D911" s="59" t="s">
        <v>1025</v>
      </c>
      <c r="E911" s="59" t="s">
        <v>912</v>
      </c>
      <c r="F911">
        <v>271745.86</v>
      </c>
    </row>
    <row r="912" spans="1:6">
      <c r="A912" s="60" t="s">
        <v>225</v>
      </c>
      <c r="B912" s="59" t="s">
        <v>226</v>
      </c>
      <c r="C912" s="59" t="s">
        <v>7</v>
      </c>
      <c r="D912" s="59" t="s">
        <v>1021</v>
      </c>
      <c r="E912" s="59" t="s">
        <v>923</v>
      </c>
      <c r="F912">
        <v>565141.44999999995</v>
      </c>
    </row>
    <row r="913" spans="1:6">
      <c r="A913" s="60" t="s">
        <v>225</v>
      </c>
      <c r="B913" s="59" t="s">
        <v>226</v>
      </c>
      <c r="C913" s="59" t="s">
        <v>7</v>
      </c>
      <c r="D913" s="59" t="s">
        <v>1022</v>
      </c>
      <c r="E913" s="59" t="s">
        <v>920</v>
      </c>
      <c r="F913">
        <v>645632.48</v>
      </c>
    </row>
    <row r="914" spans="1:6">
      <c r="A914" s="60" t="s">
        <v>207</v>
      </c>
      <c r="B914" s="59" t="s">
        <v>208</v>
      </c>
      <c r="C914" s="59" t="s">
        <v>519</v>
      </c>
      <c r="D914" s="59" t="s">
        <v>1023</v>
      </c>
      <c r="E914" s="59" t="s">
        <v>908</v>
      </c>
      <c r="F914">
        <v>340598.66</v>
      </c>
    </row>
    <row r="915" spans="1:6">
      <c r="A915" s="60" t="s">
        <v>207</v>
      </c>
      <c r="B915" s="59" t="s">
        <v>208</v>
      </c>
      <c r="C915" s="59" t="s">
        <v>507</v>
      </c>
      <c r="D915" s="59" t="s">
        <v>1024</v>
      </c>
      <c r="E915" s="59" t="s">
        <v>922</v>
      </c>
      <c r="F915">
        <v>138644.60999999999</v>
      </c>
    </row>
    <row r="916" spans="1:6">
      <c r="A916" s="60" t="s">
        <v>207</v>
      </c>
      <c r="B916" s="59" t="s">
        <v>208</v>
      </c>
      <c r="C916" s="59" t="s">
        <v>507</v>
      </c>
      <c r="D916" s="59" t="s">
        <v>1025</v>
      </c>
      <c r="E916" s="59" t="s">
        <v>912</v>
      </c>
      <c r="F916">
        <v>148641.23000000001</v>
      </c>
    </row>
    <row r="917" spans="1:6">
      <c r="A917" s="60" t="s">
        <v>207</v>
      </c>
      <c r="B917" s="59" t="s">
        <v>208</v>
      </c>
      <c r="C917" s="59" t="s">
        <v>7</v>
      </c>
      <c r="D917" s="59" t="s">
        <v>1021</v>
      </c>
      <c r="E917" s="59" t="s">
        <v>923</v>
      </c>
      <c r="F917">
        <v>753470.6</v>
      </c>
    </row>
    <row r="918" spans="1:6">
      <c r="A918" s="60" t="s">
        <v>207</v>
      </c>
      <c r="B918" s="59" t="s">
        <v>208</v>
      </c>
      <c r="C918" s="59" t="s">
        <v>7</v>
      </c>
      <c r="D918" s="59" t="s">
        <v>1022</v>
      </c>
      <c r="E918" s="59" t="s">
        <v>920</v>
      </c>
      <c r="F918">
        <v>833878.74</v>
      </c>
    </row>
    <row r="919" spans="1:6">
      <c r="A919" s="60" t="s">
        <v>209</v>
      </c>
      <c r="B919" s="59" t="s">
        <v>210</v>
      </c>
      <c r="C919" s="59" t="s">
        <v>519</v>
      </c>
      <c r="D919" s="59" t="s">
        <v>1023</v>
      </c>
      <c r="E919" s="59" t="s">
        <v>908</v>
      </c>
      <c r="F919">
        <v>121808.36</v>
      </c>
    </row>
    <row r="920" spans="1:6">
      <c r="A920" s="60" t="s">
        <v>209</v>
      </c>
      <c r="B920" s="59" t="s">
        <v>210</v>
      </c>
      <c r="C920" s="59" t="s">
        <v>7</v>
      </c>
      <c r="D920" s="59" t="s">
        <v>1021</v>
      </c>
      <c r="E920" s="59" t="s">
        <v>923</v>
      </c>
      <c r="F920">
        <v>115318.12</v>
      </c>
    </row>
    <row r="921" spans="1:6">
      <c r="A921" s="60" t="s">
        <v>209</v>
      </c>
      <c r="B921" s="59" t="s">
        <v>210</v>
      </c>
      <c r="C921" s="59" t="s">
        <v>7</v>
      </c>
      <c r="D921" s="59" t="s">
        <v>1022</v>
      </c>
      <c r="E921" s="59" t="s">
        <v>920</v>
      </c>
      <c r="F921">
        <v>122488.23</v>
      </c>
    </row>
    <row r="922" spans="1:6">
      <c r="A922" s="60" t="s">
        <v>211</v>
      </c>
      <c r="B922" s="59" t="s">
        <v>212</v>
      </c>
      <c r="C922" s="59" t="s">
        <v>519</v>
      </c>
      <c r="D922" s="59" t="s">
        <v>1023</v>
      </c>
      <c r="E922" s="59" t="s">
        <v>908</v>
      </c>
      <c r="F922">
        <v>910924.37</v>
      </c>
    </row>
    <row r="923" spans="1:6">
      <c r="A923" s="60" t="s">
        <v>211</v>
      </c>
      <c r="B923" s="59" t="s">
        <v>212</v>
      </c>
      <c r="C923" s="59" t="s">
        <v>7</v>
      </c>
      <c r="D923" s="59" t="s">
        <v>1021</v>
      </c>
      <c r="E923" s="59" t="s">
        <v>923</v>
      </c>
      <c r="F923">
        <v>2180429.0299999998</v>
      </c>
    </row>
    <row r="924" spans="1:6">
      <c r="A924" s="60" t="s">
        <v>211</v>
      </c>
      <c r="B924" s="59" t="s">
        <v>212</v>
      </c>
      <c r="C924" s="59" t="s">
        <v>7</v>
      </c>
      <c r="D924" s="59" t="s">
        <v>1022</v>
      </c>
      <c r="E924" s="59" t="s">
        <v>920</v>
      </c>
      <c r="F924">
        <v>2414169.91</v>
      </c>
    </row>
    <row r="925" spans="1:6">
      <c r="A925" s="60" t="s">
        <v>213</v>
      </c>
      <c r="B925" s="59" t="s">
        <v>214</v>
      </c>
      <c r="C925" s="59" t="s">
        <v>519</v>
      </c>
      <c r="D925" s="59" t="s">
        <v>1023</v>
      </c>
      <c r="E925" s="59" t="s">
        <v>908</v>
      </c>
      <c r="F925">
        <v>110419.23</v>
      </c>
    </row>
    <row r="926" spans="1:6">
      <c r="A926" s="60" t="s">
        <v>213</v>
      </c>
      <c r="B926" s="59" t="s">
        <v>214</v>
      </c>
      <c r="C926" s="59" t="s">
        <v>507</v>
      </c>
      <c r="D926" s="59" t="s">
        <v>1024</v>
      </c>
      <c r="E926" s="59" t="s">
        <v>922</v>
      </c>
      <c r="F926">
        <v>67067.75</v>
      </c>
    </row>
    <row r="927" spans="1:6">
      <c r="A927" s="60" t="s">
        <v>213</v>
      </c>
      <c r="B927" s="59" t="s">
        <v>214</v>
      </c>
      <c r="C927" s="59" t="s">
        <v>507</v>
      </c>
      <c r="D927" s="59" t="s">
        <v>1025</v>
      </c>
      <c r="E927" s="59" t="s">
        <v>912</v>
      </c>
      <c r="F927">
        <v>70600.23</v>
      </c>
    </row>
    <row r="928" spans="1:6">
      <c r="A928" s="60" t="s">
        <v>213</v>
      </c>
      <c r="B928" s="59" t="s">
        <v>214</v>
      </c>
      <c r="C928" s="59" t="s">
        <v>7</v>
      </c>
      <c r="D928" s="59" t="s">
        <v>1021</v>
      </c>
      <c r="E928" s="59" t="s">
        <v>923</v>
      </c>
      <c r="F928">
        <v>196984.94</v>
      </c>
    </row>
    <row r="929" spans="1:6">
      <c r="A929" s="60" t="s">
        <v>213</v>
      </c>
      <c r="B929" s="59" t="s">
        <v>214</v>
      </c>
      <c r="C929" s="59" t="s">
        <v>7</v>
      </c>
      <c r="D929" s="59" t="s">
        <v>1022</v>
      </c>
      <c r="E929" s="59" t="s">
        <v>920</v>
      </c>
      <c r="F929">
        <v>204104.75</v>
      </c>
    </row>
    <row r="930" spans="1:6">
      <c r="A930" s="60" t="s">
        <v>245</v>
      </c>
      <c r="B930" s="59" t="s">
        <v>246</v>
      </c>
      <c r="C930" s="59" t="s">
        <v>519</v>
      </c>
      <c r="D930" s="59" t="s">
        <v>1023</v>
      </c>
      <c r="E930" s="59" t="s">
        <v>908</v>
      </c>
      <c r="F930">
        <v>1305273.51</v>
      </c>
    </row>
    <row r="931" spans="1:6">
      <c r="A931" s="60" t="s">
        <v>245</v>
      </c>
      <c r="B931" s="59" t="s">
        <v>246</v>
      </c>
      <c r="C931" s="59" t="s">
        <v>507</v>
      </c>
      <c r="D931" s="59" t="s">
        <v>1024</v>
      </c>
      <c r="E931" s="59" t="s">
        <v>922</v>
      </c>
      <c r="F931">
        <v>997688.49</v>
      </c>
    </row>
    <row r="932" spans="1:6">
      <c r="A932" s="60" t="s">
        <v>245</v>
      </c>
      <c r="B932" s="59" t="s">
        <v>246</v>
      </c>
      <c r="C932" s="59" t="s">
        <v>507</v>
      </c>
      <c r="D932" s="59" t="s">
        <v>1025</v>
      </c>
      <c r="E932" s="59" t="s">
        <v>912</v>
      </c>
      <c r="F932">
        <v>1082851.1499999999</v>
      </c>
    </row>
    <row r="933" spans="1:6">
      <c r="A933" s="60" t="s">
        <v>245</v>
      </c>
      <c r="B933" s="59" t="s">
        <v>246</v>
      </c>
      <c r="C933" s="59" t="s">
        <v>7</v>
      </c>
      <c r="D933" s="59" t="s">
        <v>1021</v>
      </c>
      <c r="E933" s="59" t="s">
        <v>923</v>
      </c>
      <c r="F933">
        <v>2624878.59</v>
      </c>
    </row>
    <row r="934" spans="1:6">
      <c r="A934" s="60" t="s">
        <v>245</v>
      </c>
      <c r="B934" s="59" t="s">
        <v>246</v>
      </c>
      <c r="C934" s="59" t="s">
        <v>7</v>
      </c>
      <c r="D934" s="59" t="s">
        <v>1022</v>
      </c>
      <c r="E934" s="59" t="s">
        <v>920</v>
      </c>
      <c r="F934">
        <v>2945796.63</v>
      </c>
    </row>
    <row r="935" spans="1:6">
      <c r="A935" s="60" t="s">
        <v>247</v>
      </c>
      <c r="B935" s="59" t="s">
        <v>248</v>
      </c>
      <c r="C935" s="59" t="s">
        <v>519</v>
      </c>
      <c r="D935" s="59" t="s">
        <v>1023</v>
      </c>
      <c r="E935" s="59" t="s">
        <v>908</v>
      </c>
      <c r="F935">
        <v>37404.82</v>
      </c>
    </row>
    <row r="936" spans="1:6">
      <c r="A936" s="60" t="s">
        <v>247</v>
      </c>
      <c r="B936" s="59" t="s">
        <v>248</v>
      </c>
      <c r="C936" s="59" t="s">
        <v>7</v>
      </c>
      <c r="D936" s="59" t="s">
        <v>1021</v>
      </c>
      <c r="E936" s="59" t="s">
        <v>923</v>
      </c>
      <c r="F936">
        <v>35900.67</v>
      </c>
    </row>
    <row r="937" spans="1:6">
      <c r="A937" s="60" t="s">
        <v>247</v>
      </c>
      <c r="B937" s="59" t="s">
        <v>248</v>
      </c>
      <c r="C937" s="59" t="s">
        <v>7</v>
      </c>
      <c r="D937" s="59" t="s">
        <v>1022</v>
      </c>
      <c r="E937" s="59" t="s">
        <v>920</v>
      </c>
      <c r="F937">
        <v>37017.050000000003</v>
      </c>
    </row>
    <row r="938" spans="1:6">
      <c r="A938" s="60" t="s">
        <v>249</v>
      </c>
      <c r="B938" s="59" t="s">
        <v>250</v>
      </c>
      <c r="C938" s="59" t="s">
        <v>519</v>
      </c>
      <c r="D938" s="59" t="s">
        <v>1023</v>
      </c>
      <c r="E938" s="59" t="s">
        <v>908</v>
      </c>
      <c r="F938">
        <v>161448.45000000001</v>
      </c>
    </row>
    <row r="939" spans="1:6">
      <c r="A939" s="60" t="s">
        <v>545</v>
      </c>
      <c r="B939" s="59" t="s">
        <v>546</v>
      </c>
      <c r="C939" s="59" t="s">
        <v>519</v>
      </c>
      <c r="D939" s="59" t="s">
        <v>1023</v>
      </c>
      <c r="E939" s="59" t="s">
        <v>908</v>
      </c>
      <c r="F939">
        <v>135310.79</v>
      </c>
    </row>
    <row r="940" spans="1:6">
      <c r="A940" s="60" t="s">
        <v>547</v>
      </c>
      <c r="B940" s="59" t="s">
        <v>548</v>
      </c>
      <c r="C940" s="59" t="s">
        <v>519</v>
      </c>
      <c r="D940" s="59" t="s">
        <v>1023</v>
      </c>
      <c r="E940" s="59" t="s">
        <v>908</v>
      </c>
      <c r="F940">
        <v>26486.49</v>
      </c>
    </row>
    <row r="941" spans="1:6">
      <c r="A941" s="60" t="s">
        <v>549</v>
      </c>
      <c r="B941" s="59" t="s">
        <v>550</v>
      </c>
      <c r="C941" s="59" t="s">
        <v>519</v>
      </c>
      <c r="D941" s="59" t="s">
        <v>1023</v>
      </c>
      <c r="E941" s="59" t="s">
        <v>908</v>
      </c>
      <c r="F941">
        <v>116083.83</v>
      </c>
    </row>
    <row r="942" spans="1:6">
      <c r="A942" s="60" t="s">
        <v>155</v>
      </c>
      <c r="B942" s="59" t="s">
        <v>156</v>
      </c>
      <c r="C942" s="59" t="s">
        <v>519</v>
      </c>
      <c r="D942" s="59" t="s">
        <v>1023</v>
      </c>
      <c r="E942" s="59" t="s">
        <v>908</v>
      </c>
      <c r="F942">
        <v>1984754.18</v>
      </c>
    </row>
    <row r="943" spans="1:6">
      <c r="A943" s="60" t="s">
        <v>155</v>
      </c>
      <c r="B943" s="59" t="s">
        <v>156</v>
      </c>
      <c r="C943" s="59" t="s">
        <v>507</v>
      </c>
      <c r="D943" s="59" t="s">
        <v>1024</v>
      </c>
      <c r="E943" s="59" t="s">
        <v>922</v>
      </c>
      <c r="F943">
        <v>996896.84</v>
      </c>
    </row>
    <row r="944" spans="1:6">
      <c r="A944" s="60" t="s">
        <v>155</v>
      </c>
      <c r="B944" s="59" t="s">
        <v>156</v>
      </c>
      <c r="C944" s="59" t="s">
        <v>507</v>
      </c>
      <c r="D944" s="59" t="s">
        <v>1025</v>
      </c>
      <c r="E944" s="59" t="s">
        <v>912</v>
      </c>
      <c r="F944">
        <v>1056810.26</v>
      </c>
    </row>
    <row r="945" spans="1:6">
      <c r="A945" s="60" t="s">
        <v>155</v>
      </c>
      <c r="B945" s="59" t="s">
        <v>156</v>
      </c>
      <c r="C945" s="59" t="s">
        <v>7</v>
      </c>
      <c r="D945" s="59" t="s">
        <v>1021</v>
      </c>
      <c r="E945" s="59" t="s">
        <v>923</v>
      </c>
      <c r="F945">
        <v>3149516.94</v>
      </c>
    </row>
    <row r="946" spans="1:6">
      <c r="A946" s="60" t="s">
        <v>155</v>
      </c>
      <c r="B946" s="59" t="s">
        <v>156</v>
      </c>
      <c r="C946" s="59" t="s">
        <v>7</v>
      </c>
      <c r="D946" s="59" t="s">
        <v>1022</v>
      </c>
      <c r="E946" s="59" t="s">
        <v>920</v>
      </c>
      <c r="F946">
        <v>3433070.83</v>
      </c>
    </row>
    <row r="947" spans="1:6">
      <c r="A947" s="60" t="s">
        <v>157</v>
      </c>
      <c r="B947" s="59" t="s">
        <v>158</v>
      </c>
      <c r="C947" s="59" t="s">
        <v>519</v>
      </c>
      <c r="D947" s="59" t="s">
        <v>1023</v>
      </c>
      <c r="E947" s="59" t="s">
        <v>908</v>
      </c>
      <c r="F947">
        <v>1029586.66</v>
      </c>
    </row>
    <row r="948" spans="1:6">
      <c r="A948" s="60" t="s">
        <v>157</v>
      </c>
      <c r="B948" s="59" t="s">
        <v>158</v>
      </c>
      <c r="C948" s="59" t="s">
        <v>507</v>
      </c>
      <c r="D948" s="59" t="s">
        <v>1024</v>
      </c>
      <c r="E948" s="59" t="s">
        <v>922</v>
      </c>
      <c r="F948">
        <v>560719.88</v>
      </c>
    </row>
    <row r="949" spans="1:6">
      <c r="A949" s="60" t="s">
        <v>157</v>
      </c>
      <c r="B949" s="59" t="s">
        <v>158</v>
      </c>
      <c r="C949" s="59" t="s">
        <v>507</v>
      </c>
      <c r="D949" s="59" t="s">
        <v>1025</v>
      </c>
      <c r="E949" s="59" t="s">
        <v>912</v>
      </c>
      <c r="F949">
        <v>610743.94999999995</v>
      </c>
    </row>
    <row r="950" spans="1:6">
      <c r="A950" s="60" t="s">
        <v>157</v>
      </c>
      <c r="B950" s="59" t="s">
        <v>158</v>
      </c>
      <c r="C950" s="59" t="s">
        <v>7</v>
      </c>
      <c r="D950" s="59" t="s">
        <v>1021</v>
      </c>
      <c r="E950" s="59" t="s">
        <v>923</v>
      </c>
      <c r="F950">
        <v>3324459.51</v>
      </c>
    </row>
    <row r="951" spans="1:6">
      <c r="A951" s="60" t="s">
        <v>157</v>
      </c>
      <c r="B951" s="59" t="s">
        <v>158</v>
      </c>
      <c r="C951" s="59" t="s">
        <v>7</v>
      </c>
      <c r="D951" s="59" t="s">
        <v>1022</v>
      </c>
      <c r="E951" s="59" t="s">
        <v>920</v>
      </c>
      <c r="F951">
        <v>3566531.8</v>
      </c>
    </row>
    <row r="952" spans="1:6">
      <c r="A952" s="60" t="s">
        <v>159</v>
      </c>
      <c r="B952" s="59" t="s">
        <v>160</v>
      </c>
      <c r="C952" s="59" t="s">
        <v>519</v>
      </c>
      <c r="D952" s="59" t="s">
        <v>1023</v>
      </c>
      <c r="E952" s="59" t="s">
        <v>908</v>
      </c>
      <c r="F952">
        <v>1724735.48</v>
      </c>
    </row>
    <row r="953" spans="1:6">
      <c r="A953" s="60" t="s">
        <v>159</v>
      </c>
      <c r="B953" s="59" t="s">
        <v>160</v>
      </c>
      <c r="C953" s="59" t="s">
        <v>507</v>
      </c>
      <c r="D953" s="59" t="s">
        <v>1024</v>
      </c>
      <c r="E953" s="59" t="s">
        <v>922</v>
      </c>
      <c r="F953">
        <v>899297.28000000003</v>
      </c>
    </row>
    <row r="954" spans="1:6">
      <c r="A954" s="60" t="s">
        <v>159</v>
      </c>
      <c r="B954" s="59" t="s">
        <v>160</v>
      </c>
      <c r="C954" s="59" t="s">
        <v>507</v>
      </c>
      <c r="D954" s="59" t="s">
        <v>1025</v>
      </c>
      <c r="E954" s="59" t="s">
        <v>912</v>
      </c>
      <c r="F954">
        <v>949451.38</v>
      </c>
    </row>
    <row r="955" spans="1:6">
      <c r="A955" s="60" t="s">
        <v>159</v>
      </c>
      <c r="B955" s="59" t="s">
        <v>160</v>
      </c>
      <c r="C955" s="59" t="s">
        <v>7</v>
      </c>
      <c r="D955" s="59" t="s">
        <v>1021</v>
      </c>
      <c r="E955" s="59" t="s">
        <v>923</v>
      </c>
      <c r="F955">
        <v>3281504.88</v>
      </c>
    </row>
    <row r="956" spans="1:6">
      <c r="A956" s="60" t="s">
        <v>159</v>
      </c>
      <c r="B956" s="59" t="s">
        <v>160</v>
      </c>
      <c r="C956" s="59" t="s">
        <v>7</v>
      </c>
      <c r="D956" s="59" t="s">
        <v>1022</v>
      </c>
      <c r="E956" s="59" t="s">
        <v>920</v>
      </c>
      <c r="F956">
        <v>3510027.16</v>
      </c>
    </row>
    <row r="957" spans="1:6">
      <c r="A957" s="60" t="s">
        <v>161</v>
      </c>
      <c r="B957" s="59" t="s">
        <v>162</v>
      </c>
      <c r="C957" s="59" t="s">
        <v>519</v>
      </c>
      <c r="D957" s="59" t="s">
        <v>1023</v>
      </c>
      <c r="E957" s="59" t="s">
        <v>908</v>
      </c>
      <c r="F957">
        <v>4280404.32</v>
      </c>
    </row>
    <row r="958" spans="1:6">
      <c r="A958" s="60" t="s">
        <v>161</v>
      </c>
      <c r="B958" s="59" t="s">
        <v>162</v>
      </c>
      <c r="C958" s="59" t="s">
        <v>507</v>
      </c>
      <c r="D958" s="59" t="s">
        <v>1024</v>
      </c>
      <c r="E958" s="59" t="s">
        <v>922</v>
      </c>
      <c r="F958">
        <v>1164123.51</v>
      </c>
    </row>
    <row r="959" spans="1:6">
      <c r="A959" s="60" t="s">
        <v>161</v>
      </c>
      <c r="B959" s="59" t="s">
        <v>162</v>
      </c>
      <c r="C959" s="59" t="s">
        <v>507</v>
      </c>
      <c r="D959" s="59" t="s">
        <v>1025</v>
      </c>
      <c r="E959" s="59" t="s">
        <v>912</v>
      </c>
      <c r="F959">
        <v>1245464.32</v>
      </c>
    </row>
    <row r="960" spans="1:6">
      <c r="A960" s="60" t="s">
        <v>161</v>
      </c>
      <c r="B960" s="59" t="s">
        <v>162</v>
      </c>
      <c r="C960" s="59" t="s">
        <v>7</v>
      </c>
      <c r="D960" s="59" t="s">
        <v>1021</v>
      </c>
      <c r="E960" s="59" t="s">
        <v>923</v>
      </c>
      <c r="F960">
        <v>6519847.4199999999</v>
      </c>
    </row>
    <row r="961" spans="1:6">
      <c r="A961" s="60" t="s">
        <v>161</v>
      </c>
      <c r="B961" s="59" t="s">
        <v>162</v>
      </c>
      <c r="C961" s="59" t="s">
        <v>7</v>
      </c>
      <c r="D961" s="59" t="s">
        <v>1022</v>
      </c>
      <c r="E961" s="59" t="s">
        <v>920</v>
      </c>
      <c r="F961">
        <v>7067001.1500000004</v>
      </c>
    </row>
    <row r="962" spans="1:6">
      <c r="A962" s="60" t="s">
        <v>163</v>
      </c>
      <c r="B962" s="59" t="s">
        <v>164</v>
      </c>
      <c r="C962" s="59" t="s">
        <v>519</v>
      </c>
      <c r="D962" s="59" t="s">
        <v>1023</v>
      </c>
      <c r="E962" s="59" t="s">
        <v>908</v>
      </c>
      <c r="F962">
        <v>3661231.06</v>
      </c>
    </row>
    <row r="963" spans="1:6">
      <c r="A963" s="60" t="s">
        <v>163</v>
      </c>
      <c r="B963" s="59" t="s">
        <v>164</v>
      </c>
      <c r="C963" s="59" t="s">
        <v>507</v>
      </c>
      <c r="D963" s="59" t="s">
        <v>1024</v>
      </c>
      <c r="E963" s="59" t="s">
        <v>922</v>
      </c>
      <c r="F963">
        <v>3461679.8</v>
      </c>
    </row>
    <row r="964" spans="1:6">
      <c r="A964" s="60" t="s">
        <v>163</v>
      </c>
      <c r="B964" s="59" t="s">
        <v>164</v>
      </c>
      <c r="C964" s="59" t="s">
        <v>507</v>
      </c>
      <c r="D964" s="59" t="s">
        <v>1025</v>
      </c>
      <c r="E964" s="59" t="s">
        <v>912</v>
      </c>
      <c r="F964">
        <v>3711187.62</v>
      </c>
    </row>
    <row r="965" spans="1:6">
      <c r="A965" s="60" t="s">
        <v>163</v>
      </c>
      <c r="B965" s="59" t="s">
        <v>164</v>
      </c>
      <c r="C965" s="59" t="s">
        <v>7</v>
      </c>
      <c r="D965" s="59" t="s">
        <v>1021</v>
      </c>
      <c r="E965" s="59" t="s">
        <v>923</v>
      </c>
      <c r="F965">
        <v>7105095.3200000003</v>
      </c>
    </row>
    <row r="966" spans="1:6">
      <c r="A966" s="60" t="s">
        <v>163</v>
      </c>
      <c r="B966" s="59" t="s">
        <v>164</v>
      </c>
      <c r="C966" s="59" t="s">
        <v>7</v>
      </c>
      <c r="D966" s="59" t="s">
        <v>1022</v>
      </c>
      <c r="E966" s="59" t="s">
        <v>920</v>
      </c>
      <c r="F966">
        <v>7696004.0700000003</v>
      </c>
    </row>
    <row r="967" spans="1:6">
      <c r="A967" s="60" t="s">
        <v>551</v>
      </c>
      <c r="B967" s="59" t="s">
        <v>552</v>
      </c>
      <c r="C967" s="59" t="s">
        <v>519</v>
      </c>
      <c r="D967" s="59" t="s">
        <v>1023</v>
      </c>
      <c r="E967" s="59" t="s">
        <v>908</v>
      </c>
      <c r="F967">
        <v>257579.11</v>
      </c>
    </row>
    <row r="968" spans="1:6">
      <c r="A968" s="60" t="s">
        <v>165</v>
      </c>
      <c r="B968" s="59" t="s">
        <v>166</v>
      </c>
      <c r="C968" s="59" t="s">
        <v>519</v>
      </c>
      <c r="D968" s="59" t="s">
        <v>1023</v>
      </c>
      <c r="E968" s="59" t="s">
        <v>908</v>
      </c>
      <c r="F968">
        <v>50992.7</v>
      </c>
    </row>
    <row r="969" spans="1:6">
      <c r="A969" s="60" t="s">
        <v>165</v>
      </c>
      <c r="B969" s="59" t="s">
        <v>166</v>
      </c>
      <c r="C969" s="59" t="s">
        <v>507</v>
      </c>
      <c r="D969" s="59" t="s">
        <v>1024</v>
      </c>
      <c r="E969" s="59" t="s">
        <v>922</v>
      </c>
      <c r="F969">
        <v>2913.6</v>
      </c>
    </row>
    <row r="970" spans="1:6">
      <c r="A970" s="60" t="s">
        <v>165</v>
      </c>
      <c r="B970" s="59" t="s">
        <v>166</v>
      </c>
      <c r="C970" s="59" t="s">
        <v>507</v>
      </c>
      <c r="D970" s="59" t="s">
        <v>1025</v>
      </c>
      <c r="E970" s="59" t="s">
        <v>912</v>
      </c>
      <c r="F970">
        <v>3122.39</v>
      </c>
    </row>
    <row r="971" spans="1:6">
      <c r="A971" s="60" t="s">
        <v>165</v>
      </c>
      <c r="B971" s="59" t="s">
        <v>166</v>
      </c>
      <c r="C971" s="59" t="s">
        <v>7</v>
      </c>
      <c r="D971" s="59" t="s">
        <v>1021</v>
      </c>
      <c r="E971" s="59" t="s">
        <v>923</v>
      </c>
      <c r="F971">
        <v>77559.679999999993</v>
      </c>
    </row>
    <row r="972" spans="1:6">
      <c r="A972" s="60" t="s">
        <v>165</v>
      </c>
      <c r="B972" s="59" t="s">
        <v>166</v>
      </c>
      <c r="C972" s="59" t="s">
        <v>7</v>
      </c>
      <c r="D972" s="59" t="s">
        <v>1022</v>
      </c>
      <c r="E972" s="59" t="s">
        <v>920</v>
      </c>
      <c r="F972">
        <v>81468.59</v>
      </c>
    </row>
    <row r="973" spans="1:6">
      <c r="A973" s="60" t="s">
        <v>553</v>
      </c>
      <c r="B973" s="59" t="s">
        <v>554</v>
      </c>
      <c r="C973" s="59" t="s">
        <v>519</v>
      </c>
      <c r="D973" s="59" t="s">
        <v>1023</v>
      </c>
      <c r="E973" s="59" t="s">
        <v>908</v>
      </c>
      <c r="F973">
        <v>17123.09</v>
      </c>
    </row>
    <row r="974" spans="1:6">
      <c r="A974" s="60" t="s">
        <v>555</v>
      </c>
      <c r="B974" s="59" t="s">
        <v>556</v>
      </c>
      <c r="C974" s="59" t="s">
        <v>519</v>
      </c>
      <c r="D974" s="59" t="s">
        <v>1023</v>
      </c>
      <c r="E974" s="59" t="s">
        <v>908</v>
      </c>
      <c r="F974">
        <v>24782.639999999999</v>
      </c>
    </row>
    <row r="975" spans="1:6">
      <c r="A975" s="60" t="s">
        <v>167</v>
      </c>
      <c r="B975" s="59" t="s">
        <v>168</v>
      </c>
      <c r="C975" s="59" t="s">
        <v>519</v>
      </c>
      <c r="D975" s="59" t="s">
        <v>1023</v>
      </c>
      <c r="E975" s="59" t="s">
        <v>908</v>
      </c>
      <c r="F975">
        <v>80173.03</v>
      </c>
    </row>
    <row r="976" spans="1:6">
      <c r="A976" s="60" t="s">
        <v>167</v>
      </c>
      <c r="B976" s="59" t="s">
        <v>168</v>
      </c>
      <c r="C976" s="59" t="s">
        <v>507</v>
      </c>
      <c r="D976" s="59" t="s">
        <v>1024</v>
      </c>
      <c r="E976" s="59" t="s">
        <v>922</v>
      </c>
      <c r="F976">
        <v>186260.03</v>
      </c>
    </row>
    <row r="977" spans="1:6">
      <c r="A977" s="60" t="s">
        <v>167</v>
      </c>
      <c r="B977" s="59" t="s">
        <v>168</v>
      </c>
      <c r="C977" s="59" t="s">
        <v>507</v>
      </c>
      <c r="D977" s="59" t="s">
        <v>1025</v>
      </c>
      <c r="E977" s="59" t="s">
        <v>912</v>
      </c>
      <c r="F977">
        <v>196631.29</v>
      </c>
    </row>
    <row r="978" spans="1:6">
      <c r="A978" s="60" t="s">
        <v>167</v>
      </c>
      <c r="B978" s="59" t="s">
        <v>168</v>
      </c>
      <c r="C978" s="59" t="s">
        <v>7</v>
      </c>
      <c r="D978" s="59" t="s">
        <v>1021</v>
      </c>
      <c r="E978" s="59" t="s">
        <v>923</v>
      </c>
      <c r="F978">
        <v>251869.74</v>
      </c>
    </row>
    <row r="979" spans="1:6">
      <c r="A979" s="60" t="s">
        <v>167</v>
      </c>
      <c r="B979" s="59" t="s">
        <v>168</v>
      </c>
      <c r="C979" s="59" t="s">
        <v>7</v>
      </c>
      <c r="D979" s="59" t="s">
        <v>1022</v>
      </c>
      <c r="E979" s="59" t="s">
        <v>920</v>
      </c>
      <c r="F979">
        <v>260972.4</v>
      </c>
    </row>
    <row r="980" spans="1:6">
      <c r="A980" s="60" t="s">
        <v>169</v>
      </c>
      <c r="B980" s="59" t="s">
        <v>170</v>
      </c>
      <c r="C980" s="59" t="s">
        <v>519</v>
      </c>
      <c r="D980" s="59" t="s">
        <v>1023</v>
      </c>
      <c r="E980" s="59" t="s">
        <v>908</v>
      </c>
      <c r="F980">
        <v>1029507.93</v>
      </c>
    </row>
    <row r="981" spans="1:6">
      <c r="A981" s="60" t="s">
        <v>169</v>
      </c>
      <c r="B981" s="59" t="s">
        <v>170</v>
      </c>
      <c r="C981" s="59" t="s">
        <v>507</v>
      </c>
      <c r="D981" s="59" t="s">
        <v>1024</v>
      </c>
      <c r="E981" s="59" t="s">
        <v>922</v>
      </c>
      <c r="F981">
        <v>231015.47</v>
      </c>
    </row>
    <row r="982" spans="1:6">
      <c r="A982" s="60" t="s">
        <v>169</v>
      </c>
      <c r="B982" s="59" t="s">
        <v>170</v>
      </c>
      <c r="C982" s="59" t="s">
        <v>507</v>
      </c>
      <c r="D982" s="59" t="s">
        <v>1025</v>
      </c>
      <c r="E982" s="59" t="s">
        <v>912</v>
      </c>
      <c r="F982">
        <v>246247.96</v>
      </c>
    </row>
    <row r="983" spans="1:6">
      <c r="A983" s="60" t="s">
        <v>169</v>
      </c>
      <c r="B983" s="59" t="s">
        <v>170</v>
      </c>
      <c r="C983" s="59" t="s">
        <v>7</v>
      </c>
      <c r="D983" s="59" t="s">
        <v>1021</v>
      </c>
      <c r="E983" s="59" t="s">
        <v>923</v>
      </c>
      <c r="F983">
        <v>1695582.3</v>
      </c>
    </row>
    <row r="984" spans="1:6">
      <c r="A984" s="60" t="s">
        <v>169</v>
      </c>
      <c r="B984" s="59" t="s">
        <v>170</v>
      </c>
      <c r="C984" s="59" t="s">
        <v>7</v>
      </c>
      <c r="D984" s="59" t="s">
        <v>1022</v>
      </c>
      <c r="E984" s="59" t="s">
        <v>920</v>
      </c>
      <c r="F984">
        <v>1772459.67</v>
      </c>
    </row>
    <row r="985" spans="1:6">
      <c r="A985" s="60" t="s">
        <v>171</v>
      </c>
      <c r="B985" s="59" t="s">
        <v>172</v>
      </c>
      <c r="C985" s="59" t="s">
        <v>519</v>
      </c>
      <c r="D985" s="59" t="s">
        <v>1023</v>
      </c>
      <c r="E985" s="59" t="s">
        <v>908</v>
      </c>
      <c r="F985">
        <v>135657.14000000001</v>
      </c>
    </row>
    <row r="986" spans="1:6">
      <c r="A986" s="60" t="s">
        <v>171</v>
      </c>
      <c r="B986" s="59" t="s">
        <v>172</v>
      </c>
      <c r="C986" s="59" t="s">
        <v>654</v>
      </c>
      <c r="D986" s="59" t="s">
        <v>1027</v>
      </c>
      <c r="E986" s="59" t="s">
        <v>914</v>
      </c>
      <c r="F986">
        <v>90000</v>
      </c>
    </row>
    <row r="987" spans="1:6">
      <c r="A987" s="60" t="s">
        <v>171</v>
      </c>
      <c r="B987" s="59" t="s">
        <v>172</v>
      </c>
      <c r="C987" s="59" t="s">
        <v>507</v>
      </c>
      <c r="D987" s="59" t="s">
        <v>1024</v>
      </c>
      <c r="E987" s="59" t="s">
        <v>922</v>
      </c>
      <c r="F987">
        <v>138644.60999999999</v>
      </c>
    </row>
    <row r="988" spans="1:6">
      <c r="A988" s="60" t="s">
        <v>171</v>
      </c>
      <c r="B988" s="59" t="s">
        <v>172</v>
      </c>
      <c r="C988" s="59" t="s">
        <v>507</v>
      </c>
      <c r="D988" s="59" t="s">
        <v>1025</v>
      </c>
      <c r="E988" s="59" t="s">
        <v>912</v>
      </c>
      <c r="F988">
        <v>146436.97</v>
      </c>
    </row>
    <row r="989" spans="1:6">
      <c r="A989" s="60" t="s">
        <v>171</v>
      </c>
      <c r="B989" s="59" t="s">
        <v>172</v>
      </c>
      <c r="C989" s="59" t="s">
        <v>7</v>
      </c>
      <c r="D989" s="59" t="s">
        <v>1021</v>
      </c>
      <c r="E989" s="59" t="s">
        <v>923</v>
      </c>
      <c r="F989">
        <v>282581.15000000002</v>
      </c>
    </row>
    <row r="990" spans="1:6">
      <c r="A990" s="60" t="s">
        <v>171</v>
      </c>
      <c r="B990" s="59" t="s">
        <v>172</v>
      </c>
      <c r="C990" s="59" t="s">
        <v>7</v>
      </c>
      <c r="D990" s="59" t="s">
        <v>1022</v>
      </c>
      <c r="E990" s="59" t="s">
        <v>920</v>
      </c>
      <c r="F990">
        <v>292552.36</v>
      </c>
    </row>
    <row r="991" spans="1:6">
      <c r="A991" s="60" t="s">
        <v>173</v>
      </c>
      <c r="B991" s="59" t="s">
        <v>174</v>
      </c>
      <c r="C991" s="59" t="s">
        <v>519</v>
      </c>
      <c r="D991" s="59" t="s">
        <v>1023</v>
      </c>
      <c r="E991" s="59" t="s">
        <v>908</v>
      </c>
      <c r="F991">
        <v>314714.94</v>
      </c>
    </row>
    <row r="992" spans="1:6">
      <c r="A992" s="60" t="s">
        <v>173</v>
      </c>
      <c r="B992" s="59" t="s">
        <v>174</v>
      </c>
      <c r="C992" s="59" t="s">
        <v>652</v>
      </c>
      <c r="D992" s="59" t="s">
        <v>1026</v>
      </c>
      <c r="E992" s="59" t="s">
        <v>913</v>
      </c>
      <c r="F992">
        <v>43413</v>
      </c>
    </row>
    <row r="993" spans="1:6">
      <c r="A993" s="60" t="s">
        <v>173</v>
      </c>
      <c r="B993" s="59" t="s">
        <v>174</v>
      </c>
      <c r="C993" s="59" t="s">
        <v>507</v>
      </c>
      <c r="D993" s="59" t="s">
        <v>1024</v>
      </c>
      <c r="E993" s="59" t="s">
        <v>922</v>
      </c>
      <c r="F993">
        <v>86605.91</v>
      </c>
    </row>
    <row r="994" spans="1:6">
      <c r="A994" s="60" t="s">
        <v>173</v>
      </c>
      <c r="B994" s="59" t="s">
        <v>174</v>
      </c>
      <c r="C994" s="59" t="s">
        <v>507</v>
      </c>
      <c r="D994" s="59" t="s">
        <v>1025</v>
      </c>
      <c r="E994" s="59" t="s">
        <v>912</v>
      </c>
      <c r="F994">
        <v>91518.98</v>
      </c>
    </row>
    <row r="995" spans="1:6">
      <c r="A995" s="60" t="s">
        <v>173</v>
      </c>
      <c r="B995" s="59" t="s">
        <v>174</v>
      </c>
      <c r="C995" s="59" t="s">
        <v>7</v>
      </c>
      <c r="D995" s="59" t="s">
        <v>1021</v>
      </c>
      <c r="E995" s="59" t="s">
        <v>923</v>
      </c>
      <c r="F995">
        <v>637284.18000000005</v>
      </c>
    </row>
    <row r="996" spans="1:6">
      <c r="A996" s="60" t="s">
        <v>173</v>
      </c>
      <c r="B996" s="59" t="s">
        <v>174</v>
      </c>
      <c r="C996" s="59" t="s">
        <v>7</v>
      </c>
      <c r="D996" s="59" t="s">
        <v>1022</v>
      </c>
      <c r="E996" s="59" t="s">
        <v>920</v>
      </c>
      <c r="F996">
        <v>660569.44999999995</v>
      </c>
    </row>
    <row r="997" spans="1:6">
      <c r="A997" s="60" t="s">
        <v>175</v>
      </c>
      <c r="B997" s="59" t="s">
        <v>176</v>
      </c>
      <c r="C997" s="59" t="s">
        <v>519</v>
      </c>
      <c r="D997" s="59" t="s">
        <v>1023</v>
      </c>
      <c r="E997" s="59" t="s">
        <v>908</v>
      </c>
      <c r="F997">
        <v>35787.25</v>
      </c>
    </row>
    <row r="998" spans="1:6">
      <c r="A998" s="60" t="s">
        <v>175</v>
      </c>
      <c r="B998" s="59" t="s">
        <v>176</v>
      </c>
      <c r="C998" s="59" t="s">
        <v>7</v>
      </c>
      <c r="D998" s="59" t="s">
        <v>1021</v>
      </c>
      <c r="E998" s="59" t="s">
        <v>923</v>
      </c>
      <c r="F998">
        <v>65797.850000000006</v>
      </c>
    </row>
    <row r="999" spans="1:6">
      <c r="A999" s="60" t="s">
        <v>175</v>
      </c>
      <c r="B999" s="59" t="s">
        <v>176</v>
      </c>
      <c r="C999" s="59" t="s">
        <v>7</v>
      </c>
      <c r="D999" s="59" t="s">
        <v>1022</v>
      </c>
      <c r="E999" s="59" t="s">
        <v>920</v>
      </c>
      <c r="F999">
        <v>68117.59</v>
      </c>
    </row>
    <row r="1000" spans="1:6">
      <c r="A1000" s="60" t="s">
        <v>591</v>
      </c>
      <c r="B1000" s="59" t="s">
        <v>592</v>
      </c>
      <c r="C1000" s="59" t="s">
        <v>519</v>
      </c>
      <c r="D1000" s="59" t="s">
        <v>1023</v>
      </c>
      <c r="E1000" s="59" t="s">
        <v>908</v>
      </c>
      <c r="F1000">
        <v>30552.28</v>
      </c>
    </row>
    <row r="1001" spans="1:6">
      <c r="A1001" s="60" t="s">
        <v>593</v>
      </c>
      <c r="B1001" s="59" t="s">
        <v>594</v>
      </c>
      <c r="C1001" s="59" t="s">
        <v>519</v>
      </c>
      <c r="D1001" s="59" t="s">
        <v>1023</v>
      </c>
      <c r="E1001" s="59" t="s">
        <v>908</v>
      </c>
      <c r="F1001">
        <v>22235.46</v>
      </c>
    </row>
    <row r="1002" spans="1:6">
      <c r="A1002" s="60" t="s">
        <v>595</v>
      </c>
      <c r="B1002" s="59" t="s">
        <v>596</v>
      </c>
      <c r="C1002" s="59" t="s">
        <v>519</v>
      </c>
      <c r="D1002" s="59" t="s">
        <v>1023</v>
      </c>
      <c r="E1002" s="59" t="s">
        <v>908</v>
      </c>
      <c r="F1002">
        <v>22555.5</v>
      </c>
    </row>
    <row r="1003" spans="1:6">
      <c r="A1003" s="60" t="s">
        <v>113</v>
      </c>
      <c r="B1003" s="59" t="s">
        <v>114</v>
      </c>
      <c r="C1003" s="59" t="s">
        <v>519</v>
      </c>
      <c r="D1003" s="59" t="s">
        <v>1023</v>
      </c>
      <c r="E1003" s="59" t="s">
        <v>908</v>
      </c>
      <c r="F1003">
        <v>735896.1</v>
      </c>
    </row>
    <row r="1004" spans="1:6">
      <c r="A1004" s="60" t="s">
        <v>113</v>
      </c>
      <c r="B1004" s="59" t="s">
        <v>114</v>
      </c>
      <c r="C1004" s="59" t="s">
        <v>507</v>
      </c>
      <c r="D1004" s="59" t="s">
        <v>1024</v>
      </c>
      <c r="E1004" s="59" t="s">
        <v>922</v>
      </c>
      <c r="F1004">
        <v>184784.58</v>
      </c>
    </row>
    <row r="1005" spans="1:6">
      <c r="A1005" s="60" t="s">
        <v>113</v>
      </c>
      <c r="B1005" s="59" t="s">
        <v>114</v>
      </c>
      <c r="C1005" s="59" t="s">
        <v>507</v>
      </c>
      <c r="D1005" s="59" t="s">
        <v>1025</v>
      </c>
      <c r="E1005" s="59" t="s">
        <v>912</v>
      </c>
      <c r="F1005">
        <v>196740.87</v>
      </c>
    </row>
    <row r="1006" spans="1:6">
      <c r="A1006" s="60" t="s">
        <v>113</v>
      </c>
      <c r="B1006" s="59" t="s">
        <v>114</v>
      </c>
      <c r="C1006" s="59" t="s">
        <v>7</v>
      </c>
      <c r="D1006" s="59" t="s">
        <v>1021</v>
      </c>
      <c r="E1006" s="59" t="s">
        <v>923</v>
      </c>
      <c r="F1006">
        <v>1864940.91</v>
      </c>
    </row>
    <row r="1007" spans="1:6">
      <c r="A1007" s="60" t="s">
        <v>113</v>
      </c>
      <c r="B1007" s="59" t="s">
        <v>114</v>
      </c>
      <c r="C1007" s="59" t="s">
        <v>7</v>
      </c>
      <c r="D1007" s="59" t="s">
        <v>1022</v>
      </c>
      <c r="E1007" s="59" t="s">
        <v>920</v>
      </c>
      <c r="F1007">
        <v>2001167.31</v>
      </c>
    </row>
    <row r="1008" spans="1:6">
      <c r="A1008" s="60" t="s">
        <v>115</v>
      </c>
      <c r="B1008" s="59" t="s">
        <v>116</v>
      </c>
      <c r="C1008" s="59" t="s">
        <v>519</v>
      </c>
      <c r="D1008" s="59" t="s">
        <v>1023</v>
      </c>
      <c r="E1008" s="59" t="s">
        <v>908</v>
      </c>
      <c r="F1008">
        <v>4633285.24</v>
      </c>
    </row>
    <row r="1009" spans="1:6">
      <c r="A1009" s="60" t="s">
        <v>115</v>
      </c>
      <c r="B1009" s="59" t="s">
        <v>116</v>
      </c>
      <c r="C1009" s="59" t="s">
        <v>507</v>
      </c>
      <c r="D1009" s="59" t="s">
        <v>1024</v>
      </c>
      <c r="E1009" s="59" t="s">
        <v>922</v>
      </c>
      <c r="F1009">
        <v>1200904.76</v>
      </c>
    </row>
    <row r="1010" spans="1:6">
      <c r="A1010" s="60" t="s">
        <v>115</v>
      </c>
      <c r="B1010" s="59" t="s">
        <v>116</v>
      </c>
      <c r="C1010" s="59" t="s">
        <v>507</v>
      </c>
      <c r="D1010" s="59" t="s">
        <v>1025</v>
      </c>
      <c r="E1010" s="59" t="s">
        <v>912</v>
      </c>
      <c r="F1010">
        <v>1282776.07</v>
      </c>
    </row>
    <row r="1011" spans="1:6">
      <c r="A1011" s="60" t="s">
        <v>115</v>
      </c>
      <c r="B1011" s="59" t="s">
        <v>116</v>
      </c>
      <c r="C1011" s="59" t="s">
        <v>7</v>
      </c>
      <c r="D1011" s="59" t="s">
        <v>1021</v>
      </c>
      <c r="E1011" s="59" t="s">
        <v>923</v>
      </c>
      <c r="F1011">
        <v>7629608.4900000002</v>
      </c>
    </row>
    <row r="1012" spans="1:6">
      <c r="A1012" s="60" t="s">
        <v>115</v>
      </c>
      <c r="B1012" s="59" t="s">
        <v>116</v>
      </c>
      <c r="C1012" s="59" t="s">
        <v>7</v>
      </c>
      <c r="D1012" s="59" t="s">
        <v>1022</v>
      </c>
      <c r="E1012" s="59" t="s">
        <v>920</v>
      </c>
      <c r="F1012">
        <v>8257528.6100000003</v>
      </c>
    </row>
    <row r="1013" spans="1:6">
      <c r="A1013" s="60" t="s">
        <v>117</v>
      </c>
      <c r="B1013" s="59" t="s">
        <v>118</v>
      </c>
      <c r="C1013" s="59" t="s">
        <v>519</v>
      </c>
      <c r="D1013" s="59" t="s">
        <v>1023</v>
      </c>
      <c r="E1013" s="59" t="s">
        <v>908</v>
      </c>
      <c r="F1013">
        <v>160902.39000000001</v>
      </c>
    </row>
    <row r="1014" spans="1:6">
      <c r="A1014" s="60" t="s">
        <v>117</v>
      </c>
      <c r="B1014" s="59" t="s">
        <v>118</v>
      </c>
      <c r="C1014" s="59" t="s">
        <v>507</v>
      </c>
      <c r="D1014" s="59" t="s">
        <v>1024</v>
      </c>
      <c r="E1014" s="59" t="s">
        <v>922</v>
      </c>
      <c r="F1014">
        <v>46183.49</v>
      </c>
    </row>
    <row r="1015" spans="1:6">
      <c r="A1015" s="60" t="s">
        <v>117</v>
      </c>
      <c r="B1015" s="59" t="s">
        <v>118</v>
      </c>
      <c r="C1015" s="59" t="s">
        <v>507</v>
      </c>
      <c r="D1015" s="59" t="s">
        <v>1025</v>
      </c>
      <c r="E1015" s="59" t="s">
        <v>912</v>
      </c>
      <c r="F1015">
        <v>48790.13</v>
      </c>
    </row>
    <row r="1016" spans="1:6">
      <c r="A1016" s="60" t="s">
        <v>117</v>
      </c>
      <c r="B1016" s="59" t="s">
        <v>118</v>
      </c>
      <c r="C1016" s="59" t="s">
        <v>7</v>
      </c>
      <c r="D1016" s="59" t="s">
        <v>1021</v>
      </c>
      <c r="E1016" s="59" t="s">
        <v>923</v>
      </c>
      <c r="F1016">
        <v>508719.98</v>
      </c>
    </row>
    <row r="1017" spans="1:6">
      <c r="A1017" s="60" t="s">
        <v>117</v>
      </c>
      <c r="B1017" s="59" t="s">
        <v>118</v>
      </c>
      <c r="C1017" s="59" t="s">
        <v>7</v>
      </c>
      <c r="D1017" s="59" t="s">
        <v>1022</v>
      </c>
      <c r="E1017" s="59" t="s">
        <v>920</v>
      </c>
      <c r="F1017">
        <v>526832.03</v>
      </c>
    </row>
    <row r="1018" spans="1:6">
      <c r="A1018" s="60" t="s">
        <v>119</v>
      </c>
      <c r="B1018" s="59" t="s">
        <v>120</v>
      </c>
      <c r="C1018" s="59" t="s">
        <v>519</v>
      </c>
      <c r="D1018" s="59" t="s">
        <v>1023</v>
      </c>
      <c r="E1018" s="59" t="s">
        <v>908</v>
      </c>
      <c r="F1018">
        <v>93908.97</v>
      </c>
    </row>
    <row r="1019" spans="1:6">
      <c r="A1019" s="60" t="s">
        <v>119</v>
      </c>
      <c r="B1019" s="59" t="s">
        <v>120</v>
      </c>
      <c r="C1019" s="59" t="s">
        <v>507</v>
      </c>
      <c r="D1019" s="59" t="s">
        <v>1024</v>
      </c>
      <c r="E1019" s="59" t="s">
        <v>922</v>
      </c>
      <c r="F1019">
        <v>160019.60999999999</v>
      </c>
    </row>
    <row r="1020" spans="1:6">
      <c r="A1020" s="60" t="s">
        <v>119</v>
      </c>
      <c r="B1020" s="59" t="s">
        <v>120</v>
      </c>
      <c r="C1020" s="59" t="s">
        <v>507</v>
      </c>
      <c r="D1020" s="59" t="s">
        <v>1025</v>
      </c>
      <c r="E1020" s="59" t="s">
        <v>912</v>
      </c>
      <c r="F1020">
        <v>169230.63</v>
      </c>
    </row>
    <row r="1021" spans="1:6">
      <c r="A1021" s="60" t="s">
        <v>119</v>
      </c>
      <c r="B1021" s="59" t="s">
        <v>120</v>
      </c>
      <c r="C1021" s="59" t="s">
        <v>7</v>
      </c>
      <c r="D1021" s="59" t="s">
        <v>1021</v>
      </c>
      <c r="E1021" s="59" t="s">
        <v>923</v>
      </c>
      <c r="F1021">
        <v>95956.27</v>
      </c>
    </row>
    <row r="1022" spans="1:6">
      <c r="A1022" s="60" t="s">
        <v>119</v>
      </c>
      <c r="B1022" s="59" t="s">
        <v>120</v>
      </c>
      <c r="C1022" s="59" t="s">
        <v>7</v>
      </c>
      <c r="D1022" s="59" t="s">
        <v>1022</v>
      </c>
      <c r="E1022" s="59" t="s">
        <v>920</v>
      </c>
      <c r="F1022">
        <v>109856.03</v>
      </c>
    </row>
    <row r="1023" spans="1:6">
      <c r="A1023" s="60" t="s">
        <v>121</v>
      </c>
      <c r="B1023" s="59" t="s">
        <v>122</v>
      </c>
      <c r="C1023" s="59" t="s">
        <v>519</v>
      </c>
      <c r="D1023" s="59" t="s">
        <v>1023</v>
      </c>
      <c r="E1023" s="59" t="s">
        <v>908</v>
      </c>
      <c r="F1023">
        <v>285843.65999999997</v>
      </c>
    </row>
    <row r="1024" spans="1:6">
      <c r="A1024" s="60" t="s">
        <v>121</v>
      </c>
      <c r="B1024" s="59" t="s">
        <v>122</v>
      </c>
      <c r="C1024" s="59" t="s">
        <v>507</v>
      </c>
      <c r="D1024" s="59" t="s">
        <v>1024</v>
      </c>
      <c r="E1024" s="59" t="s">
        <v>922</v>
      </c>
      <c r="F1024">
        <v>101496.41</v>
      </c>
    </row>
    <row r="1025" spans="1:6">
      <c r="A1025" s="60" t="s">
        <v>121</v>
      </c>
      <c r="B1025" s="59" t="s">
        <v>122</v>
      </c>
      <c r="C1025" s="59" t="s">
        <v>507</v>
      </c>
      <c r="D1025" s="59" t="s">
        <v>1025</v>
      </c>
      <c r="E1025" s="59" t="s">
        <v>912</v>
      </c>
      <c r="F1025">
        <v>107234.38</v>
      </c>
    </row>
    <row r="1026" spans="1:6">
      <c r="A1026" s="60" t="s">
        <v>121</v>
      </c>
      <c r="B1026" s="59" t="s">
        <v>122</v>
      </c>
      <c r="C1026" s="59" t="s">
        <v>7</v>
      </c>
      <c r="D1026" s="59" t="s">
        <v>1021</v>
      </c>
      <c r="E1026" s="59" t="s">
        <v>923</v>
      </c>
      <c r="F1026">
        <v>1177422.2</v>
      </c>
    </row>
    <row r="1027" spans="1:6">
      <c r="A1027" s="60" t="s">
        <v>121</v>
      </c>
      <c r="B1027" s="59" t="s">
        <v>122</v>
      </c>
      <c r="C1027" s="59" t="s">
        <v>7</v>
      </c>
      <c r="D1027" s="59" t="s">
        <v>1022</v>
      </c>
      <c r="E1027" s="59" t="s">
        <v>920</v>
      </c>
      <c r="F1027">
        <v>1219760.1599999999</v>
      </c>
    </row>
    <row r="1028" spans="1:6">
      <c r="A1028" s="60" t="s">
        <v>123</v>
      </c>
      <c r="B1028" s="59" t="s">
        <v>124</v>
      </c>
      <c r="C1028" s="59" t="s">
        <v>519</v>
      </c>
      <c r="D1028" s="59" t="s">
        <v>1023</v>
      </c>
      <c r="E1028" s="59" t="s">
        <v>908</v>
      </c>
      <c r="F1028">
        <v>338810.82</v>
      </c>
    </row>
    <row r="1029" spans="1:6">
      <c r="A1029" s="60" t="s">
        <v>123</v>
      </c>
      <c r="B1029" s="59" t="s">
        <v>124</v>
      </c>
      <c r="C1029" s="59" t="s">
        <v>507</v>
      </c>
      <c r="D1029" s="59" t="s">
        <v>1024</v>
      </c>
      <c r="E1029" s="59" t="s">
        <v>922</v>
      </c>
      <c r="F1029">
        <v>424188.71</v>
      </c>
    </row>
    <row r="1030" spans="1:6">
      <c r="A1030" s="60" t="s">
        <v>123</v>
      </c>
      <c r="B1030" s="59" t="s">
        <v>124</v>
      </c>
      <c r="C1030" s="59" t="s">
        <v>507</v>
      </c>
      <c r="D1030" s="59" t="s">
        <v>1025</v>
      </c>
      <c r="E1030" s="59" t="s">
        <v>912</v>
      </c>
      <c r="F1030">
        <v>455398.77</v>
      </c>
    </row>
    <row r="1031" spans="1:6">
      <c r="A1031" s="60" t="s">
        <v>123</v>
      </c>
      <c r="B1031" s="59" t="s">
        <v>124</v>
      </c>
      <c r="C1031" s="59" t="s">
        <v>7</v>
      </c>
      <c r="D1031" s="59" t="s">
        <v>1021</v>
      </c>
      <c r="E1031" s="59" t="s">
        <v>923</v>
      </c>
      <c r="F1031">
        <v>1344716.67</v>
      </c>
    </row>
    <row r="1032" spans="1:6">
      <c r="A1032" s="60" t="s">
        <v>123</v>
      </c>
      <c r="B1032" s="59" t="s">
        <v>124</v>
      </c>
      <c r="C1032" s="59" t="s">
        <v>7</v>
      </c>
      <c r="D1032" s="59" t="s">
        <v>1022</v>
      </c>
      <c r="E1032" s="59" t="s">
        <v>920</v>
      </c>
      <c r="F1032">
        <v>1458121.43</v>
      </c>
    </row>
    <row r="1033" spans="1:6">
      <c r="A1033" s="60" t="s">
        <v>125</v>
      </c>
      <c r="B1033" s="59" t="s">
        <v>126</v>
      </c>
      <c r="C1033" s="59" t="s">
        <v>519</v>
      </c>
      <c r="D1033" s="59" t="s">
        <v>1023</v>
      </c>
      <c r="E1033" s="59" t="s">
        <v>908</v>
      </c>
      <c r="F1033">
        <v>272356.15999999997</v>
      </c>
    </row>
    <row r="1034" spans="1:6">
      <c r="A1034" s="60" t="s">
        <v>125</v>
      </c>
      <c r="B1034" s="59" t="s">
        <v>126</v>
      </c>
      <c r="C1034" s="59" t="s">
        <v>507</v>
      </c>
      <c r="D1034" s="59" t="s">
        <v>1024</v>
      </c>
      <c r="E1034" s="59" t="s">
        <v>922</v>
      </c>
      <c r="F1034">
        <v>554354.41</v>
      </c>
    </row>
    <row r="1035" spans="1:6">
      <c r="A1035" s="60" t="s">
        <v>125</v>
      </c>
      <c r="B1035" s="59" t="s">
        <v>126</v>
      </c>
      <c r="C1035" s="59" t="s">
        <v>507</v>
      </c>
      <c r="D1035" s="59" t="s">
        <v>1025</v>
      </c>
      <c r="E1035" s="59" t="s">
        <v>912</v>
      </c>
      <c r="F1035">
        <v>616371.37</v>
      </c>
    </row>
    <row r="1036" spans="1:6">
      <c r="A1036" s="60" t="s">
        <v>125</v>
      </c>
      <c r="B1036" s="59" t="s">
        <v>126</v>
      </c>
      <c r="C1036" s="59" t="s">
        <v>7</v>
      </c>
      <c r="D1036" s="59" t="s">
        <v>1021</v>
      </c>
      <c r="E1036" s="59" t="s">
        <v>923</v>
      </c>
      <c r="F1036">
        <v>1224471.1599999999</v>
      </c>
    </row>
    <row r="1037" spans="1:6">
      <c r="A1037" s="60" t="s">
        <v>125</v>
      </c>
      <c r="B1037" s="59" t="s">
        <v>126</v>
      </c>
      <c r="C1037" s="59" t="s">
        <v>7</v>
      </c>
      <c r="D1037" s="59" t="s">
        <v>1022</v>
      </c>
      <c r="E1037" s="59" t="s">
        <v>920</v>
      </c>
      <c r="F1037">
        <v>1366487.45</v>
      </c>
    </row>
    <row r="1038" spans="1:6">
      <c r="A1038" s="60" t="s">
        <v>127</v>
      </c>
      <c r="B1038" s="59" t="s">
        <v>128</v>
      </c>
      <c r="C1038" s="59" t="s">
        <v>519</v>
      </c>
      <c r="D1038" s="59" t="s">
        <v>1023</v>
      </c>
      <c r="E1038" s="59" t="s">
        <v>908</v>
      </c>
      <c r="F1038">
        <v>2290450.88</v>
      </c>
    </row>
    <row r="1039" spans="1:6">
      <c r="A1039" s="60" t="s">
        <v>127</v>
      </c>
      <c r="B1039" s="59" t="s">
        <v>128</v>
      </c>
      <c r="C1039" s="59" t="s">
        <v>652</v>
      </c>
      <c r="D1039" s="59" t="s">
        <v>1026</v>
      </c>
      <c r="E1039" s="59" t="s">
        <v>913</v>
      </c>
      <c r="F1039">
        <v>5000</v>
      </c>
    </row>
    <row r="1040" spans="1:6">
      <c r="A1040" s="60" t="s">
        <v>127</v>
      </c>
      <c r="B1040" s="59" t="s">
        <v>128</v>
      </c>
      <c r="C1040" s="59" t="s">
        <v>507</v>
      </c>
      <c r="D1040" s="59" t="s">
        <v>1024</v>
      </c>
      <c r="E1040" s="59" t="s">
        <v>922</v>
      </c>
      <c r="F1040">
        <v>2632951.91</v>
      </c>
    </row>
    <row r="1041" spans="1:6">
      <c r="A1041" s="60" t="s">
        <v>127</v>
      </c>
      <c r="B1041" s="59" t="s">
        <v>128</v>
      </c>
      <c r="C1041" s="59" t="s">
        <v>507</v>
      </c>
      <c r="D1041" s="59" t="s">
        <v>1025</v>
      </c>
      <c r="E1041" s="59" t="s">
        <v>912</v>
      </c>
      <c r="F1041">
        <v>2843884.2</v>
      </c>
    </row>
    <row r="1042" spans="1:6">
      <c r="A1042" s="60" t="s">
        <v>127</v>
      </c>
      <c r="B1042" s="59" t="s">
        <v>128</v>
      </c>
      <c r="C1042" s="59" t="s">
        <v>7</v>
      </c>
      <c r="D1042" s="59" t="s">
        <v>1021</v>
      </c>
      <c r="E1042" s="59" t="s">
        <v>923</v>
      </c>
      <c r="F1042">
        <v>6923096.6100000003</v>
      </c>
    </row>
    <row r="1043" spans="1:6">
      <c r="A1043" s="60" t="s">
        <v>127</v>
      </c>
      <c r="B1043" s="59" t="s">
        <v>128</v>
      </c>
      <c r="C1043" s="59" t="s">
        <v>7</v>
      </c>
      <c r="D1043" s="59" t="s">
        <v>1022</v>
      </c>
      <c r="E1043" s="59" t="s">
        <v>920</v>
      </c>
      <c r="F1043">
        <v>7592624.7599999998</v>
      </c>
    </row>
    <row r="1044" spans="1:6">
      <c r="A1044" s="60" t="s">
        <v>527</v>
      </c>
      <c r="B1044" s="59" t="s">
        <v>528</v>
      </c>
      <c r="C1044" s="59" t="s">
        <v>519</v>
      </c>
      <c r="D1044" s="59" t="s">
        <v>1023</v>
      </c>
      <c r="E1044" s="59" t="s">
        <v>908</v>
      </c>
      <c r="F1044">
        <v>107948.77</v>
      </c>
    </row>
    <row r="1045" spans="1:6">
      <c r="A1045" s="60" t="s">
        <v>129</v>
      </c>
      <c r="B1045" s="59" t="s">
        <v>130</v>
      </c>
      <c r="C1045" s="59" t="s">
        <v>519</v>
      </c>
      <c r="D1045" s="59" t="s">
        <v>1023</v>
      </c>
      <c r="E1045" s="59" t="s">
        <v>908</v>
      </c>
      <c r="F1045">
        <v>1360516.7</v>
      </c>
    </row>
    <row r="1046" spans="1:6">
      <c r="A1046" s="60" t="s">
        <v>129</v>
      </c>
      <c r="B1046" s="59" t="s">
        <v>130</v>
      </c>
      <c r="C1046" s="59" t="s">
        <v>507</v>
      </c>
      <c r="D1046" s="59" t="s">
        <v>1024</v>
      </c>
      <c r="E1046" s="59" t="s">
        <v>922</v>
      </c>
      <c r="F1046">
        <v>659750.03</v>
      </c>
    </row>
    <row r="1047" spans="1:6">
      <c r="A1047" s="60" t="s">
        <v>129</v>
      </c>
      <c r="B1047" s="59" t="s">
        <v>130</v>
      </c>
      <c r="C1047" s="59" t="s">
        <v>507</v>
      </c>
      <c r="D1047" s="59" t="s">
        <v>1025</v>
      </c>
      <c r="E1047" s="59" t="s">
        <v>912</v>
      </c>
      <c r="F1047">
        <v>697376.03</v>
      </c>
    </row>
    <row r="1048" spans="1:6">
      <c r="A1048" s="60" t="s">
        <v>275</v>
      </c>
      <c r="B1048" s="59" t="s">
        <v>276</v>
      </c>
      <c r="C1048" s="59" t="s">
        <v>507</v>
      </c>
      <c r="D1048" s="59" t="s">
        <v>1024</v>
      </c>
      <c r="E1048" s="59" t="s">
        <v>922</v>
      </c>
      <c r="F1048">
        <v>138644.60999999999</v>
      </c>
    </row>
    <row r="1049" spans="1:6">
      <c r="A1049" s="60" t="s">
        <v>275</v>
      </c>
      <c r="B1049" s="59" t="s">
        <v>276</v>
      </c>
      <c r="C1049" s="59" t="s">
        <v>507</v>
      </c>
      <c r="D1049" s="59" t="s">
        <v>1025</v>
      </c>
      <c r="E1049" s="59" t="s">
        <v>912</v>
      </c>
      <c r="F1049">
        <v>146436.97</v>
      </c>
    </row>
    <row r="1050" spans="1:6">
      <c r="A1050" s="60" t="s">
        <v>275</v>
      </c>
      <c r="B1050" s="59" t="s">
        <v>276</v>
      </c>
      <c r="C1050" s="59" t="s">
        <v>7</v>
      </c>
      <c r="D1050" s="59" t="s">
        <v>1021</v>
      </c>
      <c r="E1050" s="59" t="s">
        <v>923</v>
      </c>
      <c r="F1050">
        <v>791189.97</v>
      </c>
    </row>
    <row r="1051" spans="1:6">
      <c r="A1051" s="60" t="s">
        <v>275</v>
      </c>
      <c r="B1051" s="59" t="s">
        <v>276</v>
      </c>
      <c r="C1051" s="59" t="s">
        <v>7</v>
      </c>
      <c r="D1051" s="59" t="s">
        <v>1022</v>
      </c>
      <c r="E1051" s="59" t="s">
        <v>920</v>
      </c>
      <c r="F1051">
        <v>860767.62</v>
      </c>
    </row>
    <row r="1052" spans="1:6">
      <c r="A1052" s="60" t="s">
        <v>277</v>
      </c>
      <c r="B1052" s="59" t="s">
        <v>278</v>
      </c>
      <c r="C1052" s="59" t="s">
        <v>519</v>
      </c>
      <c r="D1052" s="59" t="s">
        <v>1023</v>
      </c>
      <c r="E1052" s="59" t="s">
        <v>908</v>
      </c>
      <c r="F1052">
        <v>75273.490000000005</v>
      </c>
    </row>
    <row r="1053" spans="1:6">
      <c r="A1053" s="60" t="s">
        <v>277</v>
      </c>
      <c r="B1053" s="59" t="s">
        <v>278</v>
      </c>
      <c r="C1053" s="59" t="s">
        <v>507</v>
      </c>
      <c r="D1053" s="59" t="s">
        <v>1024</v>
      </c>
      <c r="E1053" s="59" t="s">
        <v>922</v>
      </c>
      <c r="F1053">
        <v>37057.919999999998</v>
      </c>
    </row>
    <row r="1054" spans="1:6">
      <c r="A1054" s="60" t="s">
        <v>277</v>
      </c>
      <c r="B1054" s="59" t="s">
        <v>278</v>
      </c>
      <c r="C1054" s="59" t="s">
        <v>507</v>
      </c>
      <c r="D1054" s="59" t="s">
        <v>1025</v>
      </c>
      <c r="E1054" s="59" t="s">
        <v>912</v>
      </c>
      <c r="F1054">
        <v>39116.82</v>
      </c>
    </row>
    <row r="1055" spans="1:6">
      <c r="A1055" s="60" t="s">
        <v>277</v>
      </c>
      <c r="B1055" s="59" t="s">
        <v>278</v>
      </c>
      <c r="C1055" s="59" t="s">
        <v>7</v>
      </c>
      <c r="D1055" s="59" t="s">
        <v>1021</v>
      </c>
      <c r="E1055" s="59" t="s">
        <v>923</v>
      </c>
      <c r="F1055">
        <v>179043.06</v>
      </c>
    </row>
    <row r="1056" spans="1:6">
      <c r="A1056" s="60" t="s">
        <v>277</v>
      </c>
      <c r="B1056" s="59" t="s">
        <v>278</v>
      </c>
      <c r="C1056" s="59" t="s">
        <v>7</v>
      </c>
      <c r="D1056" s="59" t="s">
        <v>1022</v>
      </c>
      <c r="E1056" s="59" t="s">
        <v>920</v>
      </c>
      <c r="F1056">
        <v>185403.75</v>
      </c>
    </row>
    <row r="1057" spans="1:6">
      <c r="A1057" s="60" t="s">
        <v>279</v>
      </c>
      <c r="B1057" s="59" t="s">
        <v>280</v>
      </c>
      <c r="C1057" s="59" t="s">
        <v>519</v>
      </c>
      <c r="D1057" s="59" t="s">
        <v>1023</v>
      </c>
      <c r="E1057" s="59" t="s">
        <v>908</v>
      </c>
      <c r="F1057">
        <v>192840.51</v>
      </c>
    </row>
    <row r="1058" spans="1:6">
      <c r="A1058" s="60" t="s">
        <v>279</v>
      </c>
      <c r="B1058" s="59" t="s">
        <v>280</v>
      </c>
      <c r="C1058" s="59" t="s">
        <v>507</v>
      </c>
      <c r="D1058" s="59" t="s">
        <v>1024</v>
      </c>
      <c r="E1058" s="59" t="s">
        <v>922</v>
      </c>
      <c r="F1058">
        <v>92370.86</v>
      </c>
    </row>
    <row r="1059" spans="1:6">
      <c r="A1059" s="60" t="s">
        <v>279</v>
      </c>
      <c r="B1059" s="59" t="s">
        <v>280</v>
      </c>
      <c r="C1059" s="59" t="s">
        <v>507</v>
      </c>
      <c r="D1059" s="59" t="s">
        <v>1025</v>
      </c>
      <c r="E1059" s="59" t="s">
        <v>912</v>
      </c>
      <c r="F1059">
        <v>98567.47</v>
      </c>
    </row>
    <row r="1060" spans="1:6">
      <c r="A1060" s="60" t="s">
        <v>279</v>
      </c>
      <c r="B1060" s="59" t="s">
        <v>280</v>
      </c>
      <c r="C1060" s="59" t="s">
        <v>7</v>
      </c>
      <c r="D1060" s="59" t="s">
        <v>1021</v>
      </c>
      <c r="E1060" s="59" t="s">
        <v>923</v>
      </c>
      <c r="F1060">
        <v>423861.29</v>
      </c>
    </row>
    <row r="1061" spans="1:6">
      <c r="A1061" s="60" t="s">
        <v>279</v>
      </c>
      <c r="B1061" s="59" t="s">
        <v>280</v>
      </c>
      <c r="C1061" s="59" t="s">
        <v>7</v>
      </c>
      <c r="D1061" s="59" t="s">
        <v>1022</v>
      </c>
      <c r="E1061" s="59" t="s">
        <v>920</v>
      </c>
      <c r="F1061">
        <v>464478.79</v>
      </c>
    </row>
    <row r="1062" spans="1:6">
      <c r="A1062" s="60" t="s">
        <v>281</v>
      </c>
      <c r="B1062" s="59" t="s">
        <v>282</v>
      </c>
      <c r="C1062" s="59" t="s">
        <v>519</v>
      </c>
      <c r="D1062" s="59" t="s">
        <v>1023</v>
      </c>
      <c r="E1062" s="59" t="s">
        <v>908</v>
      </c>
      <c r="F1062">
        <v>274738.96000000002</v>
      </c>
    </row>
    <row r="1063" spans="1:6">
      <c r="A1063" s="60" t="s">
        <v>281</v>
      </c>
      <c r="B1063" s="59" t="s">
        <v>282</v>
      </c>
      <c r="C1063" s="59" t="s">
        <v>507</v>
      </c>
      <c r="D1063" s="59" t="s">
        <v>1024</v>
      </c>
      <c r="E1063" s="59" t="s">
        <v>922</v>
      </c>
      <c r="F1063">
        <v>64571.66</v>
      </c>
    </row>
    <row r="1064" spans="1:6">
      <c r="A1064" s="60" t="s">
        <v>281</v>
      </c>
      <c r="B1064" s="59" t="s">
        <v>282</v>
      </c>
      <c r="C1064" s="59" t="s">
        <v>507</v>
      </c>
      <c r="D1064" s="59" t="s">
        <v>1025</v>
      </c>
      <c r="E1064" s="59" t="s">
        <v>912</v>
      </c>
      <c r="F1064">
        <v>69804.34</v>
      </c>
    </row>
    <row r="1065" spans="1:6">
      <c r="A1065" s="60" t="s">
        <v>281</v>
      </c>
      <c r="B1065" s="59" t="s">
        <v>282</v>
      </c>
      <c r="C1065" s="59" t="s">
        <v>7</v>
      </c>
      <c r="D1065" s="59" t="s">
        <v>1021</v>
      </c>
      <c r="E1065" s="59" t="s">
        <v>923</v>
      </c>
      <c r="F1065">
        <v>423861.29</v>
      </c>
    </row>
    <row r="1066" spans="1:6">
      <c r="A1066" s="60" t="s">
        <v>281</v>
      </c>
      <c r="B1066" s="59" t="s">
        <v>282</v>
      </c>
      <c r="C1066" s="59" t="s">
        <v>7</v>
      </c>
      <c r="D1066" s="59" t="s">
        <v>1022</v>
      </c>
      <c r="E1066" s="59" t="s">
        <v>920</v>
      </c>
      <c r="F1066">
        <v>470257.69</v>
      </c>
    </row>
    <row r="1067" spans="1:6">
      <c r="A1067" s="60" t="s">
        <v>283</v>
      </c>
      <c r="B1067" s="59" t="s">
        <v>284</v>
      </c>
      <c r="C1067" s="59" t="s">
        <v>519</v>
      </c>
      <c r="D1067" s="59" t="s">
        <v>1023</v>
      </c>
      <c r="E1067" s="59" t="s">
        <v>908</v>
      </c>
      <c r="F1067">
        <v>125002.63</v>
      </c>
    </row>
    <row r="1068" spans="1:6">
      <c r="A1068" s="60" t="s">
        <v>283</v>
      </c>
      <c r="B1068" s="59" t="s">
        <v>284</v>
      </c>
      <c r="C1068" s="59" t="s">
        <v>507</v>
      </c>
      <c r="D1068" s="59" t="s">
        <v>1024</v>
      </c>
      <c r="E1068" s="59" t="s">
        <v>922</v>
      </c>
      <c r="F1068">
        <v>27667.79</v>
      </c>
    </row>
    <row r="1069" spans="1:6">
      <c r="A1069" s="60" t="s">
        <v>283</v>
      </c>
      <c r="B1069" s="59" t="s">
        <v>284</v>
      </c>
      <c r="C1069" s="59" t="s">
        <v>507</v>
      </c>
      <c r="D1069" s="59" t="s">
        <v>1025</v>
      </c>
      <c r="E1069" s="59" t="s">
        <v>912</v>
      </c>
      <c r="F1069">
        <v>29871.18</v>
      </c>
    </row>
    <row r="1070" spans="1:6">
      <c r="A1070" s="60" t="s">
        <v>87</v>
      </c>
      <c r="B1070" s="59" t="s">
        <v>88</v>
      </c>
      <c r="C1070" s="59" t="s">
        <v>7</v>
      </c>
      <c r="D1070" s="59" t="s">
        <v>1021</v>
      </c>
      <c r="E1070" s="59" t="s">
        <v>923</v>
      </c>
      <c r="F1070">
        <v>634377.02</v>
      </c>
    </row>
    <row r="1071" spans="1:6">
      <c r="A1071" s="60" t="s">
        <v>87</v>
      </c>
      <c r="B1071" s="59" t="s">
        <v>88</v>
      </c>
      <c r="C1071" s="59" t="s">
        <v>7</v>
      </c>
      <c r="D1071" s="59" t="s">
        <v>1022</v>
      </c>
      <c r="E1071" s="59" t="s">
        <v>920</v>
      </c>
      <c r="F1071">
        <v>663364.11</v>
      </c>
    </row>
    <row r="1072" spans="1:6">
      <c r="A1072" s="60" t="s">
        <v>531</v>
      </c>
      <c r="B1072" s="59" t="s">
        <v>532</v>
      </c>
      <c r="C1072" s="59" t="s">
        <v>519</v>
      </c>
      <c r="D1072" s="59" t="s">
        <v>1023</v>
      </c>
      <c r="E1072" s="59" t="s">
        <v>908</v>
      </c>
      <c r="F1072">
        <v>8184.05</v>
      </c>
    </row>
    <row r="1073" spans="1:6">
      <c r="A1073" s="60" t="s">
        <v>533</v>
      </c>
      <c r="B1073" s="59" t="s">
        <v>534</v>
      </c>
      <c r="C1073" s="59" t="s">
        <v>519</v>
      </c>
      <c r="D1073" s="59" t="s">
        <v>1023</v>
      </c>
      <c r="E1073" s="59" t="s">
        <v>908</v>
      </c>
      <c r="F1073">
        <v>20836.689999999999</v>
      </c>
    </row>
    <row r="1074" spans="1:6">
      <c r="A1074" s="60" t="s">
        <v>89</v>
      </c>
      <c r="B1074" s="59" t="s">
        <v>90</v>
      </c>
      <c r="C1074" s="59" t="s">
        <v>519</v>
      </c>
      <c r="D1074" s="59" t="s">
        <v>1023</v>
      </c>
      <c r="E1074" s="59" t="s">
        <v>908</v>
      </c>
      <c r="F1074">
        <v>200083.03</v>
      </c>
    </row>
    <row r="1075" spans="1:6">
      <c r="A1075" s="60" t="s">
        <v>89</v>
      </c>
      <c r="B1075" s="59" t="s">
        <v>90</v>
      </c>
      <c r="C1075" s="59" t="s">
        <v>507</v>
      </c>
      <c r="D1075" s="59" t="s">
        <v>1024</v>
      </c>
      <c r="E1075" s="59" t="s">
        <v>922</v>
      </c>
      <c r="F1075">
        <v>67266.880000000005</v>
      </c>
    </row>
    <row r="1076" spans="1:6">
      <c r="A1076" s="60" t="s">
        <v>89</v>
      </c>
      <c r="B1076" s="59" t="s">
        <v>90</v>
      </c>
      <c r="C1076" s="59" t="s">
        <v>507</v>
      </c>
      <c r="D1076" s="59" t="s">
        <v>1025</v>
      </c>
      <c r="E1076" s="59" t="s">
        <v>912</v>
      </c>
      <c r="F1076">
        <v>71774.600000000006</v>
      </c>
    </row>
    <row r="1077" spans="1:6">
      <c r="A1077" s="60" t="s">
        <v>89</v>
      </c>
      <c r="B1077" s="59" t="s">
        <v>90</v>
      </c>
      <c r="C1077" s="59" t="s">
        <v>7</v>
      </c>
      <c r="D1077" s="59" t="s">
        <v>1021</v>
      </c>
      <c r="E1077" s="59" t="s">
        <v>923</v>
      </c>
      <c r="F1077">
        <v>72497.66</v>
      </c>
    </row>
    <row r="1078" spans="1:6">
      <c r="A1078" s="60" t="s">
        <v>89</v>
      </c>
      <c r="B1078" s="59" t="s">
        <v>90</v>
      </c>
      <c r="C1078" s="59" t="s">
        <v>7</v>
      </c>
      <c r="D1078" s="59" t="s">
        <v>1022</v>
      </c>
      <c r="E1078" s="59" t="s">
        <v>920</v>
      </c>
      <c r="F1078">
        <v>76059.11</v>
      </c>
    </row>
    <row r="1079" spans="1:6">
      <c r="A1079" s="60" t="s">
        <v>91</v>
      </c>
      <c r="B1079" s="59" t="s">
        <v>92</v>
      </c>
      <c r="C1079" s="59" t="s">
        <v>519</v>
      </c>
      <c r="D1079" s="59" t="s">
        <v>1023</v>
      </c>
      <c r="E1079" s="59" t="s">
        <v>908</v>
      </c>
      <c r="F1079">
        <v>237345.31</v>
      </c>
    </row>
    <row r="1080" spans="1:6">
      <c r="A1080" s="60" t="s">
        <v>91</v>
      </c>
      <c r="B1080" s="59" t="s">
        <v>92</v>
      </c>
      <c r="C1080" s="59" t="s">
        <v>507</v>
      </c>
      <c r="D1080" s="59" t="s">
        <v>1024</v>
      </c>
      <c r="E1080" s="59" t="s">
        <v>922</v>
      </c>
      <c r="F1080">
        <v>59977.56</v>
      </c>
    </row>
    <row r="1081" spans="1:6">
      <c r="A1081" s="60" t="s">
        <v>91</v>
      </c>
      <c r="B1081" s="59" t="s">
        <v>92</v>
      </c>
      <c r="C1081" s="59" t="s">
        <v>507</v>
      </c>
      <c r="D1081" s="59" t="s">
        <v>1025</v>
      </c>
      <c r="E1081" s="59" t="s">
        <v>912</v>
      </c>
      <c r="F1081">
        <v>64150.06</v>
      </c>
    </row>
    <row r="1082" spans="1:6">
      <c r="A1082" s="60" t="s">
        <v>91</v>
      </c>
      <c r="B1082" s="59" t="s">
        <v>92</v>
      </c>
      <c r="C1082" s="59" t="s">
        <v>7</v>
      </c>
      <c r="D1082" s="59" t="s">
        <v>1021</v>
      </c>
      <c r="E1082" s="59" t="s">
        <v>923</v>
      </c>
      <c r="F1082">
        <v>621608.93999999994</v>
      </c>
    </row>
    <row r="1083" spans="1:6">
      <c r="A1083" s="60" t="s">
        <v>91</v>
      </c>
      <c r="B1083" s="59" t="s">
        <v>92</v>
      </c>
      <c r="C1083" s="59" t="s">
        <v>7</v>
      </c>
      <c r="D1083" s="59" t="s">
        <v>1022</v>
      </c>
      <c r="E1083" s="59" t="s">
        <v>920</v>
      </c>
      <c r="F1083">
        <v>669182.61</v>
      </c>
    </row>
    <row r="1084" spans="1:6">
      <c r="A1084" s="60" t="s">
        <v>93</v>
      </c>
      <c r="B1084" s="59" t="s">
        <v>94</v>
      </c>
      <c r="C1084" s="59" t="s">
        <v>519</v>
      </c>
      <c r="D1084" s="59" t="s">
        <v>1023</v>
      </c>
      <c r="E1084" s="59" t="s">
        <v>908</v>
      </c>
      <c r="F1084">
        <v>383498.12</v>
      </c>
    </row>
    <row r="1085" spans="1:6">
      <c r="A1085" s="60" t="s">
        <v>93</v>
      </c>
      <c r="B1085" s="59" t="s">
        <v>94</v>
      </c>
      <c r="C1085" s="59" t="s">
        <v>507</v>
      </c>
      <c r="D1085" s="59" t="s">
        <v>1024</v>
      </c>
      <c r="E1085" s="59" t="s">
        <v>922</v>
      </c>
      <c r="F1085">
        <v>79970.080000000002</v>
      </c>
    </row>
    <row r="1086" spans="1:6">
      <c r="A1086" s="60" t="s">
        <v>93</v>
      </c>
      <c r="B1086" s="59" t="s">
        <v>94</v>
      </c>
      <c r="C1086" s="59" t="s">
        <v>507</v>
      </c>
      <c r="D1086" s="59" t="s">
        <v>1025</v>
      </c>
      <c r="E1086" s="59" t="s">
        <v>912</v>
      </c>
      <c r="F1086">
        <v>85527.17</v>
      </c>
    </row>
    <row r="1087" spans="1:6">
      <c r="A1087" s="60" t="s">
        <v>93</v>
      </c>
      <c r="B1087" s="59" t="s">
        <v>94</v>
      </c>
      <c r="C1087" s="59" t="s">
        <v>7</v>
      </c>
      <c r="D1087" s="59" t="s">
        <v>1021</v>
      </c>
      <c r="E1087" s="59" t="s">
        <v>923</v>
      </c>
      <c r="F1087">
        <v>631699.07999999996</v>
      </c>
    </row>
    <row r="1088" spans="1:6">
      <c r="A1088" s="60" t="s">
        <v>93</v>
      </c>
      <c r="B1088" s="59" t="s">
        <v>94</v>
      </c>
      <c r="C1088" s="59" t="s">
        <v>7</v>
      </c>
      <c r="D1088" s="59" t="s">
        <v>1022</v>
      </c>
      <c r="E1088" s="59" t="s">
        <v>920</v>
      </c>
      <c r="F1088">
        <v>694349.59</v>
      </c>
    </row>
    <row r="1089" spans="1:6">
      <c r="A1089" s="60" t="s">
        <v>181</v>
      </c>
      <c r="B1089" s="59" t="s">
        <v>182</v>
      </c>
      <c r="C1089" s="59" t="s">
        <v>519</v>
      </c>
      <c r="D1089" s="59" t="s">
        <v>1023</v>
      </c>
      <c r="E1089" s="59" t="s">
        <v>908</v>
      </c>
      <c r="F1089">
        <v>20069511.559999999</v>
      </c>
    </row>
    <row r="1090" spans="1:6">
      <c r="A1090" s="60" t="s">
        <v>295</v>
      </c>
      <c r="B1090" s="59" t="s">
        <v>296</v>
      </c>
      <c r="C1090" s="59" t="s">
        <v>507</v>
      </c>
      <c r="D1090" s="59" t="s">
        <v>1024</v>
      </c>
      <c r="E1090" s="59" t="s">
        <v>922</v>
      </c>
      <c r="F1090">
        <v>351117.26</v>
      </c>
    </row>
    <row r="1091" spans="1:6">
      <c r="A1091" s="60" t="s">
        <v>295</v>
      </c>
      <c r="B1091" s="59" t="s">
        <v>296</v>
      </c>
      <c r="C1091" s="59" t="s">
        <v>507</v>
      </c>
      <c r="D1091" s="59" t="s">
        <v>1025</v>
      </c>
      <c r="E1091" s="59" t="s">
        <v>912</v>
      </c>
      <c r="F1091">
        <v>379860.49</v>
      </c>
    </row>
    <row r="1092" spans="1:6">
      <c r="A1092" s="60" t="s">
        <v>295</v>
      </c>
      <c r="B1092" s="59" t="s">
        <v>296</v>
      </c>
      <c r="C1092" s="59" t="s">
        <v>7</v>
      </c>
      <c r="D1092" s="59" t="s">
        <v>1021</v>
      </c>
      <c r="E1092" s="59" t="s">
        <v>923</v>
      </c>
      <c r="F1092">
        <v>828952.89</v>
      </c>
    </row>
    <row r="1093" spans="1:6">
      <c r="A1093" s="60" t="s">
        <v>295</v>
      </c>
      <c r="B1093" s="59" t="s">
        <v>296</v>
      </c>
      <c r="C1093" s="59" t="s">
        <v>7</v>
      </c>
      <c r="D1093" s="59" t="s">
        <v>1022</v>
      </c>
      <c r="E1093" s="59" t="s">
        <v>920</v>
      </c>
      <c r="F1093">
        <v>879404.93</v>
      </c>
    </row>
    <row r="1094" spans="1:6">
      <c r="A1094" s="60" t="s">
        <v>297</v>
      </c>
      <c r="B1094" s="59" t="s">
        <v>298</v>
      </c>
      <c r="C1094" s="59" t="s">
        <v>519</v>
      </c>
      <c r="D1094" s="59" t="s">
        <v>1023</v>
      </c>
      <c r="E1094" s="59" t="s">
        <v>908</v>
      </c>
      <c r="F1094">
        <v>94841.93</v>
      </c>
    </row>
    <row r="1095" spans="1:6">
      <c r="A1095" s="60" t="s">
        <v>297</v>
      </c>
      <c r="B1095" s="59" t="s">
        <v>298</v>
      </c>
      <c r="C1095" s="59" t="s">
        <v>7</v>
      </c>
      <c r="D1095" s="59" t="s">
        <v>1021</v>
      </c>
      <c r="E1095" s="59" t="s">
        <v>923</v>
      </c>
      <c r="F1095">
        <v>56643.16</v>
      </c>
    </row>
    <row r="1096" spans="1:6">
      <c r="A1096" s="60" t="s">
        <v>297</v>
      </c>
      <c r="B1096" s="59" t="s">
        <v>298</v>
      </c>
      <c r="C1096" s="59" t="s">
        <v>7</v>
      </c>
      <c r="D1096" s="59" t="s">
        <v>1022</v>
      </c>
      <c r="E1096" s="59" t="s">
        <v>920</v>
      </c>
      <c r="F1096">
        <v>58358.47</v>
      </c>
    </row>
    <row r="1097" spans="1:6">
      <c r="A1097" s="60" t="s">
        <v>299</v>
      </c>
      <c r="B1097" s="59" t="s">
        <v>300</v>
      </c>
      <c r="C1097" s="59" t="s">
        <v>519</v>
      </c>
      <c r="D1097" s="59" t="s">
        <v>1023</v>
      </c>
      <c r="E1097" s="59" t="s">
        <v>908</v>
      </c>
      <c r="F1097">
        <v>95756.39</v>
      </c>
    </row>
    <row r="1098" spans="1:6">
      <c r="A1098" s="60" t="s">
        <v>299</v>
      </c>
      <c r="B1098" s="59" t="s">
        <v>300</v>
      </c>
      <c r="C1098" s="59" t="s">
        <v>652</v>
      </c>
      <c r="D1098" s="59" t="s">
        <v>1026</v>
      </c>
      <c r="E1098" s="59" t="s">
        <v>913</v>
      </c>
      <c r="F1098">
        <v>80</v>
      </c>
    </row>
    <row r="1099" spans="1:6">
      <c r="A1099" s="60" t="s">
        <v>299</v>
      </c>
      <c r="B1099" s="59" t="s">
        <v>300</v>
      </c>
      <c r="C1099" s="59" t="s">
        <v>507</v>
      </c>
      <c r="D1099" s="59" t="s">
        <v>1024</v>
      </c>
      <c r="E1099" s="59" t="s">
        <v>922</v>
      </c>
      <c r="F1099">
        <v>46183.49</v>
      </c>
    </row>
    <row r="1100" spans="1:6">
      <c r="A1100" s="60" t="s">
        <v>299</v>
      </c>
      <c r="B1100" s="59" t="s">
        <v>300</v>
      </c>
      <c r="C1100" s="59" t="s">
        <v>507</v>
      </c>
      <c r="D1100" s="59" t="s">
        <v>1025</v>
      </c>
      <c r="E1100" s="59" t="s">
        <v>912</v>
      </c>
      <c r="F1100">
        <v>48939.07</v>
      </c>
    </row>
    <row r="1101" spans="1:6">
      <c r="A1101" s="60" t="s">
        <v>299</v>
      </c>
      <c r="B1101" s="59" t="s">
        <v>300</v>
      </c>
      <c r="C1101" s="59" t="s">
        <v>7</v>
      </c>
      <c r="D1101" s="59" t="s">
        <v>1021</v>
      </c>
      <c r="E1101" s="59" t="s">
        <v>923</v>
      </c>
      <c r="F1101">
        <v>169580.28</v>
      </c>
    </row>
    <row r="1102" spans="1:6">
      <c r="A1102" s="60" t="s">
        <v>299</v>
      </c>
      <c r="B1102" s="59" t="s">
        <v>300</v>
      </c>
      <c r="C1102" s="59" t="s">
        <v>7</v>
      </c>
      <c r="D1102" s="59" t="s">
        <v>1022</v>
      </c>
      <c r="E1102" s="59" t="s">
        <v>920</v>
      </c>
      <c r="F1102">
        <v>176180.82</v>
      </c>
    </row>
    <row r="1103" spans="1:6">
      <c r="A1103" s="60" t="s">
        <v>301</v>
      </c>
      <c r="B1103" s="59" t="s">
        <v>302</v>
      </c>
      <c r="C1103" s="59" t="s">
        <v>519</v>
      </c>
      <c r="D1103" s="59" t="s">
        <v>1023</v>
      </c>
      <c r="E1103" s="59" t="s">
        <v>908</v>
      </c>
      <c r="F1103">
        <v>979768.06</v>
      </c>
    </row>
    <row r="1104" spans="1:6">
      <c r="A1104" s="60" t="s">
        <v>301</v>
      </c>
      <c r="B1104" s="59" t="s">
        <v>302</v>
      </c>
      <c r="C1104" s="59" t="s">
        <v>507</v>
      </c>
      <c r="D1104" s="59" t="s">
        <v>1024</v>
      </c>
      <c r="E1104" s="59" t="s">
        <v>922</v>
      </c>
      <c r="F1104">
        <v>192501.43</v>
      </c>
    </row>
    <row r="1105" spans="1:6">
      <c r="A1105" s="60" t="s">
        <v>301</v>
      </c>
      <c r="B1105" s="59" t="s">
        <v>302</v>
      </c>
      <c r="C1105" s="59" t="s">
        <v>507</v>
      </c>
      <c r="D1105" s="59" t="s">
        <v>1025</v>
      </c>
      <c r="E1105" s="59" t="s">
        <v>912</v>
      </c>
      <c r="F1105">
        <v>203071.61</v>
      </c>
    </row>
    <row r="1106" spans="1:6">
      <c r="A1106" s="60" t="s">
        <v>301</v>
      </c>
      <c r="B1106" s="59" t="s">
        <v>302</v>
      </c>
      <c r="C1106" s="59" t="s">
        <v>7</v>
      </c>
      <c r="D1106" s="59" t="s">
        <v>1021</v>
      </c>
      <c r="E1106" s="59" t="s">
        <v>923</v>
      </c>
      <c r="F1106">
        <v>2313622.67</v>
      </c>
    </row>
    <row r="1107" spans="1:6">
      <c r="A1107" s="60" t="s">
        <v>301</v>
      </c>
      <c r="B1107" s="59" t="s">
        <v>302</v>
      </c>
      <c r="C1107" s="59" t="s">
        <v>7</v>
      </c>
      <c r="D1107" s="59" t="s">
        <v>1022</v>
      </c>
      <c r="E1107" s="59" t="s">
        <v>920</v>
      </c>
      <c r="F1107">
        <v>2501900.9500000002</v>
      </c>
    </row>
    <row r="1108" spans="1:6">
      <c r="A1108" s="60" t="s">
        <v>303</v>
      </c>
      <c r="B1108" s="59" t="s">
        <v>304</v>
      </c>
      <c r="C1108" s="59" t="s">
        <v>519</v>
      </c>
      <c r="D1108" s="59" t="s">
        <v>1023</v>
      </c>
      <c r="E1108" s="59" t="s">
        <v>908</v>
      </c>
      <c r="F1108">
        <v>7173395.2300000004</v>
      </c>
    </row>
    <row r="1109" spans="1:6">
      <c r="A1109" s="60" t="s">
        <v>303</v>
      </c>
      <c r="B1109" s="59" t="s">
        <v>304</v>
      </c>
      <c r="C1109" s="59" t="s">
        <v>507</v>
      </c>
      <c r="D1109" s="59" t="s">
        <v>1024</v>
      </c>
      <c r="E1109" s="59" t="s">
        <v>922</v>
      </c>
      <c r="F1109">
        <v>4256543.8899999997</v>
      </c>
    </row>
    <row r="1110" spans="1:6">
      <c r="A1110" s="60" t="s">
        <v>303</v>
      </c>
      <c r="B1110" s="59" t="s">
        <v>304</v>
      </c>
      <c r="C1110" s="59" t="s">
        <v>507</v>
      </c>
      <c r="D1110" s="59" t="s">
        <v>1025</v>
      </c>
      <c r="E1110" s="59" t="s">
        <v>912</v>
      </c>
      <c r="F1110">
        <v>4518729.3499999996</v>
      </c>
    </row>
    <row r="1111" spans="1:6">
      <c r="A1111" s="60" t="s">
        <v>303</v>
      </c>
      <c r="B1111" s="59" t="s">
        <v>304</v>
      </c>
      <c r="C1111" s="59" t="s">
        <v>7</v>
      </c>
      <c r="D1111" s="59" t="s">
        <v>1021</v>
      </c>
      <c r="E1111" s="59" t="s">
        <v>923</v>
      </c>
      <c r="F1111">
        <v>13414871.470000001</v>
      </c>
    </row>
    <row r="1112" spans="1:6">
      <c r="A1112" s="60" t="s">
        <v>303</v>
      </c>
      <c r="B1112" s="59" t="s">
        <v>304</v>
      </c>
      <c r="C1112" s="59" t="s">
        <v>7</v>
      </c>
      <c r="D1112" s="59" t="s">
        <v>1022</v>
      </c>
      <c r="E1112" s="59" t="s">
        <v>920</v>
      </c>
      <c r="F1112">
        <v>14404361.77</v>
      </c>
    </row>
    <row r="1113" spans="1:6">
      <c r="A1113" s="60" t="s">
        <v>305</v>
      </c>
      <c r="B1113" s="59" t="s">
        <v>306</v>
      </c>
      <c r="C1113" s="59" t="s">
        <v>519</v>
      </c>
      <c r="D1113" s="59" t="s">
        <v>1023</v>
      </c>
      <c r="E1113" s="59" t="s">
        <v>908</v>
      </c>
      <c r="F1113">
        <v>10414612.16</v>
      </c>
    </row>
    <row r="1114" spans="1:6">
      <c r="A1114" s="60" t="s">
        <v>305</v>
      </c>
      <c r="B1114" s="59" t="s">
        <v>306</v>
      </c>
      <c r="C1114" s="59" t="s">
        <v>507</v>
      </c>
      <c r="D1114" s="59" t="s">
        <v>1024</v>
      </c>
      <c r="E1114" s="59" t="s">
        <v>922</v>
      </c>
      <c r="F1114">
        <v>2863520.93</v>
      </c>
    </row>
    <row r="1115" spans="1:6">
      <c r="A1115" s="60" t="s">
        <v>305</v>
      </c>
      <c r="B1115" s="59" t="s">
        <v>306</v>
      </c>
      <c r="C1115" s="59" t="s">
        <v>507</v>
      </c>
      <c r="D1115" s="59" t="s">
        <v>1025</v>
      </c>
      <c r="E1115" s="59" t="s">
        <v>912</v>
      </c>
      <c r="F1115">
        <v>3104232.78</v>
      </c>
    </row>
    <row r="1116" spans="1:6">
      <c r="A1116" s="60" t="s">
        <v>305</v>
      </c>
      <c r="B1116" s="59" t="s">
        <v>306</v>
      </c>
      <c r="C1116" s="59" t="s">
        <v>7</v>
      </c>
      <c r="D1116" s="59" t="s">
        <v>1021</v>
      </c>
      <c r="E1116" s="59" t="s">
        <v>923</v>
      </c>
      <c r="F1116">
        <v>15039970.130000001</v>
      </c>
    </row>
    <row r="1117" spans="1:6">
      <c r="A1117" s="60" t="s">
        <v>305</v>
      </c>
      <c r="B1117" s="59" t="s">
        <v>306</v>
      </c>
      <c r="C1117" s="59" t="s">
        <v>7</v>
      </c>
      <c r="D1117" s="59" t="s">
        <v>1022</v>
      </c>
      <c r="E1117" s="59" t="s">
        <v>920</v>
      </c>
      <c r="F1117">
        <v>16168701.48</v>
      </c>
    </row>
    <row r="1118" spans="1:6">
      <c r="A1118" s="60" t="s">
        <v>557</v>
      </c>
      <c r="B1118" s="59" t="s">
        <v>558</v>
      </c>
      <c r="C1118" s="59" t="s">
        <v>519</v>
      </c>
      <c r="D1118" s="59" t="s">
        <v>1023</v>
      </c>
      <c r="E1118" s="59" t="s">
        <v>908</v>
      </c>
      <c r="F1118">
        <v>48971.58</v>
      </c>
    </row>
    <row r="1119" spans="1:6">
      <c r="A1119" s="60" t="s">
        <v>307</v>
      </c>
      <c r="B1119" s="59" t="s">
        <v>308</v>
      </c>
      <c r="C1119" s="59" t="s">
        <v>519</v>
      </c>
      <c r="D1119" s="59" t="s">
        <v>1023</v>
      </c>
      <c r="E1119" s="59" t="s">
        <v>908</v>
      </c>
      <c r="F1119">
        <v>1168565.3700000001</v>
      </c>
    </row>
    <row r="1120" spans="1:6">
      <c r="A1120" s="60" t="s">
        <v>307</v>
      </c>
      <c r="B1120" s="59" t="s">
        <v>308</v>
      </c>
      <c r="C1120" s="59" t="s">
        <v>7</v>
      </c>
      <c r="D1120" s="59" t="s">
        <v>1021</v>
      </c>
      <c r="E1120" s="59" t="s">
        <v>923</v>
      </c>
      <c r="F1120">
        <v>2996802.39</v>
      </c>
    </row>
    <row r="1121" spans="1:6">
      <c r="A1121" s="60" t="s">
        <v>307</v>
      </c>
      <c r="B1121" s="59" t="s">
        <v>308</v>
      </c>
      <c r="C1121" s="59" t="s">
        <v>7</v>
      </c>
      <c r="D1121" s="59" t="s">
        <v>1022</v>
      </c>
      <c r="E1121" s="59" t="s">
        <v>920</v>
      </c>
      <c r="F1121">
        <v>3246637.9</v>
      </c>
    </row>
    <row r="1122" spans="1:6">
      <c r="A1122" s="60" t="s">
        <v>309</v>
      </c>
      <c r="B1122" s="59" t="s">
        <v>310</v>
      </c>
      <c r="C1122" s="59" t="s">
        <v>519</v>
      </c>
      <c r="D1122" s="59" t="s">
        <v>1023</v>
      </c>
      <c r="E1122" s="59" t="s">
        <v>908</v>
      </c>
      <c r="F1122">
        <v>3260583.23</v>
      </c>
    </row>
    <row r="1123" spans="1:6">
      <c r="A1123" s="60" t="s">
        <v>309</v>
      </c>
      <c r="B1123" s="59" t="s">
        <v>310</v>
      </c>
      <c r="C1123" s="59" t="s">
        <v>507</v>
      </c>
      <c r="D1123" s="59" t="s">
        <v>1024</v>
      </c>
      <c r="E1123" s="59" t="s">
        <v>922</v>
      </c>
      <c r="F1123">
        <v>1311209.3</v>
      </c>
    </row>
    <row r="1124" spans="1:6">
      <c r="A1124" s="60" t="s">
        <v>309</v>
      </c>
      <c r="B1124" s="59" t="s">
        <v>310</v>
      </c>
      <c r="C1124" s="59" t="s">
        <v>507</v>
      </c>
      <c r="D1124" s="59" t="s">
        <v>1025</v>
      </c>
      <c r="E1124" s="59" t="s">
        <v>912</v>
      </c>
      <c r="F1124">
        <v>1407098.08</v>
      </c>
    </row>
    <row r="1125" spans="1:6">
      <c r="A1125" s="60" t="s">
        <v>309</v>
      </c>
      <c r="B1125" s="59" t="s">
        <v>310</v>
      </c>
      <c r="C1125" s="59" t="s">
        <v>7</v>
      </c>
      <c r="D1125" s="59" t="s">
        <v>1021</v>
      </c>
      <c r="E1125" s="59" t="s">
        <v>923</v>
      </c>
      <c r="F1125">
        <v>6265977.4000000004</v>
      </c>
    </row>
    <row r="1126" spans="1:6">
      <c r="A1126" s="60" t="s">
        <v>309</v>
      </c>
      <c r="B1126" s="59" t="s">
        <v>310</v>
      </c>
      <c r="C1126" s="59" t="s">
        <v>7</v>
      </c>
      <c r="D1126" s="59" t="s">
        <v>1022</v>
      </c>
      <c r="E1126" s="59" t="s">
        <v>920</v>
      </c>
      <c r="F1126">
        <v>6988750.7999999998</v>
      </c>
    </row>
    <row r="1127" spans="1:6">
      <c r="A1127" s="60" t="s">
        <v>513</v>
      </c>
      <c r="B1127" s="59" t="s">
        <v>514</v>
      </c>
      <c r="C1127" s="59" t="s">
        <v>519</v>
      </c>
      <c r="D1127" s="59" t="s">
        <v>1023</v>
      </c>
      <c r="E1127" s="59" t="s">
        <v>908</v>
      </c>
      <c r="F1127">
        <v>423452.9</v>
      </c>
    </row>
    <row r="1128" spans="1:6">
      <c r="A1128" s="60" t="s">
        <v>513</v>
      </c>
      <c r="B1128" s="59" t="s">
        <v>514</v>
      </c>
      <c r="C1128" s="59" t="s">
        <v>507</v>
      </c>
      <c r="D1128" s="59" t="s">
        <v>1024</v>
      </c>
      <c r="E1128" s="59" t="s">
        <v>922</v>
      </c>
      <c r="F1128">
        <v>938100.98</v>
      </c>
    </row>
    <row r="1129" spans="1:6">
      <c r="A1129" s="60" t="s">
        <v>513</v>
      </c>
      <c r="B1129" s="59" t="s">
        <v>514</v>
      </c>
      <c r="C1129" s="59" t="s">
        <v>507</v>
      </c>
      <c r="D1129" s="59" t="s">
        <v>1025</v>
      </c>
      <c r="E1129" s="59" t="s">
        <v>912</v>
      </c>
      <c r="F1129">
        <v>990439.25</v>
      </c>
    </row>
    <row r="1130" spans="1:6">
      <c r="A1130" s="60" t="s">
        <v>311</v>
      </c>
      <c r="B1130" s="59" t="s">
        <v>312</v>
      </c>
      <c r="C1130" s="59" t="s">
        <v>519</v>
      </c>
      <c r="D1130" s="59" t="s">
        <v>1023</v>
      </c>
      <c r="E1130" s="59" t="s">
        <v>908</v>
      </c>
      <c r="F1130">
        <v>968741.36</v>
      </c>
    </row>
    <row r="1131" spans="1:6">
      <c r="A1131" s="60" t="s">
        <v>311</v>
      </c>
      <c r="B1131" s="59" t="s">
        <v>312</v>
      </c>
      <c r="C1131" s="59" t="s">
        <v>507</v>
      </c>
      <c r="D1131" s="59" t="s">
        <v>1024</v>
      </c>
      <c r="E1131" s="59" t="s">
        <v>922</v>
      </c>
      <c r="F1131">
        <v>933501.22</v>
      </c>
    </row>
    <row r="1132" spans="1:6">
      <c r="A1132" s="60" t="s">
        <v>311</v>
      </c>
      <c r="B1132" s="59" t="s">
        <v>312</v>
      </c>
      <c r="C1132" s="59" t="s">
        <v>507</v>
      </c>
      <c r="D1132" s="59" t="s">
        <v>1025</v>
      </c>
      <c r="E1132" s="59" t="s">
        <v>912</v>
      </c>
      <c r="F1132">
        <v>985692.29</v>
      </c>
    </row>
    <row r="1133" spans="1:6">
      <c r="A1133" s="60" t="s">
        <v>311</v>
      </c>
      <c r="B1133" s="59" t="s">
        <v>312</v>
      </c>
      <c r="C1133" s="59" t="s">
        <v>7</v>
      </c>
      <c r="D1133" s="59" t="s">
        <v>1021</v>
      </c>
      <c r="E1133" s="59" t="s">
        <v>923</v>
      </c>
      <c r="F1133">
        <v>2696113.6</v>
      </c>
    </row>
    <row r="1134" spans="1:6">
      <c r="A1134" s="60" t="s">
        <v>311</v>
      </c>
      <c r="B1134" s="59" t="s">
        <v>312</v>
      </c>
      <c r="C1134" s="59" t="s">
        <v>7</v>
      </c>
      <c r="D1134" s="59" t="s">
        <v>1022</v>
      </c>
      <c r="E1134" s="59" t="s">
        <v>920</v>
      </c>
      <c r="F1134">
        <v>2835956.34</v>
      </c>
    </row>
    <row r="1135" spans="1:6">
      <c r="A1135" s="60" t="s">
        <v>313</v>
      </c>
      <c r="B1135" s="59" t="s">
        <v>314</v>
      </c>
      <c r="C1135" s="59" t="s">
        <v>519</v>
      </c>
      <c r="D1135" s="59" t="s">
        <v>1023</v>
      </c>
      <c r="E1135" s="59" t="s">
        <v>908</v>
      </c>
      <c r="F1135">
        <v>4830097.79</v>
      </c>
    </row>
    <row r="1136" spans="1:6">
      <c r="A1136" s="60" t="s">
        <v>249</v>
      </c>
      <c r="B1136" s="59" t="s">
        <v>250</v>
      </c>
      <c r="C1136" s="59" t="s">
        <v>507</v>
      </c>
      <c r="D1136" s="59" t="s">
        <v>1024</v>
      </c>
      <c r="E1136" s="59" t="s">
        <v>922</v>
      </c>
      <c r="F1136">
        <v>124611.55</v>
      </c>
    </row>
    <row r="1137" spans="1:6">
      <c r="A1137" s="60" t="s">
        <v>249</v>
      </c>
      <c r="B1137" s="59" t="s">
        <v>250</v>
      </c>
      <c r="C1137" s="59" t="s">
        <v>507</v>
      </c>
      <c r="D1137" s="59" t="s">
        <v>1025</v>
      </c>
      <c r="E1137" s="59" t="s">
        <v>912</v>
      </c>
      <c r="F1137">
        <v>133078.96</v>
      </c>
    </row>
    <row r="1138" spans="1:6">
      <c r="A1138" s="60" t="s">
        <v>249</v>
      </c>
      <c r="B1138" s="59" t="s">
        <v>250</v>
      </c>
      <c r="C1138" s="59" t="s">
        <v>7</v>
      </c>
      <c r="D1138" s="59" t="s">
        <v>1021</v>
      </c>
      <c r="E1138" s="59" t="s">
        <v>923</v>
      </c>
      <c r="F1138">
        <v>268332.34000000003</v>
      </c>
    </row>
    <row r="1139" spans="1:6">
      <c r="A1139" s="60" t="s">
        <v>249</v>
      </c>
      <c r="B1139" s="59" t="s">
        <v>250</v>
      </c>
      <c r="C1139" s="59" t="s">
        <v>7</v>
      </c>
      <c r="D1139" s="59" t="s">
        <v>1022</v>
      </c>
      <c r="E1139" s="59" t="s">
        <v>920</v>
      </c>
      <c r="F1139">
        <v>426336.9</v>
      </c>
    </row>
    <row r="1140" spans="1:6">
      <c r="A1140" s="60" t="s">
        <v>251</v>
      </c>
      <c r="B1140" s="59" t="s">
        <v>252</v>
      </c>
      <c r="C1140" s="59" t="s">
        <v>519</v>
      </c>
      <c r="D1140" s="59" t="s">
        <v>1023</v>
      </c>
      <c r="E1140" s="59" t="s">
        <v>908</v>
      </c>
      <c r="F1140">
        <v>22646.63</v>
      </c>
    </row>
    <row r="1141" spans="1:6">
      <c r="A1141" s="60" t="s">
        <v>251</v>
      </c>
      <c r="B1141" s="59" t="s">
        <v>252</v>
      </c>
      <c r="C1141" s="59" t="s">
        <v>507</v>
      </c>
      <c r="D1141" s="59" t="s">
        <v>1024</v>
      </c>
      <c r="E1141" s="59" t="s">
        <v>922</v>
      </c>
      <c r="F1141">
        <v>22226.17</v>
      </c>
    </row>
    <row r="1142" spans="1:6">
      <c r="A1142" s="60" t="s">
        <v>251</v>
      </c>
      <c r="B1142" s="59" t="s">
        <v>252</v>
      </c>
      <c r="C1142" s="59" t="s">
        <v>507</v>
      </c>
      <c r="D1142" s="59" t="s">
        <v>1025</v>
      </c>
      <c r="E1142" s="59" t="s">
        <v>912</v>
      </c>
      <c r="F1142">
        <v>24563.759999999998</v>
      </c>
    </row>
    <row r="1143" spans="1:6">
      <c r="A1143" s="60" t="s">
        <v>251</v>
      </c>
      <c r="B1143" s="59" t="s">
        <v>252</v>
      </c>
      <c r="C1143" s="59" t="s">
        <v>7</v>
      </c>
      <c r="D1143" s="59" t="s">
        <v>1021</v>
      </c>
      <c r="E1143" s="59" t="s">
        <v>923</v>
      </c>
      <c r="F1143">
        <v>53422.879999999997</v>
      </c>
    </row>
    <row r="1144" spans="1:6">
      <c r="A1144" s="60" t="s">
        <v>251</v>
      </c>
      <c r="B1144" s="59" t="s">
        <v>252</v>
      </c>
      <c r="C1144" s="59" t="s">
        <v>7</v>
      </c>
      <c r="D1144" s="59" t="s">
        <v>1022</v>
      </c>
      <c r="E1144" s="59" t="s">
        <v>920</v>
      </c>
      <c r="F1144">
        <v>58227.28</v>
      </c>
    </row>
    <row r="1145" spans="1:6">
      <c r="A1145" s="60" t="s">
        <v>253</v>
      </c>
      <c r="B1145" s="59" t="s">
        <v>254</v>
      </c>
      <c r="C1145" s="59" t="s">
        <v>519</v>
      </c>
      <c r="D1145" s="59" t="s">
        <v>1023</v>
      </c>
      <c r="E1145" s="59" t="s">
        <v>908</v>
      </c>
      <c r="F1145">
        <v>33657.360000000001</v>
      </c>
    </row>
    <row r="1146" spans="1:6">
      <c r="A1146" s="60" t="s">
        <v>253</v>
      </c>
      <c r="B1146" s="59" t="s">
        <v>254</v>
      </c>
      <c r="C1146" s="59" t="s">
        <v>507</v>
      </c>
      <c r="D1146" s="59" t="s">
        <v>1024</v>
      </c>
      <c r="E1146" s="59" t="s">
        <v>922</v>
      </c>
      <c r="F1146">
        <v>8347.15</v>
      </c>
    </row>
    <row r="1147" spans="1:6">
      <c r="A1147" s="60" t="s">
        <v>253</v>
      </c>
      <c r="B1147" s="59" t="s">
        <v>254</v>
      </c>
      <c r="C1147" s="59" t="s">
        <v>507</v>
      </c>
      <c r="D1147" s="59" t="s">
        <v>1025</v>
      </c>
      <c r="E1147" s="59" t="s">
        <v>912</v>
      </c>
      <c r="F1147">
        <v>8801.94</v>
      </c>
    </row>
    <row r="1148" spans="1:6">
      <c r="A1148" s="60" t="s">
        <v>253</v>
      </c>
      <c r="B1148" s="59" t="s">
        <v>254</v>
      </c>
      <c r="C1148" s="59" t="s">
        <v>7</v>
      </c>
      <c r="D1148" s="59" t="s">
        <v>1021</v>
      </c>
      <c r="E1148" s="59" t="s">
        <v>923</v>
      </c>
      <c r="F1148">
        <v>33589.78</v>
      </c>
    </row>
    <row r="1149" spans="1:6">
      <c r="A1149" s="60" t="s">
        <v>253</v>
      </c>
      <c r="B1149" s="59" t="s">
        <v>254</v>
      </c>
      <c r="C1149" s="59" t="s">
        <v>7</v>
      </c>
      <c r="D1149" s="59" t="s">
        <v>1022</v>
      </c>
      <c r="E1149" s="59" t="s">
        <v>920</v>
      </c>
      <c r="F1149">
        <v>34845.9</v>
      </c>
    </row>
    <row r="1150" spans="1:6">
      <c r="A1150" s="60" t="s">
        <v>255</v>
      </c>
      <c r="B1150" s="59" t="s">
        <v>256</v>
      </c>
      <c r="C1150" s="59" t="s">
        <v>519</v>
      </c>
      <c r="D1150" s="59" t="s">
        <v>1023</v>
      </c>
      <c r="E1150" s="59" t="s">
        <v>908</v>
      </c>
      <c r="F1150">
        <v>83282.850000000006</v>
      </c>
    </row>
    <row r="1151" spans="1:6">
      <c r="A1151" s="60" t="s">
        <v>255</v>
      </c>
      <c r="B1151" s="59" t="s">
        <v>256</v>
      </c>
      <c r="C1151" s="59" t="s">
        <v>507</v>
      </c>
      <c r="D1151" s="59" t="s">
        <v>1024</v>
      </c>
      <c r="E1151" s="59" t="s">
        <v>922</v>
      </c>
      <c r="F1151">
        <v>8516.43</v>
      </c>
    </row>
    <row r="1152" spans="1:6">
      <c r="A1152" s="60" t="s">
        <v>255</v>
      </c>
      <c r="B1152" s="59" t="s">
        <v>256</v>
      </c>
      <c r="C1152" s="59" t="s">
        <v>507</v>
      </c>
      <c r="D1152" s="59" t="s">
        <v>1025</v>
      </c>
      <c r="E1152" s="59" t="s">
        <v>912</v>
      </c>
      <c r="F1152">
        <v>9144.02</v>
      </c>
    </row>
    <row r="1153" spans="1:6">
      <c r="A1153" s="60" t="s">
        <v>255</v>
      </c>
      <c r="B1153" s="59" t="s">
        <v>256</v>
      </c>
      <c r="C1153" s="59" t="s">
        <v>7</v>
      </c>
      <c r="D1153" s="59" t="s">
        <v>1021</v>
      </c>
      <c r="E1153" s="59" t="s">
        <v>923</v>
      </c>
      <c r="F1153">
        <v>111387.02</v>
      </c>
    </row>
    <row r="1154" spans="1:6">
      <c r="A1154" s="60" t="s">
        <v>255</v>
      </c>
      <c r="B1154" s="59" t="s">
        <v>256</v>
      </c>
      <c r="C1154" s="59" t="s">
        <v>7</v>
      </c>
      <c r="D1154" s="59" t="s">
        <v>1022</v>
      </c>
      <c r="E1154" s="59" t="s">
        <v>920</v>
      </c>
      <c r="F1154">
        <v>125186.62</v>
      </c>
    </row>
    <row r="1155" spans="1:6">
      <c r="A1155" s="60" t="s">
        <v>257</v>
      </c>
      <c r="B1155" s="59" t="s">
        <v>258</v>
      </c>
      <c r="C1155" s="59" t="s">
        <v>519</v>
      </c>
      <c r="D1155" s="59" t="s">
        <v>1023</v>
      </c>
      <c r="E1155" s="59" t="s">
        <v>908</v>
      </c>
      <c r="F1155">
        <v>89095.95</v>
      </c>
    </row>
    <row r="1156" spans="1:6">
      <c r="A1156" s="60" t="s">
        <v>257</v>
      </c>
      <c r="B1156" s="59" t="s">
        <v>258</v>
      </c>
      <c r="C1156" s="59" t="s">
        <v>507</v>
      </c>
      <c r="D1156" s="59" t="s">
        <v>1024</v>
      </c>
      <c r="E1156" s="59" t="s">
        <v>922</v>
      </c>
      <c r="F1156">
        <v>22615.38</v>
      </c>
    </row>
    <row r="1157" spans="1:6">
      <c r="A1157" s="60" t="s">
        <v>257</v>
      </c>
      <c r="B1157" s="59" t="s">
        <v>258</v>
      </c>
      <c r="C1157" s="59" t="s">
        <v>507</v>
      </c>
      <c r="D1157" s="59" t="s">
        <v>1025</v>
      </c>
      <c r="E1157" s="59" t="s">
        <v>912</v>
      </c>
      <c r="F1157">
        <v>24300.95</v>
      </c>
    </row>
    <row r="1158" spans="1:6">
      <c r="A1158" s="60" t="s">
        <v>257</v>
      </c>
      <c r="B1158" s="59" t="s">
        <v>258</v>
      </c>
      <c r="C1158" s="59" t="s">
        <v>7</v>
      </c>
      <c r="D1158" s="59" t="s">
        <v>1021</v>
      </c>
      <c r="E1158" s="59" t="s">
        <v>923</v>
      </c>
      <c r="F1158">
        <v>147782.57</v>
      </c>
    </row>
    <row r="1159" spans="1:6">
      <c r="A1159" s="60" t="s">
        <v>257</v>
      </c>
      <c r="B1159" s="59" t="s">
        <v>258</v>
      </c>
      <c r="C1159" s="59" t="s">
        <v>7</v>
      </c>
      <c r="D1159" s="59" t="s">
        <v>1022</v>
      </c>
      <c r="E1159" s="59" t="s">
        <v>920</v>
      </c>
      <c r="F1159">
        <v>154326.54999999999</v>
      </c>
    </row>
    <row r="1160" spans="1:6">
      <c r="A1160" s="60" t="s">
        <v>259</v>
      </c>
      <c r="B1160" s="59" t="s">
        <v>260</v>
      </c>
      <c r="C1160" s="59" t="s">
        <v>519</v>
      </c>
      <c r="D1160" s="59" t="s">
        <v>1023</v>
      </c>
      <c r="E1160" s="59" t="s">
        <v>908</v>
      </c>
      <c r="F1160">
        <v>55024.99</v>
      </c>
    </row>
    <row r="1161" spans="1:6">
      <c r="A1161" s="60" t="s">
        <v>259</v>
      </c>
      <c r="B1161" s="59" t="s">
        <v>260</v>
      </c>
      <c r="C1161" s="59" t="s">
        <v>507</v>
      </c>
      <c r="D1161" s="59" t="s">
        <v>1024</v>
      </c>
      <c r="E1161" s="59" t="s">
        <v>922</v>
      </c>
      <c r="F1161">
        <v>9400.2000000000007</v>
      </c>
    </row>
    <row r="1162" spans="1:6">
      <c r="A1162" s="60" t="s">
        <v>259</v>
      </c>
      <c r="B1162" s="59" t="s">
        <v>260</v>
      </c>
      <c r="C1162" s="59" t="s">
        <v>507</v>
      </c>
      <c r="D1162" s="59" t="s">
        <v>1025</v>
      </c>
      <c r="E1162" s="59" t="s">
        <v>912</v>
      </c>
      <c r="F1162">
        <v>9959.24</v>
      </c>
    </row>
    <row r="1163" spans="1:6">
      <c r="A1163" s="60" t="s">
        <v>259</v>
      </c>
      <c r="B1163" s="59" t="s">
        <v>260</v>
      </c>
      <c r="C1163" s="59" t="s">
        <v>7</v>
      </c>
      <c r="D1163" s="59" t="s">
        <v>1021</v>
      </c>
      <c r="E1163" s="59" t="s">
        <v>923</v>
      </c>
      <c r="F1163">
        <v>38503.949999999997</v>
      </c>
    </row>
    <row r="1164" spans="1:6">
      <c r="A1164" s="60" t="s">
        <v>259</v>
      </c>
      <c r="B1164" s="59" t="s">
        <v>260</v>
      </c>
      <c r="C1164" s="59" t="s">
        <v>7</v>
      </c>
      <c r="D1164" s="59" t="s">
        <v>1022</v>
      </c>
      <c r="E1164" s="59" t="s">
        <v>920</v>
      </c>
      <c r="F1164">
        <v>39920.89</v>
      </c>
    </row>
    <row r="1165" spans="1:6">
      <c r="A1165" s="60" t="s">
        <v>261</v>
      </c>
      <c r="B1165" s="59" t="s">
        <v>262</v>
      </c>
      <c r="C1165" s="59" t="s">
        <v>519</v>
      </c>
      <c r="D1165" s="59" t="s">
        <v>1023</v>
      </c>
      <c r="E1165" s="59" t="s">
        <v>908</v>
      </c>
      <c r="F1165">
        <v>192867.97</v>
      </c>
    </row>
    <row r="1166" spans="1:6">
      <c r="A1166" s="60" t="s">
        <v>261</v>
      </c>
      <c r="B1166" s="59" t="s">
        <v>262</v>
      </c>
      <c r="C1166" s="59" t="s">
        <v>507</v>
      </c>
      <c r="D1166" s="59" t="s">
        <v>1024</v>
      </c>
      <c r="E1166" s="59" t="s">
        <v>922</v>
      </c>
      <c r="F1166">
        <v>92370.86</v>
      </c>
    </row>
    <row r="1167" spans="1:6">
      <c r="A1167" s="60" t="s">
        <v>261</v>
      </c>
      <c r="B1167" s="59" t="s">
        <v>262</v>
      </c>
      <c r="C1167" s="59" t="s">
        <v>507</v>
      </c>
      <c r="D1167" s="59" t="s">
        <v>1025</v>
      </c>
      <c r="E1167" s="59" t="s">
        <v>912</v>
      </c>
      <c r="F1167">
        <v>99111.76</v>
      </c>
    </row>
    <row r="1168" spans="1:6">
      <c r="A1168" s="60" t="s">
        <v>261</v>
      </c>
      <c r="B1168" s="59" t="s">
        <v>262</v>
      </c>
      <c r="C1168" s="59" t="s">
        <v>7</v>
      </c>
      <c r="D1168" s="59" t="s">
        <v>1021</v>
      </c>
      <c r="E1168" s="59" t="s">
        <v>923</v>
      </c>
      <c r="F1168">
        <v>188483.17</v>
      </c>
    </row>
    <row r="1169" spans="1:6">
      <c r="A1169" s="60" t="s">
        <v>261</v>
      </c>
      <c r="B1169" s="59" t="s">
        <v>262</v>
      </c>
      <c r="C1169" s="59" t="s">
        <v>7</v>
      </c>
      <c r="D1169" s="59" t="s">
        <v>1022</v>
      </c>
      <c r="E1169" s="59" t="s">
        <v>920</v>
      </c>
      <c r="F1169">
        <v>198177.76</v>
      </c>
    </row>
    <row r="1170" spans="1:6">
      <c r="A1170" s="60" t="s">
        <v>617</v>
      </c>
      <c r="B1170" s="59" t="s">
        <v>618</v>
      </c>
      <c r="C1170" s="59" t="s">
        <v>519</v>
      </c>
      <c r="D1170" s="59" t="s">
        <v>1023</v>
      </c>
      <c r="E1170" s="59" t="s">
        <v>908</v>
      </c>
      <c r="F1170">
        <v>64349.36</v>
      </c>
    </row>
    <row r="1171" spans="1:6">
      <c r="A1171" s="60" t="s">
        <v>619</v>
      </c>
      <c r="B1171" s="59" t="s">
        <v>620</v>
      </c>
      <c r="C1171" s="59" t="s">
        <v>519</v>
      </c>
      <c r="D1171" s="59" t="s">
        <v>1023</v>
      </c>
      <c r="E1171" s="59" t="s">
        <v>908</v>
      </c>
      <c r="F1171">
        <v>63085.06</v>
      </c>
    </row>
    <row r="1172" spans="1:6">
      <c r="A1172" s="60" t="s">
        <v>263</v>
      </c>
      <c r="B1172" s="59" t="s">
        <v>264</v>
      </c>
      <c r="C1172" s="59" t="s">
        <v>519</v>
      </c>
      <c r="D1172" s="59" t="s">
        <v>1023</v>
      </c>
      <c r="E1172" s="59" t="s">
        <v>908</v>
      </c>
      <c r="F1172">
        <v>1464026.18</v>
      </c>
    </row>
    <row r="1173" spans="1:6">
      <c r="A1173" s="60" t="s">
        <v>263</v>
      </c>
      <c r="B1173" s="59" t="s">
        <v>264</v>
      </c>
      <c r="C1173" s="59" t="s">
        <v>507</v>
      </c>
      <c r="D1173" s="59" t="s">
        <v>1024</v>
      </c>
      <c r="E1173" s="59" t="s">
        <v>922</v>
      </c>
      <c r="F1173">
        <v>1200904.76</v>
      </c>
    </row>
    <row r="1174" spans="1:6">
      <c r="A1174" s="60" t="s">
        <v>263</v>
      </c>
      <c r="B1174" s="59" t="s">
        <v>264</v>
      </c>
      <c r="C1174" s="59" t="s">
        <v>507</v>
      </c>
      <c r="D1174" s="59" t="s">
        <v>1025</v>
      </c>
      <c r="E1174" s="59" t="s">
        <v>912</v>
      </c>
      <c r="F1174">
        <v>1298535.31</v>
      </c>
    </row>
    <row r="1175" spans="1:6">
      <c r="A1175" s="60" t="s">
        <v>263</v>
      </c>
      <c r="B1175" s="59" t="s">
        <v>264</v>
      </c>
      <c r="C1175" s="59" t="s">
        <v>7</v>
      </c>
      <c r="D1175" s="59" t="s">
        <v>1021</v>
      </c>
      <c r="E1175" s="59" t="s">
        <v>923</v>
      </c>
      <c r="F1175">
        <v>6546374.54</v>
      </c>
    </row>
    <row r="1176" spans="1:6">
      <c r="A1176" s="60" t="s">
        <v>263</v>
      </c>
      <c r="B1176" s="59" t="s">
        <v>264</v>
      </c>
      <c r="C1176" s="59" t="s">
        <v>7</v>
      </c>
      <c r="D1176" s="59" t="s">
        <v>1022</v>
      </c>
      <c r="E1176" s="59" t="s">
        <v>920</v>
      </c>
      <c r="F1176">
        <v>7045095.2199999997</v>
      </c>
    </row>
    <row r="1177" spans="1:6">
      <c r="A1177" s="60" t="s">
        <v>265</v>
      </c>
      <c r="B1177" s="59" t="s">
        <v>266</v>
      </c>
      <c r="C1177" s="59" t="s">
        <v>519</v>
      </c>
      <c r="D1177" s="59" t="s">
        <v>1023</v>
      </c>
      <c r="E1177" s="59" t="s">
        <v>908</v>
      </c>
      <c r="F1177">
        <v>286461.90999999997</v>
      </c>
    </row>
    <row r="1178" spans="1:6">
      <c r="A1178" s="60" t="s">
        <v>265</v>
      </c>
      <c r="B1178" s="59" t="s">
        <v>266</v>
      </c>
      <c r="C1178" s="59" t="s">
        <v>507</v>
      </c>
      <c r="D1178" s="59" t="s">
        <v>1024</v>
      </c>
      <c r="E1178" s="59" t="s">
        <v>922</v>
      </c>
      <c r="F1178">
        <v>64571.66</v>
      </c>
    </row>
    <row r="1179" spans="1:6">
      <c r="A1179" s="60" t="s">
        <v>265</v>
      </c>
      <c r="B1179" s="59" t="s">
        <v>266</v>
      </c>
      <c r="C1179" s="59" t="s">
        <v>507</v>
      </c>
      <c r="D1179" s="59" t="s">
        <v>1025</v>
      </c>
      <c r="E1179" s="59" t="s">
        <v>912</v>
      </c>
      <c r="F1179">
        <v>70034.080000000002</v>
      </c>
    </row>
    <row r="1180" spans="1:6">
      <c r="A1180" s="60" t="s">
        <v>265</v>
      </c>
      <c r="B1180" s="59" t="s">
        <v>266</v>
      </c>
      <c r="C1180" s="59" t="s">
        <v>7</v>
      </c>
      <c r="D1180" s="59" t="s">
        <v>1021</v>
      </c>
      <c r="E1180" s="59" t="s">
        <v>923</v>
      </c>
      <c r="F1180">
        <v>114146.4</v>
      </c>
    </row>
    <row r="1181" spans="1:6">
      <c r="A1181" s="60" t="s">
        <v>265</v>
      </c>
      <c r="B1181" s="59" t="s">
        <v>266</v>
      </c>
      <c r="C1181" s="59" t="s">
        <v>7</v>
      </c>
      <c r="D1181" s="59" t="s">
        <v>1022</v>
      </c>
      <c r="E1181" s="59" t="s">
        <v>920</v>
      </c>
      <c r="F1181">
        <v>121472.9</v>
      </c>
    </row>
    <row r="1182" spans="1:6">
      <c r="A1182" s="60" t="s">
        <v>621</v>
      </c>
      <c r="B1182" s="59" t="s">
        <v>622</v>
      </c>
      <c r="C1182" s="59" t="s">
        <v>519</v>
      </c>
      <c r="D1182" s="59" t="s">
        <v>1023</v>
      </c>
      <c r="E1182" s="59" t="s">
        <v>908</v>
      </c>
      <c r="F1182">
        <v>284699.96000000002</v>
      </c>
    </row>
    <row r="1183" spans="1:6">
      <c r="A1183" s="60" t="s">
        <v>267</v>
      </c>
      <c r="B1183" s="59" t="s">
        <v>268</v>
      </c>
      <c r="C1183" s="59" t="s">
        <v>519</v>
      </c>
      <c r="D1183" s="59" t="s">
        <v>1023</v>
      </c>
      <c r="E1183" s="59" t="s">
        <v>908</v>
      </c>
      <c r="F1183">
        <v>756980.09</v>
      </c>
    </row>
    <row r="1184" spans="1:6">
      <c r="A1184" s="60" t="s">
        <v>267</v>
      </c>
      <c r="B1184" s="59" t="s">
        <v>268</v>
      </c>
      <c r="C1184" s="59" t="s">
        <v>507</v>
      </c>
      <c r="D1184" s="59" t="s">
        <v>1024</v>
      </c>
      <c r="E1184" s="59" t="s">
        <v>922</v>
      </c>
      <c r="F1184">
        <v>670739.42000000004</v>
      </c>
    </row>
    <row r="1185" spans="1:6">
      <c r="A1185" s="60" t="s">
        <v>267</v>
      </c>
      <c r="B1185" s="59" t="s">
        <v>268</v>
      </c>
      <c r="C1185" s="59" t="s">
        <v>507</v>
      </c>
      <c r="D1185" s="59" t="s">
        <v>1025</v>
      </c>
      <c r="E1185" s="59" t="s">
        <v>912</v>
      </c>
      <c r="F1185">
        <v>708050.67</v>
      </c>
    </row>
    <row r="1186" spans="1:6">
      <c r="A1186" s="60" t="s">
        <v>267</v>
      </c>
      <c r="B1186" s="59" t="s">
        <v>268</v>
      </c>
      <c r="C1186" s="59" t="s">
        <v>7</v>
      </c>
      <c r="D1186" s="59" t="s">
        <v>1021</v>
      </c>
      <c r="E1186" s="59" t="s">
        <v>923</v>
      </c>
      <c r="F1186">
        <v>2139606.48</v>
      </c>
    </row>
    <row r="1187" spans="1:6">
      <c r="A1187" s="60" t="s">
        <v>267</v>
      </c>
      <c r="B1187" s="59" t="s">
        <v>268</v>
      </c>
      <c r="C1187" s="59" t="s">
        <v>7</v>
      </c>
      <c r="D1187" s="59" t="s">
        <v>1022</v>
      </c>
      <c r="E1187" s="59" t="s">
        <v>920</v>
      </c>
      <c r="F1187">
        <v>2270429.79</v>
      </c>
    </row>
    <row r="1188" spans="1:6">
      <c r="A1188" s="60" t="s">
        <v>623</v>
      </c>
      <c r="B1188" s="59" t="s">
        <v>624</v>
      </c>
      <c r="C1188" s="59" t="s">
        <v>519</v>
      </c>
      <c r="D1188" s="59" t="s">
        <v>1023</v>
      </c>
      <c r="E1188" s="59" t="s">
        <v>908</v>
      </c>
      <c r="F1188">
        <v>105939.32</v>
      </c>
    </row>
    <row r="1189" spans="1:6">
      <c r="A1189" s="60" t="s">
        <v>269</v>
      </c>
      <c r="B1189" s="59" t="s">
        <v>1020</v>
      </c>
      <c r="C1189" s="59" t="s">
        <v>519</v>
      </c>
      <c r="D1189" s="59" t="s">
        <v>1023</v>
      </c>
      <c r="E1189" s="59" t="s">
        <v>908</v>
      </c>
      <c r="F1189">
        <v>99582.2</v>
      </c>
    </row>
    <row r="1190" spans="1:6">
      <c r="A1190" s="60" t="s">
        <v>269</v>
      </c>
      <c r="B1190" s="59" t="s">
        <v>1020</v>
      </c>
      <c r="C1190" s="59" t="s">
        <v>507</v>
      </c>
      <c r="D1190" s="59" t="s">
        <v>1024</v>
      </c>
      <c r="E1190" s="59" t="s">
        <v>922</v>
      </c>
      <c r="F1190">
        <v>87861.72</v>
      </c>
    </row>
    <row r="1191" spans="1:6">
      <c r="A1191" s="60" t="s">
        <v>269</v>
      </c>
      <c r="B1191" s="59" t="s">
        <v>1020</v>
      </c>
      <c r="C1191" s="59" t="s">
        <v>507</v>
      </c>
      <c r="D1191" s="59" t="s">
        <v>1025</v>
      </c>
      <c r="E1191" s="59" t="s">
        <v>912</v>
      </c>
      <c r="F1191">
        <v>92681.51</v>
      </c>
    </row>
    <row r="1192" spans="1:6">
      <c r="A1192" s="60" t="s">
        <v>269</v>
      </c>
      <c r="B1192" s="59" t="s">
        <v>1020</v>
      </c>
      <c r="C1192" s="59" t="s">
        <v>7</v>
      </c>
      <c r="D1192" s="59" t="s">
        <v>1021</v>
      </c>
      <c r="E1192" s="59" t="s">
        <v>923</v>
      </c>
      <c r="F1192">
        <v>23514.07</v>
      </c>
    </row>
    <row r="1193" spans="1:6">
      <c r="A1193" s="60" t="s">
        <v>269</v>
      </c>
      <c r="B1193" s="59" t="s">
        <v>1020</v>
      </c>
      <c r="C1193" s="59" t="s">
        <v>7</v>
      </c>
      <c r="D1193" s="59" t="s">
        <v>1022</v>
      </c>
      <c r="E1193" s="59" t="s">
        <v>920</v>
      </c>
      <c r="F1193">
        <v>24458.34</v>
      </c>
    </row>
    <row r="1194" spans="1:6">
      <c r="A1194" s="60" t="s">
        <v>271</v>
      </c>
      <c r="B1194" s="59" t="s">
        <v>272</v>
      </c>
      <c r="C1194" s="59" t="s">
        <v>519</v>
      </c>
      <c r="D1194" s="59" t="s">
        <v>1023</v>
      </c>
      <c r="E1194" s="59" t="s">
        <v>908</v>
      </c>
      <c r="F1194">
        <v>2137806.41</v>
      </c>
    </row>
    <row r="1195" spans="1:6">
      <c r="A1195" s="60" t="s">
        <v>271</v>
      </c>
      <c r="B1195" s="59" t="s">
        <v>272</v>
      </c>
      <c r="C1195" s="59" t="s">
        <v>507</v>
      </c>
      <c r="D1195" s="59" t="s">
        <v>1024</v>
      </c>
      <c r="E1195" s="59" t="s">
        <v>922</v>
      </c>
      <c r="F1195">
        <v>277155.45</v>
      </c>
    </row>
    <row r="1196" spans="1:6">
      <c r="A1196" s="60" t="s">
        <v>271</v>
      </c>
      <c r="B1196" s="59" t="s">
        <v>272</v>
      </c>
      <c r="C1196" s="59" t="s">
        <v>507</v>
      </c>
      <c r="D1196" s="59" t="s">
        <v>1025</v>
      </c>
      <c r="E1196" s="59" t="s">
        <v>912</v>
      </c>
      <c r="F1196">
        <v>294880.8</v>
      </c>
    </row>
    <row r="1197" spans="1:6">
      <c r="A1197" s="60" t="s">
        <v>271</v>
      </c>
      <c r="B1197" s="59" t="s">
        <v>272</v>
      </c>
      <c r="C1197" s="59" t="s">
        <v>7</v>
      </c>
      <c r="D1197" s="59" t="s">
        <v>1021</v>
      </c>
      <c r="E1197" s="59" t="s">
        <v>923</v>
      </c>
      <c r="F1197">
        <v>1224471.1599999999</v>
      </c>
    </row>
    <row r="1198" spans="1:6">
      <c r="A1198" s="60" t="s">
        <v>271</v>
      </c>
      <c r="B1198" s="59" t="s">
        <v>272</v>
      </c>
      <c r="C1198" s="59" t="s">
        <v>7</v>
      </c>
      <c r="D1198" s="59" t="s">
        <v>1022</v>
      </c>
      <c r="E1198" s="59" t="s">
        <v>920</v>
      </c>
      <c r="F1198">
        <v>1433578.33</v>
      </c>
    </row>
    <row r="1199" spans="1:6">
      <c r="A1199" s="60" t="s">
        <v>273</v>
      </c>
      <c r="B1199" s="59" t="s">
        <v>274</v>
      </c>
      <c r="C1199" s="59" t="s">
        <v>519</v>
      </c>
      <c r="D1199" s="59" t="s">
        <v>1023</v>
      </c>
      <c r="E1199" s="59" t="s">
        <v>908</v>
      </c>
      <c r="F1199">
        <v>341371.12</v>
      </c>
    </row>
    <row r="1200" spans="1:6">
      <c r="A1200" s="60" t="s">
        <v>273</v>
      </c>
      <c r="B1200" s="59" t="s">
        <v>274</v>
      </c>
      <c r="C1200" s="59" t="s">
        <v>507</v>
      </c>
      <c r="D1200" s="59" t="s">
        <v>1024</v>
      </c>
      <c r="E1200" s="59" t="s">
        <v>922</v>
      </c>
      <c r="F1200">
        <v>277155.45</v>
      </c>
    </row>
    <row r="1201" spans="1:6">
      <c r="A1201" s="60" t="s">
        <v>273</v>
      </c>
      <c r="B1201" s="59" t="s">
        <v>274</v>
      </c>
      <c r="C1201" s="59" t="s">
        <v>507</v>
      </c>
      <c r="D1201" s="59" t="s">
        <v>1025</v>
      </c>
      <c r="E1201" s="59" t="s">
        <v>912</v>
      </c>
      <c r="F1201">
        <v>292723.89</v>
      </c>
    </row>
    <row r="1202" spans="1:6">
      <c r="A1202" s="60" t="s">
        <v>273</v>
      </c>
      <c r="B1202" s="59" t="s">
        <v>274</v>
      </c>
      <c r="C1202" s="59" t="s">
        <v>7</v>
      </c>
      <c r="D1202" s="59" t="s">
        <v>1021</v>
      </c>
      <c r="E1202" s="59" t="s">
        <v>923</v>
      </c>
      <c r="F1202">
        <v>744252.14</v>
      </c>
    </row>
    <row r="1203" spans="1:6">
      <c r="A1203" s="60" t="s">
        <v>313</v>
      </c>
      <c r="B1203" s="59" t="s">
        <v>314</v>
      </c>
      <c r="C1203" s="59" t="s">
        <v>654</v>
      </c>
      <c r="D1203" s="59" t="s">
        <v>1027</v>
      </c>
      <c r="E1203" s="59" t="s">
        <v>914</v>
      </c>
      <c r="F1203">
        <v>20000</v>
      </c>
    </row>
    <row r="1204" spans="1:6">
      <c r="A1204" s="60" t="s">
        <v>313</v>
      </c>
      <c r="B1204" s="59" t="s">
        <v>314</v>
      </c>
      <c r="C1204" s="59" t="s">
        <v>507</v>
      </c>
      <c r="D1204" s="59" t="s">
        <v>1024</v>
      </c>
      <c r="E1204" s="59" t="s">
        <v>922</v>
      </c>
      <c r="F1204">
        <v>4808976.93</v>
      </c>
    </row>
    <row r="1205" spans="1:6">
      <c r="A1205" s="60" t="s">
        <v>313</v>
      </c>
      <c r="B1205" s="59" t="s">
        <v>314</v>
      </c>
      <c r="C1205" s="59" t="s">
        <v>507</v>
      </c>
      <c r="D1205" s="59" t="s">
        <v>1025</v>
      </c>
      <c r="E1205" s="59" t="s">
        <v>912</v>
      </c>
      <c r="F1205">
        <v>5118844.38</v>
      </c>
    </row>
    <row r="1206" spans="1:6">
      <c r="A1206" s="60" t="s">
        <v>313</v>
      </c>
      <c r="B1206" s="59" t="s">
        <v>314</v>
      </c>
      <c r="C1206" s="59" t="s">
        <v>7</v>
      </c>
      <c r="D1206" s="59" t="s">
        <v>1021</v>
      </c>
      <c r="E1206" s="59" t="s">
        <v>923</v>
      </c>
      <c r="F1206">
        <v>5890666.1799999997</v>
      </c>
    </row>
    <row r="1207" spans="1:6">
      <c r="A1207" s="60" t="s">
        <v>313</v>
      </c>
      <c r="B1207" s="59" t="s">
        <v>314</v>
      </c>
      <c r="C1207" s="59" t="s">
        <v>7</v>
      </c>
      <c r="D1207" s="59" t="s">
        <v>1022</v>
      </c>
      <c r="E1207" s="59" t="s">
        <v>920</v>
      </c>
      <c r="F1207">
        <v>6361347.0999999996</v>
      </c>
    </row>
    <row r="1208" spans="1:6">
      <c r="A1208" s="60" t="s">
        <v>315</v>
      </c>
      <c r="B1208" s="59" t="s">
        <v>316</v>
      </c>
      <c r="C1208" s="59" t="s">
        <v>519</v>
      </c>
      <c r="D1208" s="59" t="s">
        <v>1023</v>
      </c>
      <c r="E1208" s="59" t="s">
        <v>908</v>
      </c>
      <c r="F1208">
        <v>2970211.68</v>
      </c>
    </row>
    <row r="1209" spans="1:6">
      <c r="A1209" s="60" t="s">
        <v>315</v>
      </c>
      <c r="B1209" s="59" t="s">
        <v>316</v>
      </c>
      <c r="C1209" s="59" t="s">
        <v>507</v>
      </c>
      <c r="D1209" s="59" t="s">
        <v>1024</v>
      </c>
      <c r="E1209" s="59" t="s">
        <v>922</v>
      </c>
      <c r="F1209">
        <v>1151146.6599999999</v>
      </c>
    </row>
    <row r="1210" spans="1:6">
      <c r="A1210" s="60" t="s">
        <v>315</v>
      </c>
      <c r="B1210" s="59" t="s">
        <v>316</v>
      </c>
      <c r="C1210" s="59" t="s">
        <v>507</v>
      </c>
      <c r="D1210" s="59" t="s">
        <v>1025</v>
      </c>
      <c r="E1210" s="59" t="s">
        <v>912</v>
      </c>
      <c r="F1210">
        <v>1242924.44</v>
      </c>
    </row>
    <row r="1211" spans="1:6">
      <c r="A1211" s="60" t="s">
        <v>315</v>
      </c>
      <c r="B1211" s="59" t="s">
        <v>316</v>
      </c>
      <c r="C1211" s="59" t="s">
        <v>7</v>
      </c>
      <c r="D1211" s="59" t="s">
        <v>1021</v>
      </c>
      <c r="E1211" s="59" t="s">
        <v>923</v>
      </c>
      <c r="F1211">
        <v>4941501.2300000004</v>
      </c>
    </row>
    <row r="1212" spans="1:6">
      <c r="A1212" s="60" t="s">
        <v>315</v>
      </c>
      <c r="B1212" s="59" t="s">
        <v>316</v>
      </c>
      <c r="C1212" s="59" t="s">
        <v>7</v>
      </c>
      <c r="D1212" s="59" t="s">
        <v>1022</v>
      </c>
      <c r="E1212" s="59" t="s">
        <v>920</v>
      </c>
      <c r="F1212">
        <v>5344560.57</v>
      </c>
    </row>
    <row r="1213" spans="1:6">
      <c r="A1213" s="60" t="s">
        <v>317</v>
      </c>
      <c r="B1213" s="59" t="s">
        <v>318</v>
      </c>
      <c r="C1213" s="59" t="s">
        <v>519</v>
      </c>
      <c r="D1213" s="59" t="s">
        <v>1023</v>
      </c>
      <c r="E1213" s="59" t="s">
        <v>908</v>
      </c>
      <c r="F1213">
        <v>2459682.41</v>
      </c>
    </row>
    <row r="1214" spans="1:6">
      <c r="A1214" s="60" t="s">
        <v>317</v>
      </c>
      <c r="B1214" s="59" t="s">
        <v>318</v>
      </c>
      <c r="C1214" s="59" t="s">
        <v>507</v>
      </c>
      <c r="D1214" s="59" t="s">
        <v>1024</v>
      </c>
      <c r="E1214" s="59" t="s">
        <v>922</v>
      </c>
      <c r="F1214">
        <v>1154846.93</v>
      </c>
    </row>
    <row r="1215" spans="1:6">
      <c r="A1215" s="60" t="s">
        <v>317</v>
      </c>
      <c r="B1215" s="59" t="s">
        <v>318</v>
      </c>
      <c r="C1215" s="59" t="s">
        <v>507</v>
      </c>
      <c r="D1215" s="59" t="s">
        <v>1025</v>
      </c>
      <c r="E1215" s="59" t="s">
        <v>912</v>
      </c>
      <c r="F1215">
        <v>1243494.57</v>
      </c>
    </row>
    <row r="1216" spans="1:6">
      <c r="A1216" s="60" t="s">
        <v>317</v>
      </c>
      <c r="B1216" s="59" t="s">
        <v>318</v>
      </c>
      <c r="C1216" s="59" t="s">
        <v>7</v>
      </c>
      <c r="D1216" s="59" t="s">
        <v>1021</v>
      </c>
      <c r="E1216" s="59" t="s">
        <v>923</v>
      </c>
      <c r="F1216">
        <v>4039187.71</v>
      </c>
    </row>
    <row r="1217" spans="1:6">
      <c r="A1217" s="60" t="s">
        <v>317</v>
      </c>
      <c r="B1217" s="59" t="s">
        <v>318</v>
      </c>
      <c r="C1217" s="59" t="s">
        <v>7</v>
      </c>
      <c r="D1217" s="59" t="s">
        <v>1022</v>
      </c>
      <c r="E1217" s="59" t="s">
        <v>920</v>
      </c>
      <c r="F1217">
        <v>4787861.24</v>
      </c>
    </row>
    <row r="1218" spans="1:6">
      <c r="A1218" s="60" t="s">
        <v>319</v>
      </c>
      <c r="B1218" s="59" t="s">
        <v>320</v>
      </c>
      <c r="C1218" s="59" t="s">
        <v>519</v>
      </c>
      <c r="D1218" s="59" t="s">
        <v>1023</v>
      </c>
      <c r="E1218" s="59" t="s">
        <v>908</v>
      </c>
      <c r="F1218">
        <v>6932497.8300000001</v>
      </c>
    </row>
    <row r="1219" spans="1:6">
      <c r="A1219" s="60" t="s">
        <v>319</v>
      </c>
      <c r="B1219" s="59" t="s">
        <v>320</v>
      </c>
      <c r="C1219" s="59" t="s">
        <v>507</v>
      </c>
      <c r="D1219" s="59" t="s">
        <v>1024</v>
      </c>
      <c r="E1219" s="59" t="s">
        <v>922</v>
      </c>
      <c r="F1219">
        <v>2694791.7</v>
      </c>
    </row>
    <row r="1220" spans="1:6">
      <c r="A1220" s="60" t="s">
        <v>319</v>
      </c>
      <c r="B1220" s="59" t="s">
        <v>320</v>
      </c>
      <c r="C1220" s="59" t="s">
        <v>507</v>
      </c>
      <c r="D1220" s="59" t="s">
        <v>1025</v>
      </c>
      <c r="E1220" s="59" t="s">
        <v>912</v>
      </c>
      <c r="F1220">
        <v>2876596.29</v>
      </c>
    </row>
    <row r="1221" spans="1:6">
      <c r="A1221" s="60" t="s">
        <v>319</v>
      </c>
      <c r="B1221" s="59" t="s">
        <v>320</v>
      </c>
      <c r="C1221" s="59" t="s">
        <v>7</v>
      </c>
      <c r="D1221" s="59" t="s">
        <v>1021</v>
      </c>
      <c r="E1221" s="59" t="s">
        <v>923</v>
      </c>
      <c r="F1221">
        <v>10686164.24</v>
      </c>
    </row>
    <row r="1222" spans="1:6">
      <c r="A1222" s="60" t="s">
        <v>319</v>
      </c>
      <c r="B1222" s="59" t="s">
        <v>320</v>
      </c>
      <c r="C1222" s="59" t="s">
        <v>7</v>
      </c>
      <c r="D1222" s="59" t="s">
        <v>1022</v>
      </c>
      <c r="E1222" s="59" t="s">
        <v>920</v>
      </c>
      <c r="F1222">
        <v>11559487.470000001</v>
      </c>
    </row>
    <row r="1223" spans="1:6">
      <c r="A1223" s="60" t="s">
        <v>321</v>
      </c>
      <c r="B1223" s="59" t="s">
        <v>322</v>
      </c>
      <c r="C1223" s="59" t="s">
        <v>519</v>
      </c>
      <c r="D1223" s="59" t="s">
        <v>1023</v>
      </c>
      <c r="E1223" s="59" t="s">
        <v>908</v>
      </c>
      <c r="F1223">
        <v>584797.27</v>
      </c>
    </row>
    <row r="1224" spans="1:6">
      <c r="A1224" s="60" t="s">
        <v>321</v>
      </c>
      <c r="B1224" s="59" t="s">
        <v>322</v>
      </c>
      <c r="C1224" s="59" t="s">
        <v>652</v>
      </c>
      <c r="D1224" s="59" t="s">
        <v>1026</v>
      </c>
      <c r="E1224" s="59" t="s">
        <v>913</v>
      </c>
      <c r="F1224">
        <v>7000</v>
      </c>
    </row>
    <row r="1225" spans="1:6">
      <c r="A1225" s="60" t="s">
        <v>321</v>
      </c>
      <c r="B1225" s="59" t="s">
        <v>322</v>
      </c>
      <c r="C1225" s="59" t="s">
        <v>507</v>
      </c>
      <c r="D1225" s="59" t="s">
        <v>1024</v>
      </c>
      <c r="E1225" s="59" t="s">
        <v>922</v>
      </c>
      <c r="F1225">
        <v>591194.53</v>
      </c>
    </row>
    <row r="1226" spans="1:6">
      <c r="A1226" s="60" t="s">
        <v>321</v>
      </c>
      <c r="B1226" s="59" t="s">
        <v>322</v>
      </c>
      <c r="C1226" s="59" t="s">
        <v>507</v>
      </c>
      <c r="D1226" s="59" t="s">
        <v>1025</v>
      </c>
      <c r="E1226" s="59" t="s">
        <v>912</v>
      </c>
      <c r="F1226">
        <v>633658.48</v>
      </c>
    </row>
    <row r="1227" spans="1:6">
      <c r="A1227" s="60" t="s">
        <v>321</v>
      </c>
      <c r="B1227" s="59" t="s">
        <v>322</v>
      </c>
      <c r="C1227" s="59" t="s">
        <v>7</v>
      </c>
      <c r="D1227" s="59" t="s">
        <v>1021</v>
      </c>
      <c r="E1227" s="59" t="s">
        <v>923</v>
      </c>
      <c r="F1227">
        <v>1205611.2</v>
      </c>
    </row>
    <row r="1228" spans="1:6">
      <c r="A1228" s="60" t="s">
        <v>321</v>
      </c>
      <c r="B1228" s="59" t="s">
        <v>322</v>
      </c>
      <c r="C1228" s="59" t="s">
        <v>7</v>
      </c>
      <c r="D1228" s="59" t="s">
        <v>1022</v>
      </c>
      <c r="E1228" s="59" t="s">
        <v>920</v>
      </c>
      <c r="F1228">
        <v>1303382.1000000001</v>
      </c>
    </row>
    <row r="1229" spans="1:6">
      <c r="A1229" s="60" t="s">
        <v>323</v>
      </c>
      <c r="B1229" s="59" t="s">
        <v>324</v>
      </c>
      <c r="C1229" s="59" t="s">
        <v>519</v>
      </c>
      <c r="D1229" s="59" t="s">
        <v>1023</v>
      </c>
      <c r="E1229" s="59" t="s">
        <v>908</v>
      </c>
      <c r="F1229">
        <v>1301694.98</v>
      </c>
    </row>
    <row r="1230" spans="1:6">
      <c r="A1230" s="60" t="s">
        <v>323</v>
      </c>
      <c r="B1230" s="59" t="s">
        <v>324</v>
      </c>
      <c r="C1230" s="59" t="s">
        <v>507</v>
      </c>
      <c r="D1230" s="59" t="s">
        <v>1024</v>
      </c>
      <c r="E1230" s="59" t="s">
        <v>922</v>
      </c>
      <c r="F1230">
        <v>279013.01</v>
      </c>
    </row>
    <row r="1231" spans="1:6">
      <c r="A1231" s="60" t="s">
        <v>323</v>
      </c>
      <c r="B1231" s="59" t="s">
        <v>324</v>
      </c>
      <c r="C1231" s="59" t="s">
        <v>507</v>
      </c>
      <c r="D1231" s="59" t="s">
        <v>1025</v>
      </c>
      <c r="E1231" s="59" t="s">
        <v>912</v>
      </c>
      <c r="F1231">
        <v>294655.18</v>
      </c>
    </row>
    <row r="1232" spans="1:6">
      <c r="A1232" s="60" t="s">
        <v>323</v>
      </c>
      <c r="B1232" s="59" t="s">
        <v>324</v>
      </c>
      <c r="C1232" s="59" t="s">
        <v>7</v>
      </c>
      <c r="D1232" s="59" t="s">
        <v>1021</v>
      </c>
      <c r="E1232" s="59" t="s">
        <v>923</v>
      </c>
      <c r="F1232">
        <v>3009842.64</v>
      </c>
    </row>
    <row r="1233" spans="1:6">
      <c r="A1233" s="60" t="s">
        <v>323</v>
      </c>
      <c r="B1233" s="59" t="s">
        <v>324</v>
      </c>
      <c r="C1233" s="59" t="s">
        <v>7</v>
      </c>
      <c r="D1233" s="59" t="s">
        <v>1022</v>
      </c>
      <c r="E1233" s="59" t="s">
        <v>920</v>
      </c>
      <c r="F1233">
        <v>3192200.12</v>
      </c>
    </row>
    <row r="1234" spans="1:6">
      <c r="A1234" s="60" t="s">
        <v>325</v>
      </c>
      <c r="B1234" s="59" t="s">
        <v>326</v>
      </c>
      <c r="C1234" s="59" t="s">
        <v>519</v>
      </c>
      <c r="D1234" s="59" t="s">
        <v>1023</v>
      </c>
      <c r="E1234" s="59" t="s">
        <v>908</v>
      </c>
      <c r="F1234">
        <v>1052537.55</v>
      </c>
    </row>
    <row r="1235" spans="1:6">
      <c r="A1235" s="60" t="s">
        <v>325</v>
      </c>
      <c r="B1235" s="59" t="s">
        <v>326</v>
      </c>
      <c r="C1235" s="59" t="s">
        <v>507</v>
      </c>
      <c r="D1235" s="59" t="s">
        <v>1024</v>
      </c>
      <c r="E1235" s="59" t="s">
        <v>922</v>
      </c>
      <c r="F1235">
        <v>500570.38</v>
      </c>
    </row>
    <row r="1236" spans="1:6">
      <c r="A1236" s="60" t="s">
        <v>325</v>
      </c>
      <c r="B1236" s="59" t="s">
        <v>326</v>
      </c>
      <c r="C1236" s="59" t="s">
        <v>507</v>
      </c>
      <c r="D1236" s="59" t="s">
        <v>1025</v>
      </c>
      <c r="E1236" s="59" t="s">
        <v>912</v>
      </c>
      <c r="F1236">
        <v>535495.62</v>
      </c>
    </row>
    <row r="1237" spans="1:6">
      <c r="A1237" s="60" t="s">
        <v>325</v>
      </c>
      <c r="B1237" s="59" t="s">
        <v>326</v>
      </c>
      <c r="C1237" s="59" t="s">
        <v>7</v>
      </c>
      <c r="D1237" s="59" t="s">
        <v>1021</v>
      </c>
      <c r="E1237" s="59" t="s">
        <v>923</v>
      </c>
      <c r="F1237">
        <v>3056494.11</v>
      </c>
    </row>
    <row r="1238" spans="1:6">
      <c r="A1238" s="60" t="s">
        <v>325</v>
      </c>
      <c r="B1238" s="59" t="s">
        <v>326</v>
      </c>
      <c r="C1238" s="59" t="s">
        <v>7</v>
      </c>
      <c r="D1238" s="59" t="s">
        <v>1022</v>
      </c>
      <c r="E1238" s="59" t="s">
        <v>920</v>
      </c>
      <c r="F1238">
        <v>3315475.7</v>
      </c>
    </row>
    <row r="1239" spans="1:6">
      <c r="A1239" s="60" t="s">
        <v>327</v>
      </c>
      <c r="B1239" s="59" t="s">
        <v>328</v>
      </c>
      <c r="C1239" s="59" t="s">
        <v>519</v>
      </c>
      <c r="D1239" s="59" t="s">
        <v>1023</v>
      </c>
      <c r="E1239" s="59" t="s">
        <v>908</v>
      </c>
      <c r="F1239">
        <v>432723.63</v>
      </c>
    </row>
    <row r="1240" spans="1:6">
      <c r="A1240" s="60" t="s">
        <v>327</v>
      </c>
      <c r="B1240" s="59" t="s">
        <v>328</v>
      </c>
      <c r="C1240" s="59" t="s">
        <v>507</v>
      </c>
      <c r="D1240" s="59" t="s">
        <v>1024</v>
      </c>
      <c r="E1240" s="59" t="s">
        <v>922</v>
      </c>
      <c r="F1240">
        <v>59977.56</v>
      </c>
    </row>
    <row r="1241" spans="1:6">
      <c r="A1241" s="60" t="s">
        <v>327</v>
      </c>
      <c r="B1241" s="59" t="s">
        <v>328</v>
      </c>
      <c r="C1241" s="59" t="s">
        <v>507</v>
      </c>
      <c r="D1241" s="59" t="s">
        <v>1025</v>
      </c>
      <c r="E1241" s="59" t="s">
        <v>912</v>
      </c>
      <c r="F1241">
        <v>64023.519999999997</v>
      </c>
    </row>
    <row r="1242" spans="1:6">
      <c r="A1242" s="60" t="s">
        <v>327</v>
      </c>
      <c r="B1242" s="59" t="s">
        <v>328</v>
      </c>
      <c r="C1242" s="59" t="s">
        <v>7</v>
      </c>
      <c r="D1242" s="59" t="s">
        <v>1021</v>
      </c>
      <c r="E1242" s="59" t="s">
        <v>923</v>
      </c>
      <c r="F1242">
        <v>346632.45</v>
      </c>
    </row>
    <row r="1243" spans="1:6">
      <c r="A1243" s="60" t="s">
        <v>327</v>
      </c>
      <c r="B1243" s="59" t="s">
        <v>328</v>
      </c>
      <c r="C1243" s="59" t="s">
        <v>7</v>
      </c>
      <c r="D1243" s="59" t="s">
        <v>1022</v>
      </c>
      <c r="E1243" s="59" t="s">
        <v>920</v>
      </c>
      <c r="F1243">
        <v>363345.07</v>
      </c>
    </row>
    <row r="1244" spans="1:6">
      <c r="A1244" s="60" t="s">
        <v>607</v>
      </c>
      <c r="B1244" s="59" t="s">
        <v>608</v>
      </c>
      <c r="C1244" s="59" t="s">
        <v>519</v>
      </c>
      <c r="D1244" s="59" t="s">
        <v>1023</v>
      </c>
      <c r="E1244" s="59" t="s">
        <v>908</v>
      </c>
      <c r="F1244">
        <v>128817.59</v>
      </c>
    </row>
    <row r="1245" spans="1:6">
      <c r="A1245" s="60" t="s">
        <v>329</v>
      </c>
      <c r="B1245" s="59" t="s">
        <v>330</v>
      </c>
      <c r="C1245" s="59" t="s">
        <v>519</v>
      </c>
      <c r="D1245" s="59" t="s">
        <v>1023</v>
      </c>
      <c r="E1245" s="59" t="s">
        <v>908</v>
      </c>
      <c r="F1245">
        <v>277212.37</v>
      </c>
    </row>
    <row r="1246" spans="1:6">
      <c r="A1246" s="60" t="s">
        <v>329</v>
      </c>
      <c r="B1246" s="59" t="s">
        <v>330</v>
      </c>
      <c r="C1246" s="59" t="s">
        <v>7</v>
      </c>
      <c r="D1246" s="59" t="s">
        <v>1021</v>
      </c>
      <c r="E1246" s="59" t="s">
        <v>923</v>
      </c>
      <c r="F1246">
        <v>64995.85</v>
      </c>
    </row>
    <row r="1247" spans="1:6">
      <c r="A1247" s="60" t="s">
        <v>329</v>
      </c>
      <c r="B1247" s="59" t="s">
        <v>330</v>
      </c>
      <c r="C1247" s="59" t="s">
        <v>7</v>
      </c>
      <c r="D1247" s="59" t="s">
        <v>1022</v>
      </c>
      <c r="E1247" s="59" t="s">
        <v>920</v>
      </c>
      <c r="F1247">
        <v>67368.33</v>
      </c>
    </row>
    <row r="1248" spans="1:6">
      <c r="A1248" s="60" t="s">
        <v>331</v>
      </c>
      <c r="B1248" s="59" t="s">
        <v>332</v>
      </c>
      <c r="C1248" s="59" t="s">
        <v>519</v>
      </c>
      <c r="D1248" s="59" t="s">
        <v>1023</v>
      </c>
      <c r="E1248" s="59" t="s">
        <v>908</v>
      </c>
      <c r="F1248">
        <v>78587.210000000006</v>
      </c>
    </row>
    <row r="1249" spans="1:6">
      <c r="A1249" s="60" t="s">
        <v>331</v>
      </c>
      <c r="B1249" s="59" t="s">
        <v>332</v>
      </c>
      <c r="C1249" s="59" t="s">
        <v>7</v>
      </c>
      <c r="D1249" s="59" t="s">
        <v>1021</v>
      </c>
      <c r="E1249" s="59" t="s">
        <v>923</v>
      </c>
      <c r="F1249">
        <v>20302.150000000001</v>
      </c>
    </row>
    <row r="1250" spans="1:6">
      <c r="A1250" s="60" t="s">
        <v>331</v>
      </c>
      <c r="B1250" s="59" t="s">
        <v>332</v>
      </c>
      <c r="C1250" s="59" t="s">
        <v>7</v>
      </c>
      <c r="D1250" s="59" t="s">
        <v>1022</v>
      </c>
      <c r="E1250" s="59" t="s">
        <v>920</v>
      </c>
      <c r="F1250">
        <v>20942.599999999999</v>
      </c>
    </row>
    <row r="1251" spans="1:6">
      <c r="A1251" s="60" t="s">
        <v>333</v>
      </c>
      <c r="B1251" s="59" t="s">
        <v>334</v>
      </c>
      <c r="C1251" s="59" t="s">
        <v>519</v>
      </c>
      <c r="D1251" s="59" t="s">
        <v>1023</v>
      </c>
      <c r="E1251" s="59" t="s">
        <v>908</v>
      </c>
      <c r="F1251">
        <v>316384.12</v>
      </c>
    </row>
    <row r="1252" spans="1:6">
      <c r="A1252" s="60" t="s">
        <v>333</v>
      </c>
      <c r="B1252" s="59" t="s">
        <v>334</v>
      </c>
      <c r="C1252" s="59" t="s">
        <v>7</v>
      </c>
      <c r="D1252" s="59" t="s">
        <v>1021</v>
      </c>
      <c r="E1252" s="59" t="s">
        <v>923</v>
      </c>
      <c r="F1252">
        <v>203879.9</v>
      </c>
    </row>
    <row r="1253" spans="1:6">
      <c r="A1253" s="60" t="s">
        <v>333</v>
      </c>
      <c r="B1253" s="59" t="s">
        <v>334</v>
      </c>
      <c r="C1253" s="59" t="s">
        <v>7</v>
      </c>
      <c r="D1253" s="59" t="s">
        <v>1022</v>
      </c>
      <c r="E1253" s="59" t="s">
        <v>920</v>
      </c>
      <c r="F1253">
        <v>211195.32</v>
      </c>
    </row>
    <row r="1254" spans="1:6">
      <c r="A1254" s="60" t="s">
        <v>431</v>
      </c>
      <c r="B1254" s="59" t="s">
        <v>432</v>
      </c>
      <c r="C1254" s="59" t="s">
        <v>519</v>
      </c>
      <c r="D1254" s="59" t="s">
        <v>1023</v>
      </c>
      <c r="E1254" s="59" t="s">
        <v>908</v>
      </c>
      <c r="F1254">
        <v>259219.38</v>
      </c>
    </row>
    <row r="1255" spans="1:6">
      <c r="A1255" s="60" t="s">
        <v>431</v>
      </c>
      <c r="B1255" s="59" t="s">
        <v>432</v>
      </c>
      <c r="C1255" s="59" t="s">
        <v>507</v>
      </c>
      <c r="D1255" s="59" t="s">
        <v>1024</v>
      </c>
      <c r="E1255" s="59" t="s">
        <v>922</v>
      </c>
      <c r="F1255">
        <v>28822.41</v>
      </c>
    </row>
    <row r="1256" spans="1:6">
      <c r="A1256" s="60" t="s">
        <v>431</v>
      </c>
      <c r="B1256" s="59" t="s">
        <v>432</v>
      </c>
      <c r="C1256" s="59" t="s">
        <v>507</v>
      </c>
      <c r="D1256" s="59" t="s">
        <v>1025</v>
      </c>
      <c r="E1256" s="59" t="s">
        <v>912</v>
      </c>
      <c r="F1256">
        <v>30661.38</v>
      </c>
    </row>
    <row r="1257" spans="1:6">
      <c r="A1257" s="60" t="s">
        <v>431</v>
      </c>
      <c r="B1257" s="59" t="s">
        <v>432</v>
      </c>
      <c r="C1257" s="59" t="s">
        <v>7</v>
      </c>
      <c r="D1257" s="59" t="s">
        <v>1021</v>
      </c>
      <c r="E1257" s="59" t="s">
        <v>923</v>
      </c>
      <c r="F1257">
        <v>244989.08</v>
      </c>
    </row>
    <row r="1258" spans="1:6">
      <c r="A1258" s="60" t="s">
        <v>431</v>
      </c>
      <c r="B1258" s="59" t="s">
        <v>432</v>
      </c>
      <c r="C1258" s="59" t="s">
        <v>7</v>
      </c>
      <c r="D1258" s="59" t="s">
        <v>1022</v>
      </c>
      <c r="E1258" s="59" t="s">
        <v>920</v>
      </c>
      <c r="F1258">
        <v>264318.18</v>
      </c>
    </row>
    <row r="1259" spans="1:6">
      <c r="A1259" s="60" t="s">
        <v>433</v>
      </c>
      <c r="B1259" s="59" t="s">
        <v>434</v>
      </c>
      <c r="C1259" s="59" t="s">
        <v>519</v>
      </c>
      <c r="D1259" s="59" t="s">
        <v>1023</v>
      </c>
      <c r="E1259" s="59" t="s">
        <v>908</v>
      </c>
      <c r="F1259">
        <v>1342935.59</v>
      </c>
    </row>
    <row r="1260" spans="1:6">
      <c r="A1260" s="60" t="s">
        <v>433</v>
      </c>
      <c r="B1260" s="59" t="s">
        <v>434</v>
      </c>
      <c r="C1260" s="59" t="s">
        <v>507</v>
      </c>
      <c r="D1260" s="59" t="s">
        <v>1024</v>
      </c>
      <c r="E1260" s="59" t="s">
        <v>922</v>
      </c>
      <c r="F1260">
        <v>650648.46</v>
      </c>
    </row>
    <row r="1261" spans="1:6">
      <c r="A1261" s="60" t="s">
        <v>433</v>
      </c>
      <c r="B1261" s="59" t="s">
        <v>434</v>
      </c>
      <c r="C1261" s="59" t="s">
        <v>507</v>
      </c>
      <c r="D1261" s="59" t="s">
        <v>1025</v>
      </c>
      <c r="E1261" s="59" t="s">
        <v>912</v>
      </c>
      <c r="F1261">
        <v>710083.77</v>
      </c>
    </row>
    <row r="1262" spans="1:6">
      <c r="A1262" s="60" t="s">
        <v>455</v>
      </c>
      <c r="B1262" s="59" t="s">
        <v>456</v>
      </c>
      <c r="C1262" s="59" t="s">
        <v>507</v>
      </c>
      <c r="D1262" s="59" t="s">
        <v>1024</v>
      </c>
      <c r="E1262" s="59" t="s">
        <v>922</v>
      </c>
      <c r="F1262">
        <v>1912866.5</v>
      </c>
    </row>
    <row r="1263" spans="1:6">
      <c r="A1263" s="60" t="s">
        <v>455</v>
      </c>
      <c r="B1263" s="59" t="s">
        <v>456</v>
      </c>
      <c r="C1263" s="59" t="s">
        <v>507</v>
      </c>
      <c r="D1263" s="59" t="s">
        <v>1025</v>
      </c>
      <c r="E1263" s="59" t="s">
        <v>912</v>
      </c>
      <c r="F1263">
        <v>2043783.63</v>
      </c>
    </row>
    <row r="1264" spans="1:6">
      <c r="A1264" s="60" t="s">
        <v>455</v>
      </c>
      <c r="B1264" s="59" t="s">
        <v>456</v>
      </c>
      <c r="C1264" s="59" t="s">
        <v>7</v>
      </c>
      <c r="D1264" s="59" t="s">
        <v>1021</v>
      </c>
      <c r="E1264" s="59" t="s">
        <v>923</v>
      </c>
      <c r="F1264">
        <v>6523708.71</v>
      </c>
    </row>
    <row r="1265" spans="1:6">
      <c r="A1265" s="60" t="s">
        <v>455</v>
      </c>
      <c r="B1265" s="59" t="s">
        <v>456</v>
      </c>
      <c r="C1265" s="59" t="s">
        <v>7</v>
      </c>
      <c r="D1265" s="59" t="s">
        <v>1022</v>
      </c>
      <c r="E1265" s="59" t="s">
        <v>920</v>
      </c>
      <c r="F1265">
        <v>6966047.75</v>
      </c>
    </row>
    <row r="1266" spans="1:6">
      <c r="A1266" s="60" t="s">
        <v>629</v>
      </c>
      <c r="B1266" s="59" t="s">
        <v>630</v>
      </c>
      <c r="C1266" s="59" t="s">
        <v>519</v>
      </c>
      <c r="D1266" s="59" t="s">
        <v>1023</v>
      </c>
      <c r="E1266" s="59" t="s">
        <v>908</v>
      </c>
      <c r="F1266">
        <v>8702.76</v>
      </c>
    </row>
    <row r="1267" spans="1:6">
      <c r="A1267" s="60" t="s">
        <v>457</v>
      </c>
      <c r="B1267" s="59" t="s">
        <v>458</v>
      </c>
      <c r="C1267" s="59" t="s">
        <v>519</v>
      </c>
      <c r="D1267" s="59" t="s">
        <v>1023</v>
      </c>
      <c r="E1267" s="59" t="s">
        <v>908</v>
      </c>
      <c r="F1267">
        <v>1947967.44</v>
      </c>
    </row>
    <row r="1268" spans="1:6">
      <c r="A1268" s="60" t="s">
        <v>457</v>
      </c>
      <c r="B1268" s="59" t="s">
        <v>458</v>
      </c>
      <c r="C1268" s="59" t="s">
        <v>507</v>
      </c>
      <c r="D1268" s="59" t="s">
        <v>1024</v>
      </c>
      <c r="E1268" s="59" t="s">
        <v>922</v>
      </c>
      <c r="F1268">
        <v>779770.18</v>
      </c>
    </row>
    <row r="1269" spans="1:6">
      <c r="A1269" s="60" t="s">
        <v>283</v>
      </c>
      <c r="B1269" s="59" t="s">
        <v>284</v>
      </c>
      <c r="C1269" s="59" t="s">
        <v>7</v>
      </c>
      <c r="D1269" s="59" t="s">
        <v>1021</v>
      </c>
      <c r="E1269" s="59" t="s">
        <v>923</v>
      </c>
      <c r="F1269">
        <v>141280.14000000001</v>
      </c>
    </row>
    <row r="1270" spans="1:6">
      <c r="A1270" s="60" t="s">
        <v>283</v>
      </c>
      <c r="B1270" s="59" t="s">
        <v>284</v>
      </c>
      <c r="C1270" s="59" t="s">
        <v>7</v>
      </c>
      <c r="D1270" s="59" t="s">
        <v>1022</v>
      </c>
      <c r="E1270" s="59" t="s">
        <v>920</v>
      </c>
      <c r="F1270">
        <v>148625.60999999999</v>
      </c>
    </row>
    <row r="1271" spans="1:6">
      <c r="A1271" s="60" t="s">
        <v>285</v>
      </c>
      <c r="B1271" s="59" t="s">
        <v>286</v>
      </c>
      <c r="C1271" s="59" t="s">
        <v>519</v>
      </c>
      <c r="D1271" s="59" t="s">
        <v>1023</v>
      </c>
      <c r="E1271" s="59" t="s">
        <v>908</v>
      </c>
      <c r="F1271">
        <v>463945.81</v>
      </c>
    </row>
    <row r="1272" spans="1:6">
      <c r="A1272" s="60" t="s">
        <v>285</v>
      </c>
      <c r="B1272" s="59" t="s">
        <v>286</v>
      </c>
      <c r="C1272" s="59" t="s">
        <v>7</v>
      </c>
      <c r="D1272" s="59" t="s">
        <v>1021</v>
      </c>
      <c r="E1272" s="59" t="s">
        <v>923</v>
      </c>
      <c r="F1272">
        <v>847722.64</v>
      </c>
    </row>
    <row r="1273" spans="1:6">
      <c r="A1273" s="60" t="s">
        <v>285</v>
      </c>
      <c r="B1273" s="59" t="s">
        <v>286</v>
      </c>
      <c r="C1273" s="59" t="s">
        <v>7</v>
      </c>
      <c r="D1273" s="59" t="s">
        <v>1022</v>
      </c>
      <c r="E1273" s="59" t="s">
        <v>920</v>
      </c>
      <c r="F1273">
        <v>1085765.03</v>
      </c>
    </row>
    <row r="1274" spans="1:6">
      <c r="A1274" s="60" t="s">
        <v>287</v>
      </c>
      <c r="B1274" s="59" t="s">
        <v>288</v>
      </c>
      <c r="C1274" s="59" t="s">
        <v>519</v>
      </c>
      <c r="D1274" s="59" t="s">
        <v>1023</v>
      </c>
      <c r="E1274" s="59" t="s">
        <v>908</v>
      </c>
      <c r="F1274">
        <v>160813.6</v>
      </c>
    </row>
    <row r="1275" spans="1:6">
      <c r="A1275" s="60" t="s">
        <v>287</v>
      </c>
      <c r="B1275" s="59" t="s">
        <v>288</v>
      </c>
      <c r="C1275" s="59" t="s">
        <v>7</v>
      </c>
      <c r="D1275" s="59" t="s">
        <v>1021</v>
      </c>
      <c r="E1275" s="59" t="s">
        <v>923</v>
      </c>
      <c r="F1275">
        <v>322162.78000000003</v>
      </c>
    </row>
    <row r="1276" spans="1:6">
      <c r="A1276" s="60" t="s">
        <v>287</v>
      </c>
      <c r="B1276" s="59" t="s">
        <v>288</v>
      </c>
      <c r="C1276" s="59" t="s">
        <v>7</v>
      </c>
      <c r="D1276" s="59" t="s">
        <v>1022</v>
      </c>
      <c r="E1276" s="59" t="s">
        <v>920</v>
      </c>
      <c r="F1276">
        <v>344772.67</v>
      </c>
    </row>
    <row r="1277" spans="1:6">
      <c r="A1277" s="60" t="s">
        <v>289</v>
      </c>
      <c r="B1277" s="59" t="s">
        <v>290</v>
      </c>
      <c r="C1277" s="59" t="s">
        <v>519</v>
      </c>
      <c r="D1277" s="59" t="s">
        <v>1023</v>
      </c>
      <c r="E1277" s="59" t="s">
        <v>908</v>
      </c>
      <c r="F1277">
        <v>450310.88</v>
      </c>
    </row>
    <row r="1278" spans="1:6">
      <c r="A1278" s="60" t="s">
        <v>289</v>
      </c>
      <c r="B1278" s="59" t="s">
        <v>290</v>
      </c>
      <c r="C1278" s="59" t="s">
        <v>507</v>
      </c>
      <c r="D1278" s="59" t="s">
        <v>1024</v>
      </c>
      <c r="E1278" s="59" t="s">
        <v>922</v>
      </c>
      <c r="F1278">
        <v>73807.77</v>
      </c>
    </row>
    <row r="1279" spans="1:6">
      <c r="A1279" s="60" t="s">
        <v>289</v>
      </c>
      <c r="B1279" s="59" t="s">
        <v>290</v>
      </c>
      <c r="C1279" s="59" t="s">
        <v>507</v>
      </c>
      <c r="D1279" s="59" t="s">
        <v>1025</v>
      </c>
      <c r="E1279" s="59" t="s">
        <v>912</v>
      </c>
      <c r="F1279">
        <v>79222.12</v>
      </c>
    </row>
    <row r="1280" spans="1:6">
      <c r="A1280" s="60" t="s">
        <v>289</v>
      </c>
      <c r="B1280" s="59" t="s">
        <v>290</v>
      </c>
      <c r="C1280" s="59" t="s">
        <v>7</v>
      </c>
      <c r="D1280" s="59" t="s">
        <v>1021</v>
      </c>
      <c r="E1280" s="59" t="s">
        <v>923</v>
      </c>
      <c r="F1280">
        <v>357909.42</v>
      </c>
    </row>
    <row r="1281" spans="1:6">
      <c r="A1281" s="60" t="s">
        <v>289</v>
      </c>
      <c r="B1281" s="59" t="s">
        <v>290</v>
      </c>
      <c r="C1281" s="59" t="s">
        <v>7</v>
      </c>
      <c r="D1281" s="59" t="s">
        <v>1022</v>
      </c>
      <c r="E1281" s="59" t="s">
        <v>920</v>
      </c>
      <c r="F1281">
        <v>376632.96</v>
      </c>
    </row>
    <row r="1282" spans="1:6">
      <c r="A1282" s="60" t="s">
        <v>291</v>
      </c>
      <c r="B1282" s="59" t="s">
        <v>292</v>
      </c>
      <c r="C1282" s="59" t="s">
        <v>519</v>
      </c>
      <c r="D1282" s="59" t="s">
        <v>1023</v>
      </c>
      <c r="E1282" s="59" t="s">
        <v>908</v>
      </c>
      <c r="F1282">
        <v>95136.27</v>
      </c>
    </row>
    <row r="1283" spans="1:6">
      <c r="A1283" s="60" t="s">
        <v>291</v>
      </c>
      <c r="B1283" s="59" t="s">
        <v>292</v>
      </c>
      <c r="C1283" s="59" t="s">
        <v>507</v>
      </c>
      <c r="D1283" s="59" t="s">
        <v>1024</v>
      </c>
      <c r="E1283" s="59" t="s">
        <v>922</v>
      </c>
      <c r="F1283">
        <v>37057.919999999998</v>
      </c>
    </row>
    <row r="1284" spans="1:6">
      <c r="A1284" s="60" t="s">
        <v>291</v>
      </c>
      <c r="B1284" s="59" t="s">
        <v>292</v>
      </c>
      <c r="C1284" s="59" t="s">
        <v>507</v>
      </c>
      <c r="D1284" s="59" t="s">
        <v>1025</v>
      </c>
      <c r="E1284" s="59" t="s">
        <v>912</v>
      </c>
      <c r="F1284">
        <v>40982.07</v>
      </c>
    </row>
    <row r="1285" spans="1:6">
      <c r="A1285" s="60" t="s">
        <v>291</v>
      </c>
      <c r="B1285" s="59" t="s">
        <v>292</v>
      </c>
      <c r="C1285" s="59" t="s">
        <v>7</v>
      </c>
      <c r="D1285" s="59" t="s">
        <v>1021</v>
      </c>
      <c r="E1285" s="59" t="s">
        <v>923</v>
      </c>
      <c r="F1285">
        <v>75328.259999999995</v>
      </c>
    </row>
    <row r="1286" spans="1:6">
      <c r="A1286" s="60" t="s">
        <v>291</v>
      </c>
      <c r="B1286" s="59" t="s">
        <v>292</v>
      </c>
      <c r="C1286" s="59" t="s">
        <v>7</v>
      </c>
      <c r="D1286" s="59" t="s">
        <v>1022</v>
      </c>
      <c r="E1286" s="59" t="s">
        <v>920</v>
      </c>
      <c r="F1286">
        <v>81743.490000000005</v>
      </c>
    </row>
    <row r="1287" spans="1:6">
      <c r="A1287" s="60" t="s">
        <v>293</v>
      </c>
      <c r="B1287" s="59" t="s">
        <v>294</v>
      </c>
      <c r="C1287" s="59" t="s">
        <v>519</v>
      </c>
      <c r="D1287" s="59" t="s">
        <v>1023</v>
      </c>
      <c r="E1287" s="59" t="s">
        <v>908</v>
      </c>
      <c r="F1287">
        <v>130892.12</v>
      </c>
    </row>
    <row r="1288" spans="1:6">
      <c r="A1288" s="60" t="s">
        <v>293</v>
      </c>
      <c r="B1288" s="59" t="s">
        <v>294</v>
      </c>
      <c r="C1288" s="59" t="s">
        <v>507</v>
      </c>
      <c r="D1288" s="59" t="s">
        <v>1024</v>
      </c>
      <c r="E1288" s="59" t="s">
        <v>922</v>
      </c>
      <c r="F1288">
        <v>46667.91</v>
      </c>
    </row>
    <row r="1289" spans="1:6">
      <c r="A1289" s="60" t="s">
        <v>293</v>
      </c>
      <c r="B1289" s="59" t="s">
        <v>294</v>
      </c>
      <c r="C1289" s="59" t="s">
        <v>507</v>
      </c>
      <c r="D1289" s="59" t="s">
        <v>1025</v>
      </c>
      <c r="E1289" s="59" t="s">
        <v>912</v>
      </c>
      <c r="F1289">
        <v>50749.54</v>
      </c>
    </row>
    <row r="1290" spans="1:6">
      <c r="A1290" s="60" t="s">
        <v>293</v>
      </c>
      <c r="B1290" s="59" t="s">
        <v>294</v>
      </c>
      <c r="C1290" s="59" t="s">
        <v>7</v>
      </c>
      <c r="D1290" s="59" t="s">
        <v>1021</v>
      </c>
      <c r="E1290" s="59" t="s">
        <v>923</v>
      </c>
      <c r="F1290">
        <v>210770.61</v>
      </c>
    </row>
    <row r="1291" spans="1:6">
      <c r="A1291" s="60" t="s">
        <v>293</v>
      </c>
      <c r="B1291" s="59" t="s">
        <v>294</v>
      </c>
      <c r="C1291" s="59" t="s">
        <v>7</v>
      </c>
      <c r="D1291" s="59" t="s">
        <v>1022</v>
      </c>
      <c r="E1291" s="59" t="s">
        <v>920</v>
      </c>
      <c r="F1291">
        <v>225331.57</v>
      </c>
    </row>
    <row r="1292" spans="1:6">
      <c r="A1292" s="60" t="s">
        <v>635</v>
      </c>
      <c r="B1292" s="59" t="s">
        <v>636</v>
      </c>
      <c r="C1292" s="59" t="s">
        <v>519</v>
      </c>
      <c r="D1292" s="59" t="s">
        <v>1023</v>
      </c>
      <c r="E1292" s="59" t="s">
        <v>908</v>
      </c>
      <c r="F1292">
        <v>7120.59</v>
      </c>
    </row>
    <row r="1293" spans="1:6">
      <c r="A1293" s="60" t="s">
        <v>295</v>
      </c>
      <c r="B1293" s="59" t="s">
        <v>296</v>
      </c>
      <c r="C1293" s="59" t="s">
        <v>519</v>
      </c>
      <c r="D1293" s="59" t="s">
        <v>1023</v>
      </c>
      <c r="E1293" s="59" t="s">
        <v>908</v>
      </c>
      <c r="F1293">
        <v>373895.78</v>
      </c>
    </row>
    <row r="1294" spans="1:6">
      <c r="A1294" s="60" t="s">
        <v>463</v>
      </c>
      <c r="B1294" s="59" t="s">
        <v>464</v>
      </c>
      <c r="C1294" s="59" t="s">
        <v>507</v>
      </c>
      <c r="D1294" s="59" t="s">
        <v>1024</v>
      </c>
      <c r="E1294" s="59" t="s">
        <v>922</v>
      </c>
      <c r="F1294">
        <v>249460.74</v>
      </c>
    </row>
    <row r="1295" spans="1:6">
      <c r="A1295" s="60" t="s">
        <v>463</v>
      </c>
      <c r="B1295" s="59" t="s">
        <v>464</v>
      </c>
      <c r="C1295" s="59" t="s">
        <v>507</v>
      </c>
      <c r="D1295" s="59" t="s">
        <v>1025</v>
      </c>
      <c r="E1295" s="59" t="s">
        <v>912</v>
      </c>
      <c r="F1295">
        <v>266645.46000000002</v>
      </c>
    </row>
    <row r="1296" spans="1:6">
      <c r="A1296" s="60" t="s">
        <v>463</v>
      </c>
      <c r="B1296" s="59" t="s">
        <v>464</v>
      </c>
      <c r="C1296" s="59" t="s">
        <v>7</v>
      </c>
      <c r="D1296" s="59" t="s">
        <v>1021</v>
      </c>
      <c r="E1296" s="59" t="s">
        <v>923</v>
      </c>
      <c r="F1296">
        <v>1630026.44</v>
      </c>
    </row>
    <row r="1297" spans="1:6">
      <c r="A1297" s="60" t="s">
        <v>463</v>
      </c>
      <c r="B1297" s="59" t="s">
        <v>464</v>
      </c>
      <c r="C1297" s="59" t="s">
        <v>7</v>
      </c>
      <c r="D1297" s="59" t="s">
        <v>1022</v>
      </c>
      <c r="E1297" s="59" t="s">
        <v>920</v>
      </c>
      <c r="F1297">
        <v>1753892.06</v>
      </c>
    </row>
    <row r="1298" spans="1:6">
      <c r="A1298" s="60" t="s">
        <v>465</v>
      </c>
      <c r="B1298" s="59" t="s">
        <v>466</v>
      </c>
      <c r="C1298" s="59" t="s">
        <v>519</v>
      </c>
      <c r="D1298" s="59" t="s">
        <v>1023</v>
      </c>
      <c r="E1298" s="59" t="s">
        <v>908</v>
      </c>
      <c r="F1298">
        <v>211151.82</v>
      </c>
    </row>
    <row r="1299" spans="1:6">
      <c r="A1299" s="60" t="s">
        <v>465</v>
      </c>
      <c r="B1299" s="59" t="s">
        <v>466</v>
      </c>
      <c r="C1299" s="59" t="s">
        <v>7</v>
      </c>
      <c r="D1299" s="59" t="s">
        <v>1021</v>
      </c>
      <c r="E1299" s="59" t="s">
        <v>923</v>
      </c>
      <c r="F1299">
        <v>152818.62</v>
      </c>
    </row>
    <row r="1300" spans="1:6">
      <c r="A1300" s="60" t="s">
        <v>465</v>
      </c>
      <c r="B1300" s="59" t="s">
        <v>466</v>
      </c>
      <c r="C1300" s="59" t="s">
        <v>7</v>
      </c>
      <c r="D1300" s="59" t="s">
        <v>1022</v>
      </c>
      <c r="E1300" s="59" t="s">
        <v>920</v>
      </c>
      <c r="F1300">
        <v>158605.54999999999</v>
      </c>
    </row>
    <row r="1301" spans="1:6">
      <c r="A1301" s="60" t="s">
        <v>349</v>
      </c>
      <c r="B1301" s="59" t="s">
        <v>350</v>
      </c>
      <c r="C1301" s="59" t="s">
        <v>519</v>
      </c>
      <c r="D1301" s="59" t="s">
        <v>1023</v>
      </c>
      <c r="E1301" s="59" t="s">
        <v>908</v>
      </c>
      <c r="F1301">
        <v>1102985.24</v>
      </c>
    </row>
    <row r="1302" spans="1:6">
      <c r="A1302" s="60" t="s">
        <v>349</v>
      </c>
      <c r="B1302" s="59" t="s">
        <v>350</v>
      </c>
      <c r="C1302" s="59" t="s">
        <v>507</v>
      </c>
      <c r="D1302" s="59" t="s">
        <v>1024</v>
      </c>
      <c r="E1302" s="59" t="s">
        <v>922</v>
      </c>
      <c r="F1302">
        <v>350345.11</v>
      </c>
    </row>
    <row r="1303" spans="1:6">
      <c r="A1303" s="60" t="s">
        <v>349</v>
      </c>
      <c r="B1303" s="59" t="s">
        <v>350</v>
      </c>
      <c r="C1303" s="59" t="s">
        <v>507</v>
      </c>
      <c r="D1303" s="59" t="s">
        <v>1025</v>
      </c>
      <c r="E1303" s="59" t="s">
        <v>912</v>
      </c>
      <c r="F1303">
        <v>373702.03</v>
      </c>
    </row>
    <row r="1304" spans="1:6">
      <c r="A1304" s="60" t="s">
        <v>349</v>
      </c>
      <c r="B1304" s="59" t="s">
        <v>350</v>
      </c>
      <c r="C1304" s="59" t="s">
        <v>7</v>
      </c>
      <c r="D1304" s="59" t="s">
        <v>1021</v>
      </c>
      <c r="E1304" s="59" t="s">
        <v>923</v>
      </c>
      <c r="F1304">
        <v>1018815.53</v>
      </c>
    </row>
    <row r="1305" spans="1:6">
      <c r="A1305" s="60" t="s">
        <v>349</v>
      </c>
      <c r="B1305" s="59" t="s">
        <v>350</v>
      </c>
      <c r="C1305" s="59" t="s">
        <v>7</v>
      </c>
      <c r="D1305" s="59" t="s">
        <v>1022</v>
      </c>
      <c r="E1305" s="59" t="s">
        <v>920</v>
      </c>
      <c r="F1305">
        <v>1067761.1299999999</v>
      </c>
    </row>
    <row r="1306" spans="1:6">
      <c r="A1306" s="60" t="s">
        <v>351</v>
      </c>
      <c r="B1306" s="59" t="s">
        <v>352</v>
      </c>
      <c r="C1306" s="59" t="s">
        <v>519</v>
      </c>
      <c r="D1306" s="59" t="s">
        <v>1023</v>
      </c>
      <c r="E1306" s="59" t="s">
        <v>908</v>
      </c>
      <c r="F1306">
        <v>1972422.3</v>
      </c>
    </row>
    <row r="1307" spans="1:6">
      <c r="A1307" s="60" t="s">
        <v>351</v>
      </c>
      <c r="B1307" s="59" t="s">
        <v>352</v>
      </c>
      <c r="C1307" s="59" t="s">
        <v>507</v>
      </c>
      <c r="D1307" s="59" t="s">
        <v>1024</v>
      </c>
      <c r="E1307" s="59" t="s">
        <v>922</v>
      </c>
      <c r="F1307">
        <v>866513.29</v>
      </c>
    </row>
    <row r="1308" spans="1:6">
      <c r="A1308" s="60" t="s">
        <v>351</v>
      </c>
      <c r="B1308" s="59" t="s">
        <v>352</v>
      </c>
      <c r="C1308" s="59" t="s">
        <v>507</v>
      </c>
      <c r="D1308" s="59" t="s">
        <v>1025</v>
      </c>
      <c r="E1308" s="59" t="s">
        <v>912</v>
      </c>
      <c r="F1308">
        <v>918259.5</v>
      </c>
    </row>
    <row r="1309" spans="1:6">
      <c r="A1309" s="60" t="s">
        <v>351</v>
      </c>
      <c r="B1309" s="59" t="s">
        <v>352</v>
      </c>
      <c r="C1309" s="59" t="s">
        <v>7</v>
      </c>
      <c r="D1309" s="59" t="s">
        <v>1021</v>
      </c>
      <c r="E1309" s="59" t="s">
        <v>923</v>
      </c>
      <c r="F1309">
        <v>3838368.89</v>
      </c>
    </row>
    <row r="1310" spans="1:6">
      <c r="A1310" s="60" t="s">
        <v>351</v>
      </c>
      <c r="B1310" s="59" t="s">
        <v>352</v>
      </c>
      <c r="C1310" s="59" t="s">
        <v>7</v>
      </c>
      <c r="D1310" s="59" t="s">
        <v>1022</v>
      </c>
      <c r="E1310" s="59" t="s">
        <v>920</v>
      </c>
      <c r="F1310">
        <v>4048401.68</v>
      </c>
    </row>
    <row r="1311" spans="1:6">
      <c r="A1311" s="60" t="s">
        <v>353</v>
      </c>
      <c r="B1311" s="59" t="s">
        <v>354</v>
      </c>
      <c r="C1311" s="59" t="s">
        <v>519</v>
      </c>
      <c r="D1311" s="59" t="s">
        <v>1023</v>
      </c>
      <c r="E1311" s="59" t="s">
        <v>908</v>
      </c>
      <c r="F1311">
        <v>11638418</v>
      </c>
    </row>
    <row r="1312" spans="1:6">
      <c r="A1312" s="60" t="s">
        <v>353</v>
      </c>
      <c r="B1312" s="59" t="s">
        <v>354</v>
      </c>
      <c r="C1312" s="59" t="s">
        <v>507</v>
      </c>
      <c r="D1312" s="59" t="s">
        <v>1024</v>
      </c>
      <c r="E1312" s="59" t="s">
        <v>922</v>
      </c>
      <c r="F1312">
        <v>2411109.4</v>
      </c>
    </row>
    <row r="1313" spans="1:6">
      <c r="A1313" s="60" t="s">
        <v>353</v>
      </c>
      <c r="B1313" s="59" t="s">
        <v>354</v>
      </c>
      <c r="C1313" s="59" t="s">
        <v>507</v>
      </c>
      <c r="D1313" s="59" t="s">
        <v>1025</v>
      </c>
      <c r="E1313" s="59" t="s">
        <v>912</v>
      </c>
      <c r="F1313">
        <v>2601133.56</v>
      </c>
    </row>
    <row r="1314" spans="1:6">
      <c r="A1314" s="60" t="s">
        <v>353</v>
      </c>
      <c r="B1314" s="59" t="s">
        <v>354</v>
      </c>
      <c r="C1314" s="59" t="s">
        <v>7</v>
      </c>
      <c r="D1314" s="59" t="s">
        <v>1021</v>
      </c>
      <c r="E1314" s="59" t="s">
        <v>923</v>
      </c>
      <c r="F1314">
        <v>10587227.359999999</v>
      </c>
    </row>
    <row r="1315" spans="1:6">
      <c r="A1315" s="60" t="s">
        <v>353</v>
      </c>
      <c r="B1315" s="59" t="s">
        <v>354</v>
      </c>
      <c r="C1315" s="59" t="s">
        <v>7</v>
      </c>
      <c r="D1315" s="59" t="s">
        <v>1022</v>
      </c>
      <c r="E1315" s="59" t="s">
        <v>920</v>
      </c>
      <c r="F1315">
        <v>11460112.619999999</v>
      </c>
    </row>
    <row r="1316" spans="1:6">
      <c r="A1316" s="60" t="s">
        <v>631</v>
      </c>
      <c r="B1316" s="59" t="s">
        <v>632</v>
      </c>
      <c r="C1316" s="59" t="s">
        <v>519</v>
      </c>
      <c r="D1316" s="59" t="s">
        <v>1023</v>
      </c>
      <c r="E1316" s="59" t="s">
        <v>908</v>
      </c>
      <c r="F1316">
        <v>8231.93</v>
      </c>
    </row>
    <row r="1317" spans="1:6">
      <c r="A1317" s="60" t="s">
        <v>633</v>
      </c>
      <c r="B1317" s="59" t="s">
        <v>634</v>
      </c>
      <c r="C1317" s="59" t="s">
        <v>519</v>
      </c>
      <c r="D1317" s="59" t="s">
        <v>1023</v>
      </c>
      <c r="E1317" s="59" t="s">
        <v>908</v>
      </c>
      <c r="F1317">
        <v>12112.28</v>
      </c>
    </row>
    <row r="1318" spans="1:6">
      <c r="A1318" s="60" t="s">
        <v>355</v>
      </c>
      <c r="B1318" s="59" t="s">
        <v>356</v>
      </c>
      <c r="C1318" s="59" t="s">
        <v>519</v>
      </c>
      <c r="D1318" s="59" t="s">
        <v>1023</v>
      </c>
      <c r="E1318" s="59" t="s">
        <v>908</v>
      </c>
      <c r="F1318">
        <v>413638.56</v>
      </c>
    </row>
    <row r="1319" spans="1:6">
      <c r="A1319" s="60" t="s">
        <v>355</v>
      </c>
      <c r="B1319" s="59" t="s">
        <v>356</v>
      </c>
      <c r="C1319" s="59" t="s">
        <v>507</v>
      </c>
      <c r="D1319" s="59" t="s">
        <v>1024</v>
      </c>
      <c r="E1319" s="59" t="s">
        <v>922</v>
      </c>
      <c r="F1319">
        <v>54122.09</v>
      </c>
    </row>
    <row r="1320" spans="1:6">
      <c r="A1320" s="60" t="s">
        <v>355</v>
      </c>
      <c r="B1320" s="59" t="s">
        <v>356</v>
      </c>
      <c r="C1320" s="59" t="s">
        <v>507</v>
      </c>
      <c r="D1320" s="59" t="s">
        <v>1025</v>
      </c>
      <c r="E1320" s="59" t="s">
        <v>912</v>
      </c>
      <c r="F1320">
        <v>58844.29</v>
      </c>
    </row>
    <row r="1321" spans="1:6">
      <c r="A1321" s="60" t="s">
        <v>355</v>
      </c>
      <c r="B1321" s="59" t="s">
        <v>356</v>
      </c>
      <c r="C1321" s="59" t="s">
        <v>7</v>
      </c>
      <c r="D1321" s="59" t="s">
        <v>1021</v>
      </c>
      <c r="E1321" s="59" t="s">
        <v>923</v>
      </c>
      <c r="F1321">
        <v>954088.33</v>
      </c>
    </row>
    <row r="1322" spans="1:6">
      <c r="A1322" s="60" t="s">
        <v>355</v>
      </c>
      <c r="B1322" s="59" t="s">
        <v>356</v>
      </c>
      <c r="C1322" s="59" t="s">
        <v>7</v>
      </c>
      <c r="D1322" s="59" t="s">
        <v>1022</v>
      </c>
      <c r="E1322" s="59" t="s">
        <v>920</v>
      </c>
      <c r="F1322">
        <v>1049090.5600000001</v>
      </c>
    </row>
    <row r="1323" spans="1:6">
      <c r="A1323" s="60" t="s">
        <v>357</v>
      </c>
      <c r="B1323" s="59" t="s">
        <v>358</v>
      </c>
      <c r="C1323" s="59" t="s">
        <v>519</v>
      </c>
      <c r="D1323" s="59" t="s">
        <v>1023</v>
      </c>
      <c r="E1323" s="59" t="s">
        <v>908</v>
      </c>
      <c r="F1323">
        <v>516968.77</v>
      </c>
    </row>
    <row r="1324" spans="1:6">
      <c r="A1324" s="60" t="s">
        <v>367</v>
      </c>
      <c r="B1324" s="59" t="s">
        <v>368</v>
      </c>
      <c r="C1324" s="59" t="s">
        <v>507</v>
      </c>
      <c r="D1324" s="59" t="s">
        <v>1024</v>
      </c>
      <c r="E1324" s="59" t="s">
        <v>922</v>
      </c>
      <c r="F1324">
        <v>424188.71</v>
      </c>
    </row>
    <row r="1325" spans="1:6">
      <c r="A1325" s="60" t="s">
        <v>367</v>
      </c>
      <c r="B1325" s="59" t="s">
        <v>368</v>
      </c>
      <c r="C1325" s="59" t="s">
        <v>507</v>
      </c>
      <c r="D1325" s="59" t="s">
        <v>1025</v>
      </c>
      <c r="E1325" s="59" t="s">
        <v>912</v>
      </c>
      <c r="F1325">
        <v>457851.97</v>
      </c>
    </row>
    <row r="1326" spans="1:6">
      <c r="A1326" s="60" t="s">
        <v>367</v>
      </c>
      <c r="B1326" s="59" t="s">
        <v>368</v>
      </c>
      <c r="C1326" s="59" t="s">
        <v>7</v>
      </c>
      <c r="D1326" s="59" t="s">
        <v>1021</v>
      </c>
      <c r="E1326" s="59" t="s">
        <v>923</v>
      </c>
      <c r="F1326">
        <v>1921201.15</v>
      </c>
    </row>
    <row r="1327" spans="1:6">
      <c r="A1327" s="60" t="s">
        <v>367</v>
      </c>
      <c r="B1327" s="59" t="s">
        <v>368</v>
      </c>
      <c r="C1327" s="59" t="s">
        <v>7</v>
      </c>
      <c r="D1327" s="59" t="s">
        <v>1022</v>
      </c>
      <c r="E1327" s="59" t="s">
        <v>920</v>
      </c>
      <c r="F1327">
        <v>2148943.21</v>
      </c>
    </row>
    <row r="1328" spans="1:6">
      <c r="A1328" s="60" t="s">
        <v>369</v>
      </c>
      <c r="B1328" s="59" t="s">
        <v>370</v>
      </c>
      <c r="C1328" s="59" t="s">
        <v>519</v>
      </c>
      <c r="D1328" s="59" t="s">
        <v>1023</v>
      </c>
      <c r="E1328" s="59" t="s">
        <v>908</v>
      </c>
      <c r="F1328">
        <v>140628.65</v>
      </c>
    </row>
    <row r="1329" spans="1:6">
      <c r="A1329" s="60" t="s">
        <v>369</v>
      </c>
      <c r="B1329" s="59" t="s">
        <v>370</v>
      </c>
      <c r="C1329" s="59" t="s">
        <v>7</v>
      </c>
      <c r="D1329" s="59" t="s">
        <v>1021</v>
      </c>
      <c r="E1329" s="59" t="s">
        <v>923</v>
      </c>
      <c r="F1329">
        <v>310860.44</v>
      </c>
    </row>
    <row r="1330" spans="1:6">
      <c r="A1330" s="60" t="s">
        <v>369</v>
      </c>
      <c r="B1330" s="59" t="s">
        <v>370</v>
      </c>
      <c r="C1330" s="59" t="s">
        <v>7</v>
      </c>
      <c r="D1330" s="59" t="s">
        <v>1022</v>
      </c>
      <c r="E1330" s="59" t="s">
        <v>920</v>
      </c>
      <c r="F1330">
        <v>328300.15999999997</v>
      </c>
    </row>
    <row r="1331" spans="1:6">
      <c r="A1331" s="60" t="s">
        <v>371</v>
      </c>
      <c r="B1331" s="59" t="s">
        <v>372</v>
      </c>
      <c r="C1331" s="59" t="s">
        <v>519</v>
      </c>
      <c r="D1331" s="59" t="s">
        <v>1023</v>
      </c>
      <c r="E1331" s="59" t="s">
        <v>908</v>
      </c>
      <c r="F1331">
        <v>1006502</v>
      </c>
    </row>
    <row r="1332" spans="1:6">
      <c r="A1332" s="60" t="s">
        <v>371</v>
      </c>
      <c r="B1332" s="59" t="s">
        <v>372</v>
      </c>
      <c r="C1332" s="59" t="s">
        <v>507</v>
      </c>
      <c r="D1332" s="59" t="s">
        <v>1024</v>
      </c>
      <c r="E1332" s="59" t="s">
        <v>922</v>
      </c>
      <c r="F1332">
        <v>813462.45</v>
      </c>
    </row>
    <row r="1333" spans="1:6">
      <c r="A1333" s="60" t="s">
        <v>371</v>
      </c>
      <c r="B1333" s="59" t="s">
        <v>372</v>
      </c>
      <c r="C1333" s="59" t="s">
        <v>507</v>
      </c>
      <c r="D1333" s="59" t="s">
        <v>1025</v>
      </c>
      <c r="E1333" s="59" t="s">
        <v>912</v>
      </c>
      <c r="F1333">
        <v>863330.12</v>
      </c>
    </row>
    <row r="1334" spans="1:6">
      <c r="A1334" s="60" t="s">
        <v>457</v>
      </c>
      <c r="B1334" s="59" t="s">
        <v>458</v>
      </c>
      <c r="C1334" s="59" t="s">
        <v>507</v>
      </c>
      <c r="D1334" s="59" t="s">
        <v>1025</v>
      </c>
      <c r="E1334" s="59" t="s">
        <v>912</v>
      </c>
      <c r="F1334">
        <v>831078.33</v>
      </c>
    </row>
    <row r="1335" spans="1:6">
      <c r="A1335" s="60" t="s">
        <v>457</v>
      </c>
      <c r="B1335" s="59" t="s">
        <v>458</v>
      </c>
      <c r="C1335" s="59" t="s">
        <v>7</v>
      </c>
      <c r="D1335" s="59" t="s">
        <v>1021</v>
      </c>
      <c r="E1335" s="59" t="s">
        <v>923</v>
      </c>
      <c r="F1335">
        <v>3859252.99</v>
      </c>
    </row>
    <row r="1336" spans="1:6">
      <c r="A1336" s="60" t="s">
        <v>457</v>
      </c>
      <c r="B1336" s="59" t="s">
        <v>458</v>
      </c>
      <c r="C1336" s="59" t="s">
        <v>7</v>
      </c>
      <c r="D1336" s="59" t="s">
        <v>1022</v>
      </c>
      <c r="E1336" s="59" t="s">
        <v>920</v>
      </c>
      <c r="F1336">
        <v>4188908.65</v>
      </c>
    </row>
    <row r="1337" spans="1:6">
      <c r="A1337" s="60" t="s">
        <v>459</v>
      </c>
      <c r="B1337" s="59" t="s">
        <v>460</v>
      </c>
      <c r="C1337" s="59" t="s">
        <v>519</v>
      </c>
      <c r="D1337" s="59" t="s">
        <v>1023</v>
      </c>
      <c r="E1337" s="59" t="s">
        <v>908</v>
      </c>
      <c r="F1337">
        <v>3198448.71</v>
      </c>
    </row>
    <row r="1338" spans="1:6">
      <c r="A1338" s="60" t="s">
        <v>459</v>
      </c>
      <c r="B1338" s="59" t="s">
        <v>460</v>
      </c>
      <c r="C1338" s="59" t="s">
        <v>507</v>
      </c>
      <c r="D1338" s="59" t="s">
        <v>1024</v>
      </c>
      <c r="E1338" s="59" t="s">
        <v>922</v>
      </c>
      <c r="F1338">
        <v>1354519.97</v>
      </c>
    </row>
    <row r="1339" spans="1:6">
      <c r="A1339" s="60" t="s">
        <v>459</v>
      </c>
      <c r="B1339" s="59" t="s">
        <v>460</v>
      </c>
      <c r="C1339" s="59" t="s">
        <v>507</v>
      </c>
      <c r="D1339" s="59" t="s">
        <v>1025</v>
      </c>
      <c r="E1339" s="59" t="s">
        <v>912</v>
      </c>
      <c r="F1339">
        <v>1429600.91</v>
      </c>
    </row>
    <row r="1340" spans="1:6">
      <c r="A1340" s="60" t="s">
        <v>459</v>
      </c>
      <c r="B1340" s="59" t="s">
        <v>460</v>
      </c>
      <c r="C1340" s="59" t="s">
        <v>7</v>
      </c>
      <c r="D1340" s="59" t="s">
        <v>1021</v>
      </c>
      <c r="E1340" s="59" t="s">
        <v>923</v>
      </c>
      <c r="F1340">
        <v>4680119.68</v>
      </c>
    </row>
    <row r="1341" spans="1:6">
      <c r="A1341" s="60" t="s">
        <v>459</v>
      </c>
      <c r="B1341" s="59" t="s">
        <v>460</v>
      </c>
      <c r="C1341" s="59" t="s">
        <v>7</v>
      </c>
      <c r="D1341" s="59" t="s">
        <v>1022</v>
      </c>
      <c r="E1341" s="59" t="s">
        <v>920</v>
      </c>
      <c r="F1341">
        <v>5065846.55</v>
      </c>
    </row>
    <row r="1342" spans="1:6">
      <c r="A1342" s="60" t="s">
        <v>461</v>
      </c>
      <c r="B1342" s="59" t="s">
        <v>462</v>
      </c>
      <c r="C1342" s="59" t="s">
        <v>519</v>
      </c>
      <c r="D1342" s="59" t="s">
        <v>1023</v>
      </c>
      <c r="E1342" s="59" t="s">
        <v>908</v>
      </c>
      <c r="F1342">
        <v>1056641.21</v>
      </c>
    </row>
    <row r="1343" spans="1:6">
      <c r="A1343" s="60" t="s">
        <v>461</v>
      </c>
      <c r="B1343" s="59" t="s">
        <v>462</v>
      </c>
      <c r="C1343" s="59" t="s">
        <v>507</v>
      </c>
      <c r="D1343" s="59" t="s">
        <v>1024</v>
      </c>
      <c r="E1343" s="59" t="s">
        <v>922</v>
      </c>
      <c r="F1343">
        <v>290196.94</v>
      </c>
    </row>
    <row r="1344" spans="1:6">
      <c r="A1344" s="60" t="s">
        <v>461</v>
      </c>
      <c r="B1344" s="59" t="s">
        <v>462</v>
      </c>
      <c r="C1344" s="59" t="s">
        <v>507</v>
      </c>
      <c r="D1344" s="59" t="s">
        <v>1025</v>
      </c>
      <c r="E1344" s="59" t="s">
        <v>912</v>
      </c>
      <c r="F1344">
        <v>309699.23</v>
      </c>
    </row>
    <row r="1345" spans="1:6">
      <c r="A1345" s="60" t="s">
        <v>461</v>
      </c>
      <c r="B1345" s="59" t="s">
        <v>462</v>
      </c>
      <c r="C1345" s="59" t="s">
        <v>7</v>
      </c>
      <c r="D1345" s="59" t="s">
        <v>1021</v>
      </c>
      <c r="E1345" s="59" t="s">
        <v>923</v>
      </c>
      <c r="F1345">
        <v>1222524.83</v>
      </c>
    </row>
    <row r="1346" spans="1:6">
      <c r="A1346" s="60" t="s">
        <v>461</v>
      </c>
      <c r="B1346" s="59" t="s">
        <v>462</v>
      </c>
      <c r="C1346" s="59" t="s">
        <v>7</v>
      </c>
      <c r="D1346" s="59" t="s">
        <v>1022</v>
      </c>
      <c r="E1346" s="59" t="s">
        <v>920</v>
      </c>
      <c r="F1346">
        <v>1333488.25</v>
      </c>
    </row>
    <row r="1347" spans="1:6">
      <c r="A1347" s="60" t="s">
        <v>463</v>
      </c>
      <c r="B1347" s="59" t="s">
        <v>464</v>
      </c>
      <c r="C1347" s="59" t="s">
        <v>519</v>
      </c>
      <c r="D1347" s="59" t="s">
        <v>1023</v>
      </c>
      <c r="E1347" s="59" t="s">
        <v>908</v>
      </c>
      <c r="F1347">
        <v>854405.49</v>
      </c>
    </row>
    <row r="1348" spans="1:6">
      <c r="A1348" s="60" t="s">
        <v>357</v>
      </c>
      <c r="B1348" s="59" t="s">
        <v>358</v>
      </c>
      <c r="C1348" s="59" t="s">
        <v>7</v>
      </c>
      <c r="D1348" s="59" t="s">
        <v>1021</v>
      </c>
      <c r="E1348" s="59" t="s">
        <v>923</v>
      </c>
      <c r="F1348">
        <v>1055001.45</v>
      </c>
    </row>
    <row r="1349" spans="1:6">
      <c r="A1349" s="60" t="s">
        <v>357</v>
      </c>
      <c r="B1349" s="59" t="s">
        <v>358</v>
      </c>
      <c r="C1349" s="59" t="s">
        <v>7</v>
      </c>
      <c r="D1349" s="59" t="s">
        <v>1022</v>
      </c>
      <c r="E1349" s="59" t="s">
        <v>920</v>
      </c>
      <c r="F1349">
        <v>1099775.78</v>
      </c>
    </row>
    <row r="1350" spans="1:6">
      <c r="A1350" s="60" t="s">
        <v>359</v>
      </c>
      <c r="B1350" s="59" t="s">
        <v>360</v>
      </c>
      <c r="C1350" s="59" t="s">
        <v>519</v>
      </c>
      <c r="D1350" s="59" t="s">
        <v>1023</v>
      </c>
      <c r="E1350" s="59" t="s">
        <v>908</v>
      </c>
      <c r="F1350">
        <v>3936626.96</v>
      </c>
    </row>
    <row r="1351" spans="1:6">
      <c r="A1351" s="60" t="s">
        <v>359</v>
      </c>
      <c r="B1351" s="59" t="s">
        <v>360</v>
      </c>
      <c r="C1351" s="59" t="s">
        <v>507</v>
      </c>
      <c r="D1351" s="59" t="s">
        <v>1024</v>
      </c>
      <c r="E1351" s="59" t="s">
        <v>922</v>
      </c>
      <c r="F1351">
        <v>3157064.38</v>
      </c>
    </row>
    <row r="1352" spans="1:6">
      <c r="A1352" s="60" t="s">
        <v>359</v>
      </c>
      <c r="B1352" s="59" t="s">
        <v>360</v>
      </c>
      <c r="C1352" s="59" t="s">
        <v>507</v>
      </c>
      <c r="D1352" s="59" t="s">
        <v>1025</v>
      </c>
      <c r="E1352" s="59" t="s">
        <v>912</v>
      </c>
      <c r="F1352">
        <v>3383919.9</v>
      </c>
    </row>
    <row r="1353" spans="1:6">
      <c r="A1353" s="60" t="s">
        <v>359</v>
      </c>
      <c r="B1353" s="59" t="s">
        <v>360</v>
      </c>
      <c r="C1353" s="59" t="s">
        <v>7</v>
      </c>
      <c r="D1353" s="59" t="s">
        <v>1021</v>
      </c>
      <c r="E1353" s="59" t="s">
        <v>923</v>
      </c>
      <c r="F1353">
        <v>4744851.71</v>
      </c>
    </row>
    <row r="1354" spans="1:6">
      <c r="A1354" s="60" t="s">
        <v>359</v>
      </c>
      <c r="B1354" s="59" t="s">
        <v>360</v>
      </c>
      <c r="C1354" s="59" t="s">
        <v>7</v>
      </c>
      <c r="D1354" s="59" t="s">
        <v>1022</v>
      </c>
      <c r="E1354" s="59" t="s">
        <v>920</v>
      </c>
      <c r="F1354">
        <v>5176516.3899999997</v>
      </c>
    </row>
    <row r="1355" spans="1:6">
      <c r="A1355" s="60" t="s">
        <v>361</v>
      </c>
      <c r="B1355" s="59" t="s">
        <v>362</v>
      </c>
      <c r="C1355" s="59" t="s">
        <v>519</v>
      </c>
      <c r="D1355" s="59" t="s">
        <v>1023</v>
      </c>
      <c r="E1355" s="59" t="s">
        <v>908</v>
      </c>
      <c r="F1355">
        <v>5164065.72</v>
      </c>
    </row>
    <row r="1356" spans="1:6">
      <c r="A1356" s="60" t="s">
        <v>361</v>
      </c>
      <c r="B1356" s="59" t="s">
        <v>362</v>
      </c>
      <c r="C1356" s="59" t="s">
        <v>507</v>
      </c>
      <c r="D1356" s="59" t="s">
        <v>1024</v>
      </c>
      <c r="E1356" s="59" t="s">
        <v>922</v>
      </c>
      <c r="F1356">
        <v>3769765.54</v>
      </c>
    </row>
    <row r="1357" spans="1:6">
      <c r="A1357" s="60" t="s">
        <v>361</v>
      </c>
      <c r="B1357" s="59" t="s">
        <v>362</v>
      </c>
      <c r="C1357" s="59" t="s">
        <v>507</v>
      </c>
      <c r="D1357" s="59" t="s">
        <v>1025</v>
      </c>
      <c r="E1357" s="59" t="s">
        <v>912</v>
      </c>
      <c r="F1357">
        <v>4057922.38</v>
      </c>
    </row>
    <row r="1358" spans="1:6">
      <c r="A1358" s="60" t="s">
        <v>361</v>
      </c>
      <c r="B1358" s="59" t="s">
        <v>362</v>
      </c>
      <c r="C1358" s="59" t="s">
        <v>7</v>
      </c>
      <c r="D1358" s="59" t="s">
        <v>1021</v>
      </c>
      <c r="E1358" s="59" t="s">
        <v>923</v>
      </c>
      <c r="F1358">
        <v>6627344.3300000001</v>
      </c>
    </row>
    <row r="1359" spans="1:6">
      <c r="A1359" s="60" t="s">
        <v>361</v>
      </c>
      <c r="B1359" s="59" t="s">
        <v>362</v>
      </c>
      <c r="C1359" s="59" t="s">
        <v>7</v>
      </c>
      <c r="D1359" s="59" t="s">
        <v>1022</v>
      </c>
      <c r="E1359" s="59" t="s">
        <v>920</v>
      </c>
      <c r="F1359">
        <v>6998962.0199999996</v>
      </c>
    </row>
    <row r="1360" spans="1:6">
      <c r="A1360" s="60" t="s">
        <v>363</v>
      </c>
      <c r="B1360" s="59" t="s">
        <v>364</v>
      </c>
      <c r="C1360" s="59" t="s">
        <v>519</v>
      </c>
      <c r="D1360" s="59" t="s">
        <v>1023</v>
      </c>
      <c r="E1360" s="59" t="s">
        <v>908</v>
      </c>
      <c r="F1360">
        <v>233804.35</v>
      </c>
    </row>
    <row r="1361" spans="1:6">
      <c r="A1361" s="60" t="s">
        <v>363</v>
      </c>
      <c r="B1361" s="59" t="s">
        <v>364</v>
      </c>
      <c r="C1361" s="59" t="s">
        <v>507</v>
      </c>
      <c r="D1361" s="59" t="s">
        <v>1024</v>
      </c>
      <c r="E1361" s="59" t="s">
        <v>922</v>
      </c>
      <c r="F1361">
        <v>235676.22</v>
      </c>
    </row>
    <row r="1362" spans="1:6">
      <c r="A1362" s="60" t="s">
        <v>363</v>
      </c>
      <c r="B1362" s="59" t="s">
        <v>364</v>
      </c>
      <c r="C1362" s="59" t="s">
        <v>507</v>
      </c>
      <c r="D1362" s="59" t="s">
        <v>1025</v>
      </c>
      <c r="E1362" s="59" t="s">
        <v>912</v>
      </c>
      <c r="F1362">
        <v>249048.99</v>
      </c>
    </row>
    <row r="1363" spans="1:6">
      <c r="A1363" s="60" t="s">
        <v>363</v>
      </c>
      <c r="B1363" s="59" t="s">
        <v>364</v>
      </c>
      <c r="C1363" s="59" t="s">
        <v>7</v>
      </c>
      <c r="D1363" s="59" t="s">
        <v>1021</v>
      </c>
      <c r="E1363" s="59" t="s">
        <v>923</v>
      </c>
      <c r="F1363">
        <v>1037177.97</v>
      </c>
    </row>
    <row r="1364" spans="1:6">
      <c r="A1364" s="60" t="s">
        <v>363</v>
      </c>
      <c r="B1364" s="59" t="s">
        <v>364</v>
      </c>
      <c r="C1364" s="59" t="s">
        <v>7</v>
      </c>
      <c r="D1364" s="59" t="s">
        <v>1022</v>
      </c>
      <c r="E1364" s="59" t="s">
        <v>920</v>
      </c>
      <c r="F1364">
        <v>1088591.96</v>
      </c>
    </row>
    <row r="1365" spans="1:6">
      <c r="A1365" s="60" t="s">
        <v>365</v>
      </c>
      <c r="B1365" s="59" t="s">
        <v>366</v>
      </c>
      <c r="C1365" s="59" t="s">
        <v>519</v>
      </c>
      <c r="D1365" s="59" t="s">
        <v>1023</v>
      </c>
      <c r="E1365" s="59" t="s">
        <v>908</v>
      </c>
      <c r="F1365">
        <v>1811075.91</v>
      </c>
    </row>
    <row r="1366" spans="1:6">
      <c r="A1366" s="60" t="s">
        <v>365</v>
      </c>
      <c r="B1366" s="59" t="s">
        <v>366</v>
      </c>
      <c r="C1366" s="59" t="s">
        <v>507</v>
      </c>
      <c r="D1366" s="59" t="s">
        <v>1024</v>
      </c>
      <c r="E1366" s="59" t="s">
        <v>922</v>
      </c>
      <c r="F1366">
        <v>995099.05</v>
      </c>
    </row>
    <row r="1367" spans="1:6">
      <c r="A1367" s="60" t="s">
        <v>365</v>
      </c>
      <c r="B1367" s="59" t="s">
        <v>366</v>
      </c>
      <c r="C1367" s="59" t="s">
        <v>507</v>
      </c>
      <c r="D1367" s="59" t="s">
        <v>1025</v>
      </c>
      <c r="E1367" s="59" t="s">
        <v>912</v>
      </c>
      <c r="F1367">
        <v>1075675.67</v>
      </c>
    </row>
    <row r="1368" spans="1:6">
      <c r="A1368" s="60" t="s">
        <v>365</v>
      </c>
      <c r="B1368" s="59" t="s">
        <v>366</v>
      </c>
      <c r="C1368" s="59" t="s">
        <v>7</v>
      </c>
      <c r="D1368" s="59" t="s">
        <v>1021</v>
      </c>
      <c r="E1368" s="59" t="s">
        <v>923</v>
      </c>
      <c r="F1368">
        <v>2593125.5</v>
      </c>
    </row>
    <row r="1369" spans="1:6">
      <c r="A1369" s="60" t="s">
        <v>365</v>
      </c>
      <c r="B1369" s="59" t="s">
        <v>366</v>
      </c>
      <c r="C1369" s="59" t="s">
        <v>7</v>
      </c>
      <c r="D1369" s="59" t="s">
        <v>1022</v>
      </c>
      <c r="E1369" s="59" t="s">
        <v>920</v>
      </c>
      <c r="F1369">
        <v>2848042.18</v>
      </c>
    </row>
    <row r="1370" spans="1:6">
      <c r="A1370" s="60" t="s">
        <v>367</v>
      </c>
      <c r="B1370" s="59" t="s">
        <v>368</v>
      </c>
      <c r="C1370" s="59" t="s">
        <v>519</v>
      </c>
      <c r="D1370" s="59" t="s">
        <v>1023</v>
      </c>
      <c r="E1370" s="59" t="s">
        <v>908</v>
      </c>
      <c r="F1370">
        <v>1300023.69</v>
      </c>
    </row>
    <row r="1371" spans="1:6">
      <c r="A1371" s="60" t="s">
        <v>397</v>
      </c>
      <c r="B1371" s="59" t="s">
        <v>398</v>
      </c>
      <c r="C1371" s="59" t="s">
        <v>7</v>
      </c>
      <c r="D1371" s="59" t="s">
        <v>1021</v>
      </c>
      <c r="E1371" s="59" t="s">
        <v>923</v>
      </c>
      <c r="F1371">
        <v>3767510.96</v>
      </c>
    </row>
    <row r="1372" spans="1:6">
      <c r="A1372" s="60" t="s">
        <v>397</v>
      </c>
      <c r="B1372" s="59" t="s">
        <v>398</v>
      </c>
      <c r="C1372" s="59" t="s">
        <v>7</v>
      </c>
      <c r="D1372" s="59" t="s">
        <v>1022</v>
      </c>
      <c r="E1372" s="59" t="s">
        <v>920</v>
      </c>
      <c r="F1372">
        <v>3925172.84</v>
      </c>
    </row>
    <row r="1373" spans="1:6">
      <c r="A1373" s="60" t="s">
        <v>399</v>
      </c>
      <c r="B1373" s="59" t="s">
        <v>400</v>
      </c>
      <c r="C1373" s="59" t="s">
        <v>519</v>
      </c>
      <c r="D1373" s="59" t="s">
        <v>1023</v>
      </c>
      <c r="E1373" s="59" t="s">
        <v>908</v>
      </c>
      <c r="F1373">
        <v>3485796.3</v>
      </c>
    </row>
    <row r="1374" spans="1:6">
      <c r="A1374" s="60" t="s">
        <v>399</v>
      </c>
      <c r="B1374" s="59" t="s">
        <v>400</v>
      </c>
      <c r="C1374" s="59" t="s">
        <v>652</v>
      </c>
      <c r="D1374" s="59" t="s">
        <v>1026</v>
      </c>
      <c r="E1374" s="59" t="s">
        <v>913</v>
      </c>
      <c r="F1374">
        <v>25000</v>
      </c>
    </row>
    <row r="1375" spans="1:6">
      <c r="A1375" s="60" t="s">
        <v>399</v>
      </c>
      <c r="B1375" s="59" t="s">
        <v>400</v>
      </c>
      <c r="C1375" s="59" t="s">
        <v>507</v>
      </c>
      <c r="D1375" s="59" t="s">
        <v>1024</v>
      </c>
      <c r="E1375" s="59" t="s">
        <v>922</v>
      </c>
      <c r="F1375">
        <v>1142315.69</v>
      </c>
    </row>
    <row r="1376" spans="1:6">
      <c r="A1376" s="60" t="s">
        <v>399</v>
      </c>
      <c r="B1376" s="59" t="s">
        <v>400</v>
      </c>
      <c r="C1376" s="59" t="s">
        <v>507</v>
      </c>
      <c r="D1376" s="59" t="s">
        <v>1025</v>
      </c>
      <c r="E1376" s="59" t="s">
        <v>912</v>
      </c>
      <c r="F1376">
        <v>1237049.67</v>
      </c>
    </row>
    <row r="1377" spans="1:6">
      <c r="A1377" s="60" t="s">
        <v>399</v>
      </c>
      <c r="B1377" s="59" t="s">
        <v>400</v>
      </c>
      <c r="C1377" s="59" t="s">
        <v>7</v>
      </c>
      <c r="D1377" s="59" t="s">
        <v>1021</v>
      </c>
      <c r="E1377" s="59" t="s">
        <v>923</v>
      </c>
      <c r="F1377">
        <v>5525740.9299999997</v>
      </c>
    </row>
    <row r="1378" spans="1:6">
      <c r="A1378" s="60" t="s">
        <v>399</v>
      </c>
      <c r="B1378" s="59" t="s">
        <v>400</v>
      </c>
      <c r="C1378" s="59" t="s">
        <v>7</v>
      </c>
      <c r="D1378" s="59" t="s">
        <v>1022</v>
      </c>
      <c r="E1378" s="59" t="s">
        <v>920</v>
      </c>
      <c r="F1378">
        <v>6338537.29</v>
      </c>
    </row>
    <row r="1379" spans="1:6">
      <c r="A1379" s="60" t="s">
        <v>401</v>
      </c>
      <c r="B1379" s="59" t="s">
        <v>402</v>
      </c>
      <c r="C1379" s="59" t="s">
        <v>519</v>
      </c>
      <c r="D1379" s="59" t="s">
        <v>1023</v>
      </c>
      <c r="E1379" s="59" t="s">
        <v>908</v>
      </c>
      <c r="F1379">
        <v>291137.26</v>
      </c>
    </row>
    <row r="1380" spans="1:6">
      <c r="A1380" s="60" t="s">
        <v>401</v>
      </c>
      <c r="B1380" s="59" t="s">
        <v>402</v>
      </c>
      <c r="C1380" s="59" t="s">
        <v>507</v>
      </c>
      <c r="D1380" s="59" t="s">
        <v>1024</v>
      </c>
      <c r="E1380" s="59" t="s">
        <v>922</v>
      </c>
      <c r="F1380">
        <v>120192.67</v>
      </c>
    </row>
    <row r="1381" spans="1:6">
      <c r="A1381" s="60" t="s">
        <v>401</v>
      </c>
      <c r="B1381" s="59" t="s">
        <v>402</v>
      </c>
      <c r="C1381" s="59" t="s">
        <v>507</v>
      </c>
      <c r="D1381" s="59" t="s">
        <v>1025</v>
      </c>
      <c r="E1381" s="59" t="s">
        <v>912</v>
      </c>
      <c r="F1381">
        <v>129330.05</v>
      </c>
    </row>
    <row r="1382" spans="1:6">
      <c r="A1382" s="60" t="s">
        <v>401</v>
      </c>
      <c r="B1382" s="59" t="s">
        <v>402</v>
      </c>
      <c r="C1382" s="59" t="s">
        <v>7</v>
      </c>
      <c r="D1382" s="59" t="s">
        <v>1021</v>
      </c>
      <c r="E1382" s="59" t="s">
        <v>923</v>
      </c>
      <c r="F1382">
        <v>744252.14</v>
      </c>
    </row>
    <row r="1383" spans="1:6">
      <c r="A1383" s="60" t="s">
        <v>401</v>
      </c>
      <c r="B1383" s="59" t="s">
        <v>402</v>
      </c>
      <c r="C1383" s="59" t="s">
        <v>7</v>
      </c>
      <c r="D1383" s="59" t="s">
        <v>1022</v>
      </c>
      <c r="E1383" s="59" t="s">
        <v>920</v>
      </c>
      <c r="F1383">
        <v>806472.85</v>
      </c>
    </row>
    <row r="1384" spans="1:6">
      <c r="A1384" s="60" t="s">
        <v>587</v>
      </c>
      <c r="B1384" s="59" t="s">
        <v>588</v>
      </c>
      <c r="C1384" s="59" t="s">
        <v>519</v>
      </c>
      <c r="D1384" s="59" t="s">
        <v>1023</v>
      </c>
      <c r="E1384" s="59" t="s">
        <v>908</v>
      </c>
      <c r="F1384">
        <v>204139.73</v>
      </c>
    </row>
    <row r="1385" spans="1:6">
      <c r="A1385" s="60" t="s">
        <v>403</v>
      </c>
      <c r="B1385" s="59" t="s">
        <v>404</v>
      </c>
      <c r="C1385" s="59" t="s">
        <v>519</v>
      </c>
      <c r="D1385" s="59" t="s">
        <v>1023</v>
      </c>
      <c r="E1385" s="59" t="s">
        <v>908</v>
      </c>
      <c r="F1385">
        <v>731841.92</v>
      </c>
    </row>
    <row r="1386" spans="1:6">
      <c r="A1386" s="60" t="s">
        <v>403</v>
      </c>
      <c r="B1386" s="59" t="s">
        <v>404</v>
      </c>
      <c r="C1386" s="59" t="s">
        <v>7</v>
      </c>
      <c r="D1386" s="59" t="s">
        <v>1021</v>
      </c>
      <c r="E1386" s="59" t="s">
        <v>923</v>
      </c>
      <c r="F1386">
        <v>1205611.2</v>
      </c>
    </row>
    <row r="1387" spans="1:6">
      <c r="A1387" s="60" t="s">
        <v>403</v>
      </c>
      <c r="B1387" s="59" t="s">
        <v>404</v>
      </c>
      <c r="C1387" s="59" t="s">
        <v>7</v>
      </c>
      <c r="D1387" s="59" t="s">
        <v>1022</v>
      </c>
      <c r="E1387" s="59" t="s">
        <v>920</v>
      </c>
      <c r="F1387">
        <v>1346151.32</v>
      </c>
    </row>
    <row r="1388" spans="1:6">
      <c r="A1388" s="60" t="s">
        <v>405</v>
      </c>
      <c r="B1388" s="59" t="s">
        <v>406</v>
      </c>
      <c r="C1388" s="59" t="s">
        <v>519</v>
      </c>
      <c r="D1388" s="59" t="s">
        <v>1023</v>
      </c>
      <c r="E1388" s="59" t="s">
        <v>908</v>
      </c>
      <c r="F1388">
        <v>370700.39</v>
      </c>
    </row>
    <row r="1389" spans="1:6">
      <c r="A1389" s="60" t="s">
        <v>405</v>
      </c>
      <c r="B1389" s="59" t="s">
        <v>406</v>
      </c>
      <c r="C1389" s="59" t="s">
        <v>507</v>
      </c>
      <c r="D1389" s="59" t="s">
        <v>1024</v>
      </c>
      <c r="E1389" s="59" t="s">
        <v>922</v>
      </c>
      <c r="F1389">
        <v>341881.16</v>
      </c>
    </row>
    <row r="1390" spans="1:6">
      <c r="A1390" s="60" t="s">
        <v>405</v>
      </c>
      <c r="B1390" s="59" t="s">
        <v>406</v>
      </c>
      <c r="C1390" s="59" t="s">
        <v>507</v>
      </c>
      <c r="D1390" s="59" t="s">
        <v>1025</v>
      </c>
      <c r="E1390" s="59" t="s">
        <v>912</v>
      </c>
      <c r="F1390">
        <v>375283.56</v>
      </c>
    </row>
    <row r="1391" spans="1:6">
      <c r="A1391" s="60" t="s">
        <v>405</v>
      </c>
      <c r="B1391" s="59" t="s">
        <v>406</v>
      </c>
      <c r="C1391" s="59" t="s">
        <v>7</v>
      </c>
      <c r="D1391" s="59" t="s">
        <v>1021</v>
      </c>
      <c r="E1391" s="59" t="s">
        <v>923</v>
      </c>
      <c r="F1391">
        <v>828952.89</v>
      </c>
    </row>
    <row r="1392" spans="1:6">
      <c r="A1392" s="60" t="s">
        <v>405</v>
      </c>
      <c r="B1392" s="59" t="s">
        <v>406</v>
      </c>
      <c r="C1392" s="59" t="s">
        <v>7</v>
      </c>
      <c r="D1392" s="59" t="s">
        <v>1022</v>
      </c>
      <c r="E1392" s="59" t="s">
        <v>920</v>
      </c>
      <c r="F1392">
        <v>913083.92</v>
      </c>
    </row>
    <row r="1393" spans="1:6">
      <c r="A1393" s="60" t="s">
        <v>589</v>
      </c>
      <c r="B1393" s="59" t="s">
        <v>590</v>
      </c>
      <c r="C1393" s="59" t="s">
        <v>519</v>
      </c>
      <c r="D1393" s="59" t="s">
        <v>1023</v>
      </c>
      <c r="E1393" s="59" t="s">
        <v>908</v>
      </c>
      <c r="F1393">
        <v>75250.210000000006</v>
      </c>
    </row>
    <row r="1394" spans="1:6">
      <c r="A1394" s="60" t="s">
        <v>407</v>
      </c>
      <c r="B1394" s="59" t="s">
        <v>408</v>
      </c>
      <c r="C1394" s="59" t="s">
        <v>519</v>
      </c>
      <c r="D1394" s="59" t="s">
        <v>1023</v>
      </c>
      <c r="E1394" s="59" t="s">
        <v>908</v>
      </c>
      <c r="F1394">
        <v>129210.94</v>
      </c>
    </row>
    <row r="1395" spans="1:6">
      <c r="A1395" s="60" t="s">
        <v>407</v>
      </c>
      <c r="B1395" s="59" t="s">
        <v>408</v>
      </c>
      <c r="C1395" s="59" t="s">
        <v>507</v>
      </c>
      <c r="D1395" s="59" t="s">
        <v>1024</v>
      </c>
      <c r="E1395" s="59" t="s">
        <v>922</v>
      </c>
      <c r="F1395">
        <v>28224.53</v>
      </c>
    </row>
    <row r="1396" spans="1:6">
      <c r="A1396" s="60" t="s">
        <v>407</v>
      </c>
      <c r="B1396" s="59" t="s">
        <v>408</v>
      </c>
      <c r="C1396" s="59" t="s">
        <v>507</v>
      </c>
      <c r="D1396" s="59" t="s">
        <v>1025</v>
      </c>
      <c r="E1396" s="59" t="s">
        <v>912</v>
      </c>
      <c r="F1396">
        <v>30047.41</v>
      </c>
    </row>
    <row r="1397" spans="1:6">
      <c r="A1397" s="60" t="s">
        <v>407</v>
      </c>
      <c r="B1397" s="59" t="s">
        <v>408</v>
      </c>
      <c r="C1397" s="59" t="s">
        <v>7</v>
      </c>
      <c r="D1397" s="59" t="s">
        <v>1021</v>
      </c>
      <c r="E1397" s="59" t="s">
        <v>923</v>
      </c>
      <c r="F1397">
        <v>211274.39</v>
      </c>
    </row>
    <row r="1398" spans="1:6">
      <c r="A1398" s="60" t="s">
        <v>407</v>
      </c>
      <c r="B1398" s="59" t="s">
        <v>408</v>
      </c>
      <c r="C1398" s="59" t="s">
        <v>7</v>
      </c>
      <c r="D1398" s="59" t="s">
        <v>1022</v>
      </c>
      <c r="E1398" s="59" t="s">
        <v>920</v>
      </c>
      <c r="F1398">
        <v>219171.31</v>
      </c>
    </row>
    <row r="1399" spans="1:6">
      <c r="A1399" s="60" t="s">
        <v>625</v>
      </c>
      <c r="B1399" s="59" t="s">
        <v>626</v>
      </c>
      <c r="C1399" s="59" t="s">
        <v>519</v>
      </c>
      <c r="D1399" s="59" t="s">
        <v>1023</v>
      </c>
      <c r="E1399" s="59" t="s">
        <v>908</v>
      </c>
      <c r="F1399">
        <v>5595.77</v>
      </c>
    </row>
    <row r="1400" spans="1:6">
      <c r="A1400" s="60" t="s">
        <v>409</v>
      </c>
      <c r="B1400" s="59" t="s">
        <v>410</v>
      </c>
      <c r="C1400" s="59" t="s">
        <v>519</v>
      </c>
      <c r="D1400" s="59" t="s">
        <v>1023</v>
      </c>
      <c r="E1400" s="59" t="s">
        <v>908</v>
      </c>
      <c r="F1400">
        <v>1816745.54</v>
      </c>
    </row>
    <row r="1401" spans="1:6">
      <c r="A1401" s="60" t="s">
        <v>597</v>
      </c>
      <c r="B1401" s="59" t="s">
        <v>598</v>
      </c>
      <c r="C1401" s="59" t="s">
        <v>519</v>
      </c>
      <c r="D1401" s="59" t="s">
        <v>1023</v>
      </c>
      <c r="E1401" s="59" t="s">
        <v>908</v>
      </c>
      <c r="F1401">
        <v>20112.59</v>
      </c>
    </row>
    <row r="1402" spans="1:6">
      <c r="A1402" s="60" t="s">
        <v>599</v>
      </c>
      <c r="B1402" s="59" t="s">
        <v>600</v>
      </c>
      <c r="C1402" s="59" t="s">
        <v>519</v>
      </c>
      <c r="D1402" s="59" t="s">
        <v>1023</v>
      </c>
      <c r="E1402" s="59" t="s">
        <v>908</v>
      </c>
      <c r="F1402">
        <v>13072.96</v>
      </c>
    </row>
    <row r="1403" spans="1:6">
      <c r="A1403" s="60" t="s">
        <v>601</v>
      </c>
      <c r="B1403" s="59" t="s">
        <v>602</v>
      </c>
      <c r="C1403" s="59" t="s">
        <v>519</v>
      </c>
      <c r="D1403" s="59" t="s">
        <v>1023</v>
      </c>
      <c r="E1403" s="59" t="s">
        <v>908</v>
      </c>
      <c r="F1403">
        <v>5293.15</v>
      </c>
    </row>
    <row r="1404" spans="1:6">
      <c r="A1404" s="60" t="s">
        <v>177</v>
      </c>
      <c r="B1404" s="59" t="s">
        <v>178</v>
      </c>
      <c r="C1404" s="59" t="s">
        <v>519</v>
      </c>
      <c r="D1404" s="59" t="s">
        <v>1023</v>
      </c>
      <c r="E1404" s="59" t="s">
        <v>908</v>
      </c>
      <c r="F1404">
        <v>1115347.92</v>
      </c>
    </row>
    <row r="1405" spans="1:6">
      <c r="A1405" s="60" t="s">
        <v>177</v>
      </c>
      <c r="B1405" s="59" t="s">
        <v>178</v>
      </c>
      <c r="C1405" s="59" t="s">
        <v>507</v>
      </c>
      <c r="D1405" s="59" t="s">
        <v>1024</v>
      </c>
      <c r="E1405" s="59" t="s">
        <v>922</v>
      </c>
      <c r="F1405">
        <v>147880.71</v>
      </c>
    </row>
    <row r="1406" spans="1:6">
      <c r="A1406" s="60" t="s">
        <v>177</v>
      </c>
      <c r="B1406" s="59" t="s">
        <v>178</v>
      </c>
      <c r="C1406" s="59" t="s">
        <v>507</v>
      </c>
      <c r="D1406" s="59" t="s">
        <v>1025</v>
      </c>
      <c r="E1406" s="59" t="s">
        <v>912</v>
      </c>
      <c r="F1406">
        <v>156603.28</v>
      </c>
    </row>
    <row r="1407" spans="1:6">
      <c r="A1407" s="60" t="s">
        <v>177</v>
      </c>
      <c r="B1407" s="59" t="s">
        <v>178</v>
      </c>
      <c r="C1407" s="59" t="s">
        <v>7</v>
      </c>
      <c r="D1407" s="59" t="s">
        <v>1021</v>
      </c>
      <c r="E1407" s="59" t="s">
        <v>923</v>
      </c>
      <c r="F1407">
        <v>734657.97</v>
      </c>
    </row>
    <row r="1408" spans="1:6">
      <c r="A1408" s="60" t="s">
        <v>177</v>
      </c>
      <c r="B1408" s="59" t="s">
        <v>178</v>
      </c>
      <c r="C1408" s="59" t="s">
        <v>7</v>
      </c>
      <c r="D1408" s="59" t="s">
        <v>1022</v>
      </c>
      <c r="E1408" s="59" t="s">
        <v>920</v>
      </c>
      <c r="F1408">
        <v>852456.91</v>
      </c>
    </row>
    <row r="1409" spans="1:6">
      <c r="A1409" s="60" t="s">
        <v>179</v>
      </c>
      <c r="B1409" s="59" t="s">
        <v>180</v>
      </c>
      <c r="C1409" s="59" t="s">
        <v>519</v>
      </c>
      <c r="D1409" s="59" t="s">
        <v>1023</v>
      </c>
      <c r="E1409" s="59" t="s">
        <v>908</v>
      </c>
      <c r="F1409">
        <v>357656.64</v>
      </c>
    </row>
    <row r="1410" spans="1:6">
      <c r="A1410" s="60" t="s">
        <v>179</v>
      </c>
      <c r="B1410" s="59" t="s">
        <v>180</v>
      </c>
      <c r="C1410" s="59" t="s">
        <v>7</v>
      </c>
      <c r="D1410" s="59" t="s">
        <v>1021</v>
      </c>
      <c r="E1410" s="59" t="s">
        <v>923</v>
      </c>
      <c r="F1410">
        <v>576279.92000000004</v>
      </c>
    </row>
    <row r="1411" spans="1:6">
      <c r="A1411" s="60" t="s">
        <v>179</v>
      </c>
      <c r="B1411" s="59" t="s">
        <v>180</v>
      </c>
      <c r="C1411" s="59" t="s">
        <v>7</v>
      </c>
      <c r="D1411" s="59" t="s">
        <v>1022</v>
      </c>
      <c r="E1411" s="59" t="s">
        <v>920</v>
      </c>
      <c r="F1411">
        <v>612267.04</v>
      </c>
    </row>
    <row r="1412" spans="1:6">
      <c r="A1412" s="60" t="s">
        <v>603</v>
      </c>
      <c r="B1412" s="59" t="s">
        <v>604</v>
      </c>
      <c r="C1412" s="59" t="s">
        <v>519</v>
      </c>
      <c r="D1412" s="59" t="s">
        <v>1023</v>
      </c>
      <c r="E1412" s="59" t="s">
        <v>908</v>
      </c>
      <c r="F1412">
        <v>54667.76</v>
      </c>
    </row>
    <row r="1413" spans="1:6">
      <c r="A1413" s="60" t="s">
        <v>215</v>
      </c>
      <c r="B1413" s="59" t="s">
        <v>216</v>
      </c>
      <c r="C1413" s="59" t="s">
        <v>519</v>
      </c>
      <c r="D1413" s="59" t="s">
        <v>1023</v>
      </c>
      <c r="E1413" s="59" t="s">
        <v>908</v>
      </c>
      <c r="F1413">
        <v>193525.72</v>
      </c>
    </row>
    <row r="1414" spans="1:6">
      <c r="A1414" s="60" t="s">
        <v>215</v>
      </c>
      <c r="B1414" s="59" t="s">
        <v>216</v>
      </c>
      <c r="C1414" s="59" t="s">
        <v>507</v>
      </c>
      <c r="D1414" s="59" t="s">
        <v>1024</v>
      </c>
      <c r="E1414" s="59" t="s">
        <v>922</v>
      </c>
      <c r="F1414">
        <v>378651.86</v>
      </c>
    </row>
    <row r="1415" spans="1:6">
      <c r="A1415" s="60" t="s">
        <v>215</v>
      </c>
      <c r="B1415" s="59" t="s">
        <v>216</v>
      </c>
      <c r="C1415" s="59" t="s">
        <v>507</v>
      </c>
      <c r="D1415" s="59" t="s">
        <v>1025</v>
      </c>
      <c r="E1415" s="59" t="s">
        <v>912</v>
      </c>
      <c r="F1415">
        <v>401873.51</v>
      </c>
    </row>
    <row r="1416" spans="1:6">
      <c r="A1416" s="60" t="s">
        <v>215</v>
      </c>
      <c r="B1416" s="59" t="s">
        <v>216</v>
      </c>
      <c r="C1416" s="59" t="s">
        <v>7</v>
      </c>
      <c r="D1416" s="59" t="s">
        <v>1021</v>
      </c>
      <c r="E1416" s="59" t="s">
        <v>923</v>
      </c>
      <c r="F1416">
        <v>1130219.17</v>
      </c>
    </row>
    <row r="1417" spans="1:6">
      <c r="A1417" s="60" t="s">
        <v>215</v>
      </c>
      <c r="B1417" s="59" t="s">
        <v>216</v>
      </c>
      <c r="C1417" s="59" t="s">
        <v>7</v>
      </c>
      <c r="D1417" s="59" t="s">
        <v>1022</v>
      </c>
      <c r="E1417" s="59" t="s">
        <v>920</v>
      </c>
      <c r="F1417">
        <v>1238402.6200000001</v>
      </c>
    </row>
    <row r="1418" spans="1:6">
      <c r="A1418" s="60" t="s">
        <v>605</v>
      </c>
      <c r="B1418" s="59" t="s">
        <v>606</v>
      </c>
      <c r="C1418" s="59" t="s">
        <v>519</v>
      </c>
      <c r="D1418" s="59" t="s">
        <v>1023</v>
      </c>
      <c r="E1418" s="59" t="s">
        <v>908</v>
      </c>
      <c r="F1418">
        <v>9666.2800000000007</v>
      </c>
    </row>
    <row r="1419" spans="1:6">
      <c r="A1419" s="60" t="s">
        <v>433</v>
      </c>
      <c r="B1419" s="59" t="s">
        <v>434</v>
      </c>
      <c r="C1419" s="59" t="s">
        <v>7</v>
      </c>
      <c r="D1419" s="59" t="s">
        <v>1021</v>
      </c>
      <c r="E1419" s="59" t="s">
        <v>923</v>
      </c>
      <c r="F1419">
        <v>2842572.78</v>
      </c>
    </row>
    <row r="1420" spans="1:6">
      <c r="A1420" s="60" t="s">
        <v>433</v>
      </c>
      <c r="B1420" s="59" t="s">
        <v>434</v>
      </c>
      <c r="C1420" s="59" t="s">
        <v>7</v>
      </c>
      <c r="D1420" s="59" t="s">
        <v>1022</v>
      </c>
      <c r="E1420" s="59" t="s">
        <v>920</v>
      </c>
      <c r="F1420">
        <v>3047591.29</v>
      </c>
    </row>
    <row r="1421" spans="1:6">
      <c r="A1421" s="60" t="s">
        <v>435</v>
      </c>
      <c r="B1421" s="59" t="s">
        <v>436</v>
      </c>
      <c r="C1421" s="59" t="s">
        <v>519</v>
      </c>
      <c r="D1421" s="59" t="s">
        <v>1023</v>
      </c>
      <c r="E1421" s="59" t="s">
        <v>908</v>
      </c>
      <c r="F1421">
        <v>2080356.69</v>
      </c>
    </row>
    <row r="1422" spans="1:6">
      <c r="A1422" s="60" t="s">
        <v>435</v>
      </c>
      <c r="B1422" s="59" t="s">
        <v>436</v>
      </c>
      <c r="C1422" s="59" t="s">
        <v>507</v>
      </c>
      <c r="D1422" s="59" t="s">
        <v>1024</v>
      </c>
      <c r="E1422" s="59" t="s">
        <v>922</v>
      </c>
      <c r="F1422">
        <v>350345.11</v>
      </c>
    </row>
    <row r="1423" spans="1:6">
      <c r="A1423" s="60" t="s">
        <v>435</v>
      </c>
      <c r="B1423" s="59" t="s">
        <v>436</v>
      </c>
      <c r="C1423" s="59" t="s">
        <v>507</v>
      </c>
      <c r="D1423" s="59" t="s">
        <v>1025</v>
      </c>
      <c r="E1423" s="59" t="s">
        <v>912</v>
      </c>
      <c r="F1423">
        <v>375686.91</v>
      </c>
    </row>
    <row r="1424" spans="1:6">
      <c r="A1424" s="60" t="s">
        <v>435</v>
      </c>
      <c r="B1424" s="59" t="s">
        <v>436</v>
      </c>
      <c r="C1424" s="59" t="s">
        <v>7</v>
      </c>
      <c r="D1424" s="59" t="s">
        <v>1021</v>
      </c>
      <c r="E1424" s="59" t="s">
        <v>923</v>
      </c>
      <c r="F1424">
        <v>3667891.05</v>
      </c>
    </row>
    <row r="1425" spans="1:6">
      <c r="A1425" s="60" t="s">
        <v>435</v>
      </c>
      <c r="B1425" s="59" t="s">
        <v>436</v>
      </c>
      <c r="C1425" s="59" t="s">
        <v>7</v>
      </c>
      <c r="D1425" s="59" t="s">
        <v>1022</v>
      </c>
      <c r="E1425" s="59" t="s">
        <v>920</v>
      </c>
      <c r="F1425">
        <v>3927049.7</v>
      </c>
    </row>
    <row r="1426" spans="1:6">
      <c r="A1426" s="60" t="s">
        <v>437</v>
      </c>
      <c r="B1426" s="59" t="s">
        <v>438</v>
      </c>
      <c r="C1426" s="59" t="s">
        <v>519</v>
      </c>
      <c r="D1426" s="59" t="s">
        <v>1023</v>
      </c>
      <c r="E1426" s="59" t="s">
        <v>908</v>
      </c>
      <c r="F1426">
        <v>868939.69</v>
      </c>
    </row>
    <row r="1427" spans="1:6">
      <c r="A1427" s="60" t="s">
        <v>437</v>
      </c>
      <c r="B1427" s="59" t="s">
        <v>438</v>
      </c>
      <c r="C1427" s="59" t="s">
        <v>652</v>
      </c>
      <c r="D1427" s="59" t="s">
        <v>1026</v>
      </c>
      <c r="E1427" s="59" t="s">
        <v>913</v>
      </c>
      <c r="F1427">
        <v>21000</v>
      </c>
    </row>
    <row r="1428" spans="1:6">
      <c r="A1428" s="60" t="s">
        <v>437</v>
      </c>
      <c r="B1428" s="59" t="s">
        <v>438</v>
      </c>
      <c r="C1428" s="59" t="s">
        <v>507</v>
      </c>
      <c r="D1428" s="59" t="s">
        <v>1024</v>
      </c>
      <c r="E1428" s="59" t="s">
        <v>922</v>
      </c>
      <c r="F1428">
        <v>265167.17</v>
      </c>
    </row>
    <row r="1429" spans="1:6">
      <c r="A1429" s="60" t="s">
        <v>437</v>
      </c>
      <c r="B1429" s="59" t="s">
        <v>438</v>
      </c>
      <c r="C1429" s="59" t="s">
        <v>507</v>
      </c>
      <c r="D1429" s="59" t="s">
        <v>1025</v>
      </c>
      <c r="E1429" s="59" t="s">
        <v>912</v>
      </c>
      <c r="F1429">
        <v>280005.81</v>
      </c>
    </row>
    <row r="1430" spans="1:6">
      <c r="A1430" s="60" t="s">
        <v>437</v>
      </c>
      <c r="B1430" s="59" t="s">
        <v>438</v>
      </c>
      <c r="C1430" s="59" t="s">
        <v>7</v>
      </c>
      <c r="D1430" s="59" t="s">
        <v>1021</v>
      </c>
      <c r="E1430" s="59" t="s">
        <v>923</v>
      </c>
      <c r="F1430">
        <v>1037379.6</v>
      </c>
    </row>
    <row r="1431" spans="1:6">
      <c r="A1431" s="60" t="s">
        <v>437</v>
      </c>
      <c r="B1431" s="59" t="s">
        <v>438</v>
      </c>
      <c r="C1431" s="59" t="s">
        <v>7</v>
      </c>
      <c r="D1431" s="59" t="s">
        <v>1022</v>
      </c>
      <c r="E1431" s="59" t="s">
        <v>920</v>
      </c>
      <c r="F1431">
        <v>1117963.25</v>
      </c>
    </row>
    <row r="1432" spans="1:6">
      <c r="A1432" s="60" t="s">
        <v>439</v>
      </c>
      <c r="B1432" s="59" t="s">
        <v>440</v>
      </c>
      <c r="C1432" s="59" t="s">
        <v>519</v>
      </c>
      <c r="D1432" s="59" t="s">
        <v>1023</v>
      </c>
      <c r="E1432" s="59" t="s">
        <v>908</v>
      </c>
      <c r="F1432">
        <v>213005.59</v>
      </c>
    </row>
    <row r="1433" spans="1:6">
      <c r="A1433" s="60" t="s">
        <v>439</v>
      </c>
      <c r="B1433" s="59" t="s">
        <v>440</v>
      </c>
      <c r="C1433" s="59" t="s">
        <v>7</v>
      </c>
      <c r="D1433" s="59" t="s">
        <v>1021</v>
      </c>
      <c r="E1433" s="59" t="s">
        <v>923</v>
      </c>
      <c r="F1433">
        <v>173219.20000000001</v>
      </c>
    </row>
    <row r="1434" spans="1:6">
      <c r="A1434" s="60" t="s">
        <v>439</v>
      </c>
      <c r="B1434" s="59" t="s">
        <v>440</v>
      </c>
      <c r="C1434" s="59" t="s">
        <v>7</v>
      </c>
      <c r="D1434" s="59" t="s">
        <v>1022</v>
      </c>
      <c r="E1434" s="59" t="s">
        <v>920</v>
      </c>
      <c r="F1434">
        <v>179687.92</v>
      </c>
    </row>
    <row r="1435" spans="1:6">
      <c r="A1435" s="60" t="s">
        <v>609</v>
      </c>
      <c r="B1435" s="59" t="s">
        <v>610</v>
      </c>
      <c r="C1435" s="59" t="s">
        <v>519</v>
      </c>
      <c r="D1435" s="59" t="s">
        <v>1023</v>
      </c>
      <c r="E1435" s="59" t="s">
        <v>908</v>
      </c>
      <c r="F1435">
        <v>97189</v>
      </c>
    </row>
    <row r="1436" spans="1:6">
      <c r="A1436" s="60" t="s">
        <v>441</v>
      </c>
      <c r="B1436" s="59" t="s">
        <v>442</v>
      </c>
      <c r="C1436" s="59" t="s">
        <v>519</v>
      </c>
      <c r="D1436" s="59" t="s">
        <v>1023</v>
      </c>
      <c r="E1436" s="59" t="s">
        <v>908</v>
      </c>
      <c r="F1436">
        <v>2282139.7200000002</v>
      </c>
    </row>
    <row r="1437" spans="1:6">
      <c r="A1437" s="60" t="s">
        <v>441</v>
      </c>
      <c r="B1437" s="59" t="s">
        <v>442</v>
      </c>
      <c r="C1437" s="59" t="s">
        <v>507</v>
      </c>
      <c r="D1437" s="59" t="s">
        <v>1024</v>
      </c>
      <c r="E1437" s="59" t="s">
        <v>922</v>
      </c>
      <c r="F1437">
        <v>410274.54</v>
      </c>
    </row>
    <row r="1438" spans="1:6">
      <c r="A1438" s="60" t="s">
        <v>441</v>
      </c>
      <c r="B1438" s="59" t="s">
        <v>442</v>
      </c>
      <c r="C1438" s="59" t="s">
        <v>507</v>
      </c>
      <c r="D1438" s="59" t="s">
        <v>1025</v>
      </c>
      <c r="E1438" s="59" t="s">
        <v>912</v>
      </c>
      <c r="F1438">
        <v>435992.24</v>
      </c>
    </row>
    <row r="1439" spans="1:6">
      <c r="A1439" s="60" t="s">
        <v>441</v>
      </c>
      <c r="B1439" s="59" t="s">
        <v>442</v>
      </c>
      <c r="C1439" s="59" t="s">
        <v>7</v>
      </c>
      <c r="D1439" s="59" t="s">
        <v>1021</v>
      </c>
      <c r="E1439" s="59" t="s">
        <v>923</v>
      </c>
      <c r="F1439">
        <v>4075211.22</v>
      </c>
    </row>
    <row r="1440" spans="1:6">
      <c r="A1440" s="60" t="s">
        <v>441</v>
      </c>
      <c r="B1440" s="59" t="s">
        <v>442</v>
      </c>
      <c r="C1440" s="59" t="s">
        <v>7</v>
      </c>
      <c r="D1440" s="59" t="s">
        <v>1022</v>
      </c>
      <c r="E1440" s="59" t="s">
        <v>920</v>
      </c>
      <c r="F1440">
        <v>4357289.88</v>
      </c>
    </row>
    <row r="1441" spans="1:6">
      <c r="A1441" s="60" t="s">
        <v>611</v>
      </c>
      <c r="B1441" s="59" t="s">
        <v>612</v>
      </c>
      <c r="C1441" s="59" t="s">
        <v>519</v>
      </c>
      <c r="D1441" s="59" t="s">
        <v>1023</v>
      </c>
      <c r="E1441" s="59" t="s">
        <v>908</v>
      </c>
      <c r="F1441">
        <v>19138.41</v>
      </c>
    </row>
    <row r="1442" spans="1:6">
      <c r="A1442" s="60" t="s">
        <v>613</v>
      </c>
      <c r="B1442" s="59" t="s">
        <v>614</v>
      </c>
      <c r="C1442" s="59" t="s">
        <v>519</v>
      </c>
      <c r="D1442" s="59" t="s">
        <v>1023</v>
      </c>
      <c r="E1442" s="59" t="s">
        <v>908</v>
      </c>
      <c r="F1442">
        <v>21832.75</v>
      </c>
    </row>
    <row r="1443" spans="1:6">
      <c r="A1443" s="60" t="s">
        <v>615</v>
      </c>
      <c r="B1443" s="59" t="s">
        <v>616</v>
      </c>
      <c r="C1443" s="59" t="s">
        <v>519</v>
      </c>
      <c r="D1443" s="59" t="s">
        <v>1023</v>
      </c>
      <c r="E1443" s="59" t="s">
        <v>908</v>
      </c>
      <c r="F1443">
        <v>11547.68</v>
      </c>
    </row>
    <row r="1444" spans="1:6">
      <c r="A1444" s="60" t="s">
        <v>383</v>
      </c>
      <c r="B1444" s="59" t="s">
        <v>384</v>
      </c>
      <c r="C1444" s="59" t="s">
        <v>7</v>
      </c>
      <c r="D1444" s="59" t="s">
        <v>1021</v>
      </c>
      <c r="E1444" s="59" t="s">
        <v>923</v>
      </c>
      <c r="F1444">
        <v>1008341.95</v>
      </c>
    </row>
    <row r="1445" spans="1:6">
      <c r="A1445" s="60" t="s">
        <v>383</v>
      </c>
      <c r="B1445" s="59" t="s">
        <v>384</v>
      </c>
      <c r="C1445" s="59" t="s">
        <v>7</v>
      </c>
      <c r="D1445" s="59" t="s">
        <v>1022</v>
      </c>
      <c r="E1445" s="59" t="s">
        <v>920</v>
      </c>
      <c r="F1445">
        <v>1174428.98</v>
      </c>
    </row>
    <row r="1446" spans="1:6">
      <c r="A1446" s="60" t="s">
        <v>581</v>
      </c>
      <c r="B1446" s="59" t="s">
        <v>582</v>
      </c>
      <c r="C1446" s="59" t="s">
        <v>519</v>
      </c>
      <c r="D1446" s="59" t="s">
        <v>1023</v>
      </c>
      <c r="E1446" s="59" t="s">
        <v>908</v>
      </c>
      <c r="F1446">
        <v>42788.09</v>
      </c>
    </row>
    <row r="1447" spans="1:6">
      <c r="A1447" s="60" t="s">
        <v>583</v>
      </c>
      <c r="B1447" s="59" t="s">
        <v>584</v>
      </c>
      <c r="C1447" s="59" t="s">
        <v>519</v>
      </c>
      <c r="D1447" s="59" t="s">
        <v>1023</v>
      </c>
      <c r="E1447" s="59" t="s">
        <v>908</v>
      </c>
      <c r="F1447">
        <v>28164.26</v>
      </c>
    </row>
    <row r="1448" spans="1:6">
      <c r="A1448" s="60" t="s">
        <v>585</v>
      </c>
      <c r="B1448" s="59" t="s">
        <v>586</v>
      </c>
      <c r="C1448" s="59" t="s">
        <v>519</v>
      </c>
      <c r="D1448" s="59" t="s">
        <v>1023</v>
      </c>
      <c r="E1448" s="59" t="s">
        <v>908</v>
      </c>
      <c r="F1448">
        <v>11060.45</v>
      </c>
    </row>
    <row r="1449" spans="1:6">
      <c r="A1449" s="60" t="s">
        <v>385</v>
      </c>
      <c r="B1449" s="59" t="s">
        <v>386</v>
      </c>
      <c r="C1449" s="59" t="s">
        <v>519</v>
      </c>
      <c r="D1449" s="59" t="s">
        <v>1023</v>
      </c>
      <c r="E1449" s="59" t="s">
        <v>908</v>
      </c>
      <c r="F1449">
        <v>40013.06</v>
      </c>
    </row>
    <row r="1450" spans="1:6">
      <c r="A1450" s="60" t="s">
        <v>385</v>
      </c>
      <c r="B1450" s="59" t="s">
        <v>386</v>
      </c>
      <c r="C1450" s="59" t="s">
        <v>507</v>
      </c>
      <c r="D1450" s="59" t="s">
        <v>1024</v>
      </c>
      <c r="E1450" s="59" t="s">
        <v>922</v>
      </c>
      <c r="F1450">
        <v>11057.52</v>
      </c>
    </row>
    <row r="1451" spans="1:6">
      <c r="A1451" s="60" t="s">
        <v>385</v>
      </c>
      <c r="B1451" s="59" t="s">
        <v>386</v>
      </c>
      <c r="C1451" s="59" t="s">
        <v>507</v>
      </c>
      <c r="D1451" s="59" t="s">
        <v>1025</v>
      </c>
      <c r="E1451" s="59" t="s">
        <v>912</v>
      </c>
      <c r="F1451">
        <v>11801.58</v>
      </c>
    </row>
    <row r="1452" spans="1:6">
      <c r="A1452" s="60" t="s">
        <v>385</v>
      </c>
      <c r="B1452" s="59" t="s">
        <v>386</v>
      </c>
      <c r="C1452" s="59" t="s">
        <v>7</v>
      </c>
      <c r="D1452" s="59" t="s">
        <v>1021</v>
      </c>
      <c r="E1452" s="59" t="s">
        <v>923</v>
      </c>
      <c r="F1452">
        <v>65797.850000000006</v>
      </c>
    </row>
    <row r="1453" spans="1:6">
      <c r="A1453" s="60" t="s">
        <v>385</v>
      </c>
      <c r="B1453" s="59" t="s">
        <v>386</v>
      </c>
      <c r="C1453" s="59" t="s">
        <v>7</v>
      </c>
      <c r="D1453" s="59" t="s">
        <v>1022</v>
      </c>
      <c r="E1453" s="59" t="s">
        <v>920</v>
      </c>
      <c r="F1453">
        <v>73470.490000000005</v>
      </c>
    </row>
    <row r="1454" spans="1:6">
      <c r="A1454" s="60" t="s">
        <v>387</v>
      </c>
      <c r="B1454" s="59" t="s">
        <v>388</v>
      </c>
      <c r="C1454" s="59" t="s">
        <v>519</v>
      </c>
      <c r="D1454" s="59" t="s">
        <v>1023</v>
      </c>
      <c r="E1454" s="59" t="s">
        <v>908</v>
      </c>
      <c r="F1454">
        <v>208538.2</v>
      </c>
    </row>
    <row r="1455" spans="1:6">
      <c r="A1455" s="60" t="s">
        <v>387</v>
      </c>
      <c r="B1455" s="59" t="s">
        <v>388</v>
      </c>
      <c r="C1455" s="59" t="s">
        <v>7</v>
      </c>
      <c r="D1455" s="59" t="s">
        <v>1021</v>
      </c>
      <c r="E1455" s="59" t="s">
        <v>923</v>
      </c>
      <c r="F1455">
        <v>245625.24</v>
      </c>
    </row>
    <row r="1456" spans="1:6">
      <c r="A1456" s="60" t="s">
        <v>387</v>
      </c>
      <c r="B1456" s="59" t="s">
        <v>388</v>
      </c>
      <c r="C1456" s="59" t="s">
        <v>7</v>
      </c>
      <c r="D1456" s="59" t="s">
        <v>1022</v>
      </c>
      <c r="E1456" s="59" t="s">
        <v>920</v>
      </c>
      <c r="F1456">
        <v>258751.74</v>
      </c>
    </row>
    <row r="1457" spans="1:6">
      <c r="A1457" s="60" t="s">
        <v>389</v>
      </c>
      <c r="B1457" s="59" t="s">
        <v>390</v>
      </c>
      <c r="C1457" s="59" t="s">
        <v>519</v>
      </c>
      <c r="D1457" s="59" t="s">
        <v>1023</v>
      </c>
      <c r="E1457" s="59" t="s">
        <v>908</v>
      </c>
      <c r="F1457">
        <v>87372.05</v>
      </c>
    </row>
    <row r="1458" spans="1:6">
      <c r="A1458" s="60" t="s">
        <v>389</v>
      </c>
      <c r="B1458" s="59" t="s">
        <v>390</v>
      </c>
      <c r="C1458" s="59" t="s">
        <v>7</v>
      </c>
      <c r="D1458" s="59" t="s">
        <v>1021</v>
      </c>
      <c r="E1458" s="59" t="s">
        <v>923</v>
      </c>
      <c r="F1458">
        <v>75328.259999999995</v>
      </c>
    </row>
    <row r="1459" spans="1:6">
      <c r="A1459" s="60" t="s">
        <v>389</v>
      </c>
      <c r="B1459" s="59" t="s">
        <v>390</v>
      </c>
      <c r="C1459" s="59" t="s">
        <v>7</v>
      </c>
      <c r="D1459" s="59" t="s">
        <v>1022</v>
      </c>
      <c r="E1459" s="59" t="s">
        <v>920</v>
      </c>
      <c r="F1459">
        <v>89056</v>
      </c>
    </row>
    <row r="1460" spans="1:6">
      <c r="A1460" s="60" t="s">
        <v>391</v>
      </c>
      <c r="B1460" s="59" t="s">
        <v>392</v>
      </c>
      <c r="C1460" s="59" t="s">
        <v>519</v>
      </c>
      <c r="D1460" s="59" t="s">
        <v>1023</v>
      </c>
      <c r="E1460" s="59" t="s">
        <v>908</v>
      </c>
      <c r="F1460">
        <v>295001.13</v>
      </c>
    </row>
    <row r="1461" spans="1:6">
      <c r="A1461" s="60" t="s">
        <v>391</v>
      </c>
      <c r="B1461" s="59" t="s">
        <v>392</v>
      </c>
      <c r="C1461" s="59" t="s">
        <v>7</v>
      </c>
      <c r="D1461" s="59" t="s">
        <v>1021</v>
      </c>
      <c r="E1461" s="59" t="s">
        <v>923</v>
      </c>
      <c r="F1461">
        <v>471000.57</v>
      </c>
    </row>
    <row r="1462" spans="1:6">
      <c r="A1462" s="60" t="s">
        <v>391</v>
      </c>
      <c r="B1462" s="59" t="s">
        <v>392</v>
      </c>
      <c r="C1462" s="59" t="s">
        <v>7</v>
      </c>
      <c r="D1462" s="59" t="s">
        <v>1022</v>
      </c>
      <c r="E1462" s="59" t="s">
        <v>920</v>
      </c>
      <c r="F1462">
        <v>562803.12</v>
      </c>
    </row>
    <row r="1463" spans="1:6">
      <c r="A1463" s="60" t="s">
        <v>393</v>
      </c>
      <c r="B1463" s="59" t="s">
        <v>394</v>
      </c>
      <c r="C1463" s="59" t="s">
        <v>519</v>
      </c>
      <c r="D1463" s="59" t="s">
        <v>1023</v>
      </c>
      <c r="E1463" s="59" t="s">
        <v>908</v>
      </c>
      <c r="F1463">
        <v>2416673.73</v>
      </c>
    </row>
    <row r="1464" spans="1:6">
      <c r="A1464" s="60" t="s">
        <v>393</v>
      </c>
      <c r="B1464" s="59" t="s">
        <v>394</v>
      </c>
      <c r="C1464" s="59" t="s">
        <v>652</v>
      </c>
      <c r="D1464" s="59" t="s">
        <v>1026</v>
      </c>
      <c r="E1464" s="59" t="s">
        <v>913</v>
      </c>
      <c r="F1464">
        <v>1200</v>
      </c>
    </row>
    <row r="1465" spans="1:6">
      <c r="A1465" s="60" t="s">
        <v>393</v>
      </c>
      <c r="B1465" s="59" t="s">
        <v>394</v>
      </c>
      <c r="C1465" s="59" t="s">
        <v>654</v>
      </c>
      <c r="D1465" s="59" t="s">
        <v>1027</v>
      </c>
      <c r="E1465" s="59" t="s">
        <v>914</v>
      </c>
      <c r="F1465">
        <v>8000</v>
      </c>
    </row>
    <row r="1466" spans="1:6">
      <c r="A1466" s="60" t="s">
        <v>371</v>
      </c>
      <c r="B1466" s="59" t="s">
        <v>372</v>
      </c>
      <c r="C1466" s="59" t="s">
        <v>7</v>
      </c>
      <c r="D1466" s="59" t="s">
        <v>1021</v>
      </c>
      <c r="E1466" s="59" t="s">
        <v>923</v>
      </c>
      <c r="F1466">
        <v>1645604.81</v>
      </c>
    </row>
    <row r="1467" spans="1:6">
      <c r="A1467" s="60" t="s">
        <v>371</v>
      </c>
      <c r="B1467" s="59" t="s">
        <v>372</v>
      </c>
      <c r="C1467" s="59" t="s">
        <v>7</v>
      </c>
      <c r="D1467" s="59" t="s">
        <v>1022</v>
      </c>
      <c r="E1467" s="59" t="s">
        <v>920</v>
      </c>
      <c r="F1467">
        <v>1712755.3</v>
      </c>
    </row>
    <row r="1468" spans="1:6">
      <c r="A1468" s="60" t="s">
        <v>373</v>
      </c>
      <c r="B1468" s="59" t="s">
        <v>374</v>
      </c>
      <c r="C1468" s="59" t="s">
        <v>519</v>
      </c>
      <c r="D1468" s="59" t="s">
        <v>1023</v>
      </c>
      <c r="E1468" s="59" t="s">
        <v>908</v>
      </c>
      <c r="F1468">
        <v>760487.57</v>
      </c>
    </row>
    <row r="1469" spans="1:6">
      <c r="A1469" s="60" t="s">
        <v>373</v>
      </c>
      <c r="B1469" s="59" t="s">
        <v>374</v>
      </c>
      <c r="C1469" s="59" t="s">
        <v>7</v>
      </c>
      <c r="D1469" s="59" t="s">
        <v>1021</v>
      </c>
      <c r="E1469" s="59" t="s">
        <v>923</v>
      </c>
      <c r="F1469">
        <v>988848.74</v>
      </c>
    </row>
    <row r="1470" spans="1:6">
      <c r="A1470" s="60" t="s">
        <v>373</v>
      </c>
      <c r="B1470" s="59" t="s">
        <v>374</v>
      </c>
      <c r="C1470" s="59" t="s">
        <v>7</v>
      </c>
      <c r="D1470" s="59" t="s">
        <v>1022</v>
      </c>
      <c r="E1470" s="59" t="s">
        <v>920</v>
      </c>
      <c r="F1470">
        <v>1203380.29</v>
      </c>
    </row>
    <row r="1471" spans="1:6">
      <c r="A1471" s="60" t="s">
        <v>375</v>
      </c>
      <c r="B1471" s="59" t="s">
        <v>376</v>
      </c>
      <c r="C1471" s="59" t="s">
        <v>519</v>
      </c>
      <c r="D1471" s="59" t="s">
        <v>1023</v>
      </c>
      <c r="E1471" s="59" t="s">
        <v>908</v>
      </c>
      <c r="F1471">
        <v>363163.32</v>
      </c>
    </row>
    <row r="1472" spans="1:6">
      <c r="A1472" s="60" t="s">
        <v>375</v>
      </c>
      <c r="B1472" s="59" t="s">
        <v>376</v>
      </c>
      <c r="C1472" s="59" t="s">
        <v>507</v>
      </c>
      <c r="D1472" s="59" t="s">
        <v>1024</v>
      </c>
      <c r="E1472" s="59" t="s">
        <v>922</v>
      </c>
      <c r="F1472">
        <v>277155.45</v>
      </c>
    </row>
    <row r="1473" spans="1:6">
      <c r="A1473" s="60" t="s">
        <v>375</v>
      </c>
      <c r="B1473" s="59" t="s">
        <v>376</v>
      </c>
      <c r="C1473" s="59" t="s">
        <v>507</v>
      </c>
      <c r="D1473" s="59" t="s">
        <v>1025</v>
      </c>
      <c r="E1473" s="59" t="s">
        <v>912</v>
      </c>
      <c r="F1473">
        <v>296914.46000000002</v>
      </c>
    </row>
    <row r="1474" spans="1:6">
      <c r="A1474" s="60" t="s">
        <v>375</v>
      </c>
      <c r="B1474" s="59" t="s">
        <v>376</v>
      </c>
      <c r="C1474" s="59" t="s">
        <v>7</v>
      </c>
      <c r="D1474" s="59" t="s">
        <v>1021</v>
      </c>
      <c r="E1474" s="59" t="s">
        <v>923</v>
      </c>
      <c r="F1474">
        <v>1120910.45</v>
      </c>
    </row>
    <row r="1475" spans="1:6">
      <c r="A1475" s="60" t="s">
        <v>375</v>
      </c>
      <c r="B1475" s="59" t="s">
        <v>376</v>
      </c>
      <c r="C1475" s="59" t="s">
        <v>7</v>
      </c>
      <c r="D1475" s="59" t="s">
        <v>1022</v>
      </c>
      <c r="E1475" s="59" t="s">
        <v>920</v>
      </c>
      <c r="F1475">
        <v>1241231.6000000001</v>
      </c>
    </row>
    <row r="1476" spans="1:6">
      <c r="A1476" s="60" t="s">
        <v>573</v>
      </c>
      <c r="B1476" s="59" t="s">
        <v>574</v>
      </c>
      <c r="C1476" s="59" t="s">
        <v>519</v>
      </c>
      <c r="D1476" s="59" t="s">
        <v>1023</v>
      </c>
      <c r="E1476" s="59" t="s">
        <v>908</v>
      </c>
      <c r="F1476">
        <v>192530.42</v>
      </c>
    </row>
    <row r="1477" spans="1:6">
      <c r="A1477" s="60" t="s">
        <v>575</v>
      </c>
      <c r="B1477" s="59" t="s">
        <v>576</v>
      </c>
      <c r="C1477" s="59" t="s">
        <v>519</v>
      </c>
      <c r="D1477" s="59" t="s">
        <v>1023</v>
      </c>
      <c r="E1477" s="59" t="s">
        <v>908</v>
      </c>
      <c r="F1477">
        <v>6295.58</v>
      </c>
    </row>
    <row r="1478" spans="1:6">
      <c r="A1478" s="60" t="s">
        <v>377</v>
      </c>
      <c r="B1478" s="59" t="s">
        <v>900</v>
      </c>
      <c r="C1478" s="59" t="s">
        <v>519</v>
      </c>
      <c r="D1478" s="59" t="s">
        <v>1023</v>
      </c>
      <c r="E1478" s="59" t="s">
        <v>908</v>
      </c>
      <c r="F1478">
        <v>63334.79</v>
      </c>
    </row>
    <row r="1479" spans="1:6">
      <c r="A1479" s="60" t="s">
        <v>377</v>
      </c>
      <c r="B1479" s="59" t="s">
        <v>900</v>
      </c>
      <c r="C1479" s="59" t="s">
        <v>7</v>
      </c>
      <c r="D1479" s="59" t="s">
        <v>1021</v>
      </c>
      <c r="E1479" s="59" t="s">
        <v>923</v>
      </c>
      <c r="F1479">
        <v>116157.4</v>
      </c>
    </row>
    <row r="1480" spans="1:6">
      <c r="A1480" s="60" t="s">
        <v>377</v>
      </c>
      <c r="B1480" s="59" t="s">
        <v>900</v>
      </c>
      <c r="C1480" s="59" t="s">
        <v>7</v>
      </c>
      <c r="D1480" s="59" t="s">
        <v>1022</v>
      </c>
      <c r="E1480" s="59" t="s">
        <v>920</v>
      </c>
      <c r="F1480">
        <v>136930.23000000001</v>
      </c>
    </row>
    <row r="1481" spans="1:6">
      <c r="A1481" s="60" t="s">
        <v>577</v>
      </c>
      <c r="B1481" s="59" t="s">
        <v>578</v>
      </c>
      <c r="C1481" s="59" t="s">
        <v>519</v>
      </c>
      <c r="D1481" s="59" t="s">
        <v>1023</v>
      </c>
      <c r="E1481" s="59" t="s">
        <v>908</v>
      </c>
      <c r="F1481">
        <v>19208.689999999999</v>
      </c>
    </row>
    <row r="1482" spans="1:6">
      <c r="A1482" s="60" t="s">
        <v>379</v>
      </c>
      <c r="B1482" s="59" t="s">
        <v>380</v>
      </c>
      <c r="C1482" s="59" t="s">
        <v>519</v>
      </c>
      <c r="D1482" s="59" t="s">
        <v>1023</v>
      </c>
      <c r="E1482" s="59" t="s">
        <v>908</v>
      </c>
      <c r="F1482">
        <v>260852.82</v>
      </c>
    </row>
    <row r="1483" spans="1:6">
      <c r="A1483" s="60" t="s">
        <v>379</v>
      </c>
      <c r="B1483" s="59" t="s">
        <v>380</v>
      </c>
      <c r="C1483" s="59" t="s">
        <v>507</v>
      </c>
      <c r="D1483" s="59" t="s">
        <v>1024</v>
      </c>
      <c r="E1483" s="59" t="s">
        <v>922</v>
      </c>
      <c r="F1483">
        <v>101496.41</v>
      </c>
    </row>
    <row r="1484" spans="1:6">
      <c r="A1484" s="60" t="s">
        <v>379</v>
      </c>
      <c r="B1484" s="59" t="s">
        <v>380</v>
      </c>
      <c r="C1484" s="59" t="s">
        <v>507</v>
      </c>
      <c r="D1484" s="59" t="s">
        <v>1025</v>
      </c>
      <c r="E1484" s="59" t="s">
        <v>912</v>
      </c>
      <c r="F1484">
        <v>109424.21</v>
      </c>
    </row>
    <row r="1485" spans="1:6">
      <c r="A1485" s="60" t="s">
        <v>379</v>
      </c>
      <c r="B1485" s="59" t="s">
        <v>380</v>
      </c>
      <c r="C1485" s="59" t="s">
        <v>7</v>
      </c>
      <c r="D1485" s="59" t="s">
        <v>1021</v>
      </c>
      <c r="E1485" s="59" t="s">
        <v>923</v>
      </c>
      <c r="F1485">
        <v>367328.7</v>
      </c>
    </row>
    <row r="1486" spans="1:6">
      <c r="A1486" s="60" t="s">
        <v>379</v>
      </c>
      <c r="B1486" s="59" t="s">
        <v>380</v>
      </c>
      <c r="C1486" s="59" t="s">
        <v>7</v>
      </c>
      <c r="D1486" s="59" t="s">
        <v>1022</v>
      </c>
      <c r="E1486" s="59" t="s">
        <v>920</v>
      </c>
      <c r="F1486">
        <v>429862.17</v>
      </c>
    </row>
    <row r="1487" spans="1:6">
      <c r="A1487" s="60" t="s">
        <v>381</v>
      </c>
      <c r="B1487" s="59" t="s">
        <v>382</v>
      </c>
      <c r="C1487" s="59" t="s">
        <v>519</v>
      </c>
      <c r="D1487" s="59" t="s">
        <v>1023</v>
      </c>
      <c r="E1487" s="59" t="s">
        <v>908</v>
      </c>
      <c r="F1487">
        <v>150072.23000000001</v>
      </c>
    </row>
    <row r="1488" spans="1:6">
      <c r="A1488" s="60" t="s">
        <v>381</v>
      </c>
      <c r="B1488" s="59" t="s">
        <v>382</v>
      </c>
      <c r="C1488" s="59" t="s">
        <v>7</v>
      </c>
      <c r="D1488" s="59" t="s">
        <v>1021</v>
      </c>
      <c r="E1488" s="59" t="s">
        <v>923</v>
      </c>
      <c r="F1488">
        <v>150720.28</v>
      </c>
    </row>
    <row r="1489" spans="1:6">
      <c r="A1489" s="60" t="s">
        <v>381</v>
      </c>
      <c r="B1489" s="59" t="s">
        <v>382</v>
      </c>
      <c r="C1489" s="59" t="s">
        <v>7</v>
      </c>
      <c r="D1489" s="59" t="s">
        <v>1022</v>
      </c>
      <c r="E1489" s="59" t="s">
        <v>920</v>
      </c>
      <c r="F1489">
        <v>156170.87</v>
      </c>
    </row>
    <row r="1490" spans="1:6">
      <c r="A1490" s="60" t="s">
        <v>579</v>
      </c>
      <c r="B1490" s="59" t="s">
        <v>580</v>
      </c>
      <c r="C1490" s="59" t="s">
        <v>519</v>
      </c>
      <c r="D1490" s="59" t="s">
        <v>1023</v>
      </c>
      <c r="E1490" s="59" t="s">
        <v>908</v>
      </c>
      <c r="F1490">
        <v>210473</v>
      </c>
    </row>
    <row r="1491" spans="1:6">
      <c r="A1491" s="60" t="s">
        <v>383</v>
      </c>
      <c r="B1491" s="59" t="s">
        <v>384</v>
      </c>
      <c r="C1491" s="59" t="s">
        <v>519</v>
      </c>
      <c r="D1491" s="59" t="s">
        <v>1023</v>
      </c>
      <c r="E1491" s="59" t="s">
        <v>908</v>
      </c>
      <c r="F1491">
        <v>578571.98</v>
      </c>
    </row>
    <row r="1492" spans="1:6">
      <c r="A1492" s="60" t="s">
        <v>383</v>
      </c>
      <c r="B1492" s="59" t="s">
        <v>384</v>
      </c>
      <c r="C1492" s="59" t="s">
        <v>507</v>
      </c>
      <c r="D1492" s="59" t="s">
        <v>1024</v>
      </c>
      <c r="E1492" s="59" t="s">
        <v>922</v>
      </c>
      <c r="F1492">
        <v>207336.83</v>
      </c>
    </row>
    <row r="1493" spans="1:6">
      <c r="A1493" s="60" t="s">
        <v>383</v>
      </c>
      <c r="B1493" s="59" t="s">
        <v>384</v>
      </c>
      <c r="C1493" s="59" t="s">
        <v>507</v>
      </c>
      <c r="D1493" s="59" t="s">
        <v>1025</v>
      </c>
      <c r="E1493" s="59" t="s">
        <v>912</v>
      </c>
      <c r="F1493">
        <v>224496.16</v>
      </c>
    </row>
    <row r="1494" spans="1:6">
      <c r="A1494" s="60" t="s">
        <v>409</v>
      </c>
      <c r="B1494" s="59" t="s">
        <v>410</v>
      </c>
      <c r="C1494" s="59" t="s">
        <v>507</v>
      </c>
      <c r="D1494" s="59" t="s">
        <v>1024</v>
      </c>
      <c r="E1494" s="59" t="s">
        <v>922</v>
      </c>
      <c r="F1494">
        <v>508059.78</v>
      </c>
    </row>
    <row r="1495" spans="1:6">
      <c r="A1495" s="60" t="s">
        <v>409</v>
      </c>
      <c r="B1495" s="59" t="s">
        <v>410</v>
      </c>
      <c r="C1495" s="59" t="s">
        <v>507</v>
      </c>
      <c r="D1495" s="59" t="s">
        <v>1025</v>
      </c>
      <c r="E1495" s="59" t="s">
        <v>912</v>
      </c>
      <c r="F1495">
        <v>536868.25</v>
      </c>
    </row>
    <row r="1496" spans="1:6">
      <c r="A1496" s="60" t="s">
        <v>409</v>
      </c>
      <c r="B1496" s="59" t="s">
        <v>410</v>
      </c>
      <c r="C1496" s="59" t="s">
        <v>7</v>
      </c>
      <c r="D1496" s="59" t="s">
        <v>1021</v>
      </c>
      <c r="E1496" s="59" t="s">
        <v>923</v>
      </c>
      <c r="F1496">
        <v>2402003.91</v>
      </c>
    </row>
    <row r="1497" spans="1:6">
      <c r="A1497" s="60" t="s">
        <v>409</v>
      </c>
      <c r="B1497" s="59" t="s">
        <v>410</v>
      </c>
      <c r="C1497" s="59" t="s">
        <v>7</v>
      </c>
      <c r="D1497" s="59" t="s">
        <v>1022</v>
      </c>
      <c r="E1497" s="59" t="s">
        <v>920</v>
      </c>
      <c r="F1497">
        <v>2675159.58</v>
      </c>
    </row>
    <row r="1498" spans="1:6">
      <c r="A1498" s="60" t="s">
        <v>411</v>
      </c>
      <c r="B1498" s="59" t="s">
        <v>412</v>
      </c>
      <c r="C1498" s="59" t="s">
        <v>519</v>
      </c>
      <c r="D1498" s="59" t="s">
        <v>1023</v>
      </c>
      <c r="E1498" s="59" t="s">
        <v>908</v>
      </c>
      <c r="F1498">
        <v>587934.12</v>
      </c>
    </row>
    <row r="1499" spans="1:6">
      <c r="A1499" s="60" t="s">
        <v>411</v>
      </c>
      <c r="B1499" s="59" t="s">
        <v>412</v>
      </c>
      <c r="C1499" s="59" t="s">
        <v>507</v>
      </c>
      <c r="D1499" s="59" t="s">
        <v>1024</v>
      </c>
      <c r="E1499" s="59" t="s">
        <v>922</v>
      </c>
      <c r="F1499">
        <v>127086.76</v>
      </c>
    </row>
    <row r="1500" spans="1:6">
      <c r="A1500" s="60" t="s">
        <v>411</v>
      </c>
      <c r="B1500" s="59" t="s">
        <v>412</v>
      </c>
      <c r="C1500" s="59" t="s">
        <v>507</v>
      </c>
      <c r="D1500" s="59" t="s">
        <v>1025</v>
      </c>
      <c r="E1500" s="59" t="s">
        <v>912</v>
      </c>
      <c r="F1500">
        <v>134175.38</v>
      </c>
    </row>
    <row r="1501" spans="1:6">
      <c r="A1501" s="60" t="s">
        <v>411</v>
      </c>
      <c r="B1501" s="59" t="s">
        <v>412</v>
      </c>
      <c r="C1501" s="59" t="s">
        <v>7</v>
      </c>
      <c r="D1501" s="59" t="s">
        <v>1021</v>
      </c>
      <c r="E1501" s="59" t="s">
        <v>923</v>
      </c>
      <c r="F1501">
        <v>1431770.86</v>
      </c>
    </row>
    <row r="1502" spans="1:6">
      <c r="A1502" s="60" t="s">
        <v>411</v>
      </c>
      <c r="B1502" s="59" t="s">
        <v>412</v>
      </c>
      <c r="C1502" s="59" t="s">
        <v>7</v>
      </c>
      <c r="D1502" s="59" t="s">
        <v>1022</v>
      </c>
      <c r="E1502" s="59" t="s">
        <v>920</v>
      </c>
      <c r="F1502">
        <v>1547993.41</v>
      </c>
    </row>
    <row r="1503" spans="1:6">
      <c r="A1503" s="60" t="s">
        <v>413</v>
      </c>
      <c r="B1503" s="59" t="s">
        <v>414</v>
      </c>
      <c r="C1503" s="59" t="s">
        <v>519</v>
      </c>
      <c r="D1503" s="59" t="s">
        <v>1023</v>
      </c>
      <c r="E1503" s="59" t="s">
        <v>908</v>
      </c>
      <c r="F1503">
        <v>17254.14</v>
      </c>
    </row>
    <row r="1504" spans="1:6">
      <c r="A1504" s="60" t="s">
        <v>413</v>
      </c>
      <c r="B1504" s="59" t="s">
        <v>414</v>
      </c>
      <c r="C1504" s="59" t="s">
        <v>507</v>
      </c>
      <c r="D1504" s="59" t="s">
        <v>1024</v>
      </c>
      <c r="E1504" s="59" t="s">
        <v>922</v>
      </c>
      <c r="F1504">
        <v>18451.939999999999</v>
      </c>
    </row>
    <row r="1505" spans="1:6">
      <c r="A1505" s="60" t="s">
        <v>413</v>
      </c>
      <c r="B1505" s="59" t="s">
        <v>414</v>
      </c>
      <c r="C1505" s="59" t="s">
        <v>507</v>
      </c>
      <c r="D1505" s="59" t="s">
        <v>1025</v>
      </c>
      <c r="E1505" s="59" t="s">
        <v>912</v>
      </c>
      <c r="F1505">
        <v>19432.439999999999</v>
      </c>
    </row>
    <row r="1506" spans="1:6">
      <c r="A1506" s="60" t="s">
        <v>413</v>
      </c>
      <c r="B1506" s="59" t="s">
        <v>414</v>
      </c>
      <c r="C1506" s="59" t="s">
        <v>7</v>
      </c>
      <c r="D1506" s="59" t="s">
        <v>1021</v>
      </c>
      <c r="E1506" s="59" t="s">
        <v>923</v>
      </c>
      <c r="F1506">
        <v>113091.18</v>
      </c>
    </row>
    <row r="1507" spans="1:6">
      <c r="A1507" s="60" t="s">
        <v>413</v>
      </c>
      <c r="B1507" s="59" t="s">
        <v>414</v>
      </c>
      <c r="C1507" s="59" t="s">
        <v>7</v>
      </c>
      <c r="D1507" s="59" t="s">
        <v>1022</v>
      </c>
      <c r="E1507" s="59" t="s">
        <v>920</v>
      </c>
      <c r="F1507">
        <v>127662.1</v>
      </c>
    </row>
    <row r="1508" spans="1:6">
      <c r="A1508" s="60" t="s">
        <v>415</v>
      </c>
      <c r="B1508" s="59" t="s">
        <v>416</v>
      </c>
      <c r="C1508" s="59" t="s">
        <v>519</v>
      </c>
      <c r="D1508" s="59" t="s">
        <v>1023</v>
      </c>
      <c r="E1508" s="59" t="s">
        <v>908</v>
      </c>
      <c r="F1508">
        <v>235461.65</v>
      </c>
    </row>
    <row r="1509" spans="1:6">
      <c r="A1509" s="60" t="s">
        <v>415</v>
      </c>
      <c r="B1509" s="59" t="s">
        <v>416</v>
      </c>
      <c r="C1509" s="59" t="s">
        <v>7</v>
      </c>
      <c r="D1509" s="59" t="s">
        <v>1021</v>
      </c>
      <c r="E1509" s="59" t="s">
        <v>923</v>
      </c>
      <c r="F1509">
        <v>461580.73</v>
      </c>
    </row>
    <row r="1510" spans="1:6">
      <c r="A1510" s="60" t="s">
        <v>415</v>
      </c>
      <c r="B1510" s="59" t="s">
        <v>416</v>
      </c>
      <c r="C1510" s="59" t="s">
        <v>7</v>
      </c>
      <c r="D1510" s="59" t="s">
        <v>1022</v>
      </c>
      <c r="E1510" s="59" t="s">
        <v>920</v>
      </c>
      <c r="F1510">
        <v>486773.71</v>
      </c>
    </row>
    <row r="1511" spans="1:6">
      <c r="A1511" s="60" t="s">
        <v>417</v>
      </c>
      <c r="B1511" s="59" t="s">
        <v>418</v>
      </c>
      <c r="C1511" s="59" t="s">
        <v>519</v>
      </c>
      <c r="D1511" s="59" t="s">
        <v>1023</v>
      </c>
      <c r="E1511" s="59" t="s">
        <v>908</v>
      </c>
      <c r="F1511">
        <v>62885.56</v>
      </c>
    </row>
    <row r="1512" spans="1:6">
      <c r="A1512" s="60" t="s">
        <v>417</v>
      </c>
      <c r="B1512" s="59" t="s">
        <v>418</v>
      </c>
      <c r="C1512" s="59" t="s">
        <v>507</v>
      </c>
      <c r="D1512" s="59" t="s">
        <v>1024</v>
      </c>
      <c r="E1512" s="59" t="s">
        <v>922</v>
      </c>
      <c r="F1512">
        <v>27263.24</v>
      </c>
    </row>
    <row r="1513" spans="1:6">
      <c r="A1513" s="60" t="s">
        <v>417</v>
      </c>
      <c r="B1513" s="59" t="s">
        <v>418</v>
      </c>
      <c r="C1513" s="59" t="s">
        <v>507</v>
      </c>
      <c r="D1513" s="59" t="s">
        <v>1025</v>
      </c>
      <c r="E1513" s="59" t="s">
        <v>912</v>
      </c>
      <c r="F1513">
        <v>28580.84</v>
      </c>
    </row>
    <row r="1514" spans="1:6">
      <c r="A1514" s="60" t="s">
        <v>417</v>
      </c>
      <c r="B1514" s="59" t="s">
        <v>418</v>
      </c>
      <c r="C1514" s="59" t="s">
        <v>7</v>
      </c>
      <c r="D1514" s="59" t="s">
        <v>1021</v>
      </c>
      <c r="E1514" s="59" t="s">
        <v>923</v>
      </c>
      <c r="F1514">
        <v>92914.240000000005</v>
      </c>
    </row>
    <row r="1515" spans="1:6">
      <c r="A1515" s="60" t="s">
        <v>417</v>
      </c>
      <c r="B1515" s="59" t="s">
        <v>418</v>
      </c>
      <c r="C1515" s="59" t="s">
        <v>7</v>
      </c>
      <c r="D1515" s="59" t="s">
        <v>1022</v>
      </c>
      <c r="E1515" s="59" t="s">
        <v>920</v>
      </c>
      <c r="F1515">
        <v>110141.13</v>
      </c>
    </row>
    <row r="1516" spans="1:6">
      <c r="A1516" s="60" t="s">
        <v>419</v>
      </c>
      <c r="B1516" s="59" t="s">
        <v>420</v>
      </c>
      <c r="C1516" s="59" t="s">
        <v>519</v>
      </c>
      <c r="D1516" s="59" t="s">
        <v>1023</v>
      </c>
      <c r="E1516" s="59" t="s">
        <v>908</v>
      </c>
      <c r="F1516">
        <v>81421.490000000005</v>
      </c>
    </row>
    <row r="1517" spans="1:6">
      <c r="A1517" s="60" t="s">
        <v>419</v>
      </c>
      <c r="B1517" s="59" t="s">
        <v>420</v>
      </c>
      <c r="C1517" s="59" t="s">
        <v>7</v>
      </c>
      <c r="D1517" s="59" t="s">
        <v>1021</v>
      </c>
      <c r="E1517" s="59" t="s">
        <v>923</v>
      </c>
      <c r="F1517">
        <v>141280.14000000001</v>
      </c>
    </row>
    <row r="1518" spans="1:6">
      <c r="A1518" s="60" t="s">
        <v>419</v>
      </c>
      <c r="B1518" s="59" t="s">
        <v>420</v>
      </c>
      <c r="C1518" s="59" t="s">
        <v>7</v>
      </c>
      <c r="D1518" s="59" t="s">
        <v>1022</v>
      </c>
      <c r="E1518" s="59" t="s">
        <v>920</v>
      </c>
      <c r="F1518">
        <v>151447.62</v>
      </c>
    </row>
    <row r="1519" spans="1:6">
      <c r="A1519" s="60" t="s">
        <v>421</v>
      </c>
      <c r="B1519" s="59" t="s">
        <v>422</v>
      </c>
      <c r="C1519" s="59" t="s">
        <v>519</v>
      </c>
      <c r="D1519" s="59" t="s">
        <v>1023</v>
      </c>
      <c r="E1519" s="59" t="s">
        <v>908</v>
      </c>
      <c r="F1519">
        <v>4305440.26</v>
      </c>
    </row>
    <row r="1520" spans="1:6">
      <c r="A1520" s="60" t="s">
        <v>421</v>
      </c>
      <c r="B1520" s="59" t="s">
        <v>422</v>
      </c>
      <c r="C1520" s="59" t="s">
        <v>507</v>
      </c>
      <c r="D1520" s="59" t="s">
        <v>1024</v>
      </c>
      <c r="E1520" s="59" t="s">
        <v>922</v>
      </c>
      <c r="F1520">
        <v>4812124.54</v>
      </c>
    </row>
    <row r="1521" spans="1:6">
      <c r="A1521" s="60" t="s">
        <v>421</v>
      </c>
      <c r="B1521" s="59" t="s">
        <v>422</v>
      </c>
      <c r="C1521" s="59" t="s">
        <v>507</v>
      </c>
      <c r="D1521" s="59" t="s">
        <v>1025</v>
      </c>
      <c r="E1521" s="59" t="s">
        <v>912</v>
      </c>
      <c r="F1521">
        <v>5124266.41</v>
      </c>
    </row>
    <row r="1522" spans="1:6">
      <c r="A1522" s="60" t="s">
        <v>421</v>
      </c>
      <c r="B1522" s="59" t="s">
        <v>422</v>
      </c>
      <c r="C1522" s="59" t="s">
        <v>7</v>
      </c>
      <c r="D1522" s="59" t="s">
        <v>1021</v>
      </c>
      <c r="E1522" s="59" t="s">
        <v>923</v>
      </c>
      <c r="F1522">
        <v>8333446.6399999997</v>
      </c>
    </row>
    <row r="1523" spans="1:6">
      <c r="A1523" s="60" t="s">
        <v>421</v>
      </c>
      <c r="B1523" s="59" t="s">
        <v>422</v>
      </c>
      <c r="C1523" s="59" t="s">
        <v>7</v>
      </c>
      <c r="D1523" s="59" t="s">
        <v>1022</v>
      </c>
      <c r="E1523" s="59" t="s">
        <v>920</v>
      </c>
      <c r="F1523">
        <v>9094211.8300000001</v>
      </c>
    </row>
    <row r="1524" spans="1:6">
      <c r="A1524" s="60" t="s">
        <v>423</v>
      </c>
      <c r="B1524" s="59" t="s">
        <v>424</v>
      </c>
      <c r="C1524" s="59" t="s">
        <v>519</v>
      </c>
      <c r="D1524" s="59" t="s">
        <v>1023</v>
      </c>
      <c r="E1524" s="59" t="s">
        <v>908</v>
      </c>
      <c r="F1524">
        <v>1611164.23</v>
      </c>
    </row>
    <row r="1525" spans="1:6">
      <c r="A1525" s="60" t="s">
        <v>423</v>
      </c>
      <c r="B1525" s="59" t="s">
        <v>424</v>
      </c>
      <c r="C1525" s="59" t="s">
        <v>507</v>
      </c>
      <c r="D1525" s="59" t="s">
        <v>1024</v>
      </c>
      <c r="E1525" s="59" t="s">
        <v>922</v>
      </c>
      <c r="F1525">
        <v>269669.5</v>
      </c>
    </row>
    <row r="1526" spans="1:6">
      <c r="A1526" s="60" t="s">
        <v>423</v>
      </c>
      <c r="B1526" s="59" t="s">
        <v>424</v>
      </c>
      <c r="C1526" s="59" t="s">
        <v>507</v>
      </c>
      <c r="D1526" s="59" t="s">
        <v>1025</v>
      </c>
      <c r="E1526" s="59" t="s">
        <v>912</v>
      </c>
      <c r="F1526">
        <v>284582.86</v>
      </c>
    </row>
    <row r="1527" spans="1:6">
      <c r="A1527" s="60" t="s">
        <v>423</v>
      </c>
      <c r="B1527" s="59" t="s">
        <v>424</v>
      </c>
      <c r="C1527" s="59" t="s">
        <v>7</v>
      </c>
      <c r="D1527" s="59" t="s">
        <v>1021</v>
      </c>
      <c r="E1527" s="59" t="s">
        <v>923</v>
      </c>
      <c r="F1527">
        <v>3676583.16</v>
      </c>
    </row>
    <row r="1528" spans="1:6">
      <c r="A1528" s="60" t="s">
        <v>423</v>
      </c>
      <c r="B1528" s="59" t="s">
        <v>424</v>
      </c>
      <c r="C1528" s="59" t="s">
        <v>7</v>
      </c>
      <c r="D1528" s="59" t="s">
        <v>1022</v>
      </c>
      <c r="E1528" s="59" t="s">
        <v>920</v>
      </c>
      <c r="F1528">
        <v>4018074.4</v>
      </c>
    </row>
    <row r="1529" spans="1:6">
      <c r="A1529" s="60" t="s">
        <v>425</v>
      </c>
      <c r="B1529" s="59" t="s">
        <v>426</v>
      </c>
      <c r="C1529" s="59" t="s">
        <v>519</v>
      </c>
      <c r="D1529" s="59" t="s">
        <v>1023</v>
      </c>
      <c r="E1529" s="59" t="s">
        <v>908</v>
      </c>
      <c r="F1529">
        <v>773421.33</v>
      </c>
    </row>
    <row r="1530" spans="1:6">
      <c r="A1530" s="60" t="s">
        <v>425</v>
      </c>
      <c r="B1530" s="59" t="s">
        <v>426</v>
      </c>
      <c r="C1530" s="59" t="s">
        <v>507</v>
      </c>
      <c r="D1530" s="59" t="s">
        <v>1024</v>
      </c>
      <c r="E1530" s="59" t="s">
        <v>922</v>
      </c>
      <c r="F1530">
        <v>50041.75</v>
      </c>
    </row>
    <row r="1531" spans="1:6">
      <c r="A1531" s="60" t="s">
        <v>425</v>
      </c>
      <c r="B1531" s="59" t="s">
        <v>426</v>
      </c>
      <c r="C1531" s="59" t="s">
        <v>507</v>
      </c>
      <c r="D1531" s="59" t="s">
        <v>1025</v>
      </c>
      <c r="E1531" s="59" t="s">
        <v>912</v>
      </c>
      <c r="F1531">
        <v>53478.02</v>
      </c>
    </row>
    <row r="1532" spans="1:6">
      <c r="A1532" s="60" t="s">
        <v>273</v>
      </c>
      <c r="B1532" s="59" t="s">
        <v>274</v>
      </c>
      <c r="C1532" s="59" t="s">
        <v>7</v>
      </c>
      <c r="D1532" s="59" t="s">
        <v>1022</v>
      </c>
      <c r="E1532" s="59" t="s">
        <v>920</v>
      </c>
      <c r="F1532">
        <v>781327.1</v>
      </c>
    </row>
    <row r="1533" spans="1:6">
      <c r="A1533" s="60" t="s">
        <v>275</v>
      </c>
      <c r="B1533" s="59" t="s">
        <v>276</v>
      </c>
      <c r="C1533" s="59" t="s">
        <v>519</v>
      </c>
      <c r="D1533" s="59" t="s">
        <v>1023</v>
      </c>
      <c r="E1533" s="59" t="s">
        <v>908</v>
      </c>
      <c r="F1533">
        <v>244027.18</v>
      </c>
    </row>
    <row r="1534" spans="1:6">
      <c r="A1534" s="60" t="s">
        <v>443</v>
      </c>
      <c r="B1534" s="59" t="s">
        <v>444</v>
      </c>
      <c r="C1534" s="59" t="s">
        <v>519</v>
      </c>
      <c r="D1534" s="59" t="s">
        <v>1023</v>
      </c>
      <c r="E1534" s="59" t="s">
        <v>908</v>
      </c>
      <c r="F1534">
        <v>262474.55</v>
      </c>
    </row>
    <row r="1535" spans="1:6">
      <c r="A1535" s="60" t="s">
        <v>443</v>
      </c>
      <c r="B1535" s="59" t="s">
        <v>444</v>
      </c>
      <c r="C1535" s="59" t="s">
        <v>507</v>
      </c>
      <c r="D1535" s="59" t="s">
        <v>1024</v>
      </c>
      <c r="E1535" s="59" t="s">
        <v>922</v>
      </c>
      <c r="F1535">
        <v>110976.84</v>
      </c>
    </row>
    <row r="1536" spans="1:6">
      <c r="A1536" s="60" t="s">
        <v>443</v>
      </c>
      <c r="B1536" s="59" t="s">
        <v>444</v>
      </c>
      <c r="C1536" s="59" t="s">
        <v>507</v>
      </c>
      <c r="D1536" s="59" t="s">
        <v>1025</v>
      </c>
      <c r="E1536" s="59" t="s">
        <v>912</v>
      </c>
      <c r="F1536">
        <v>121554.15</v>
      </c>
    </row>
    <row r="1537" spans="1:6">
      <c r="A1537" s="60" t="s">
        <v>443</v>
      </c>
      <c r="B1537" s="59" t="s">
        <v>444</v>
      </c>
      <c r="C1537" s="59" t="s">
        <v>7</v>
      </c>
      <c r="D1537" s="59" t="s">
        <v>1021</v>
      </c>
      <c r="E1537" s="59" t="s">
        <v>923</v>
      </c>
      <c r="F1537">
        <v>282581.15000000002</v>
      </c>
    </row>
    <row r="1538" spans="1:6">
      <c r="A1538" s="60" t="s">
        <v>443</v>
      </c>
      <c r="B1538" s="59" t="s">
        <v>444</v>
      </c>
      <c r="C1538" s="59" t="s">
        <v>7</v>
      </c>
      <c r="D1538" s="59" t="s">
        <v>1022</v>
      </c>
      <c r="E1538" s="59" t="s">
        <v>920</v>
      </c>
      <c r="F1538">
        <v>303576.96000000002</v>
      </c>
    </row>
    <row r="1539" spans="1:6">
      <c r="A1539" s="60" t="s">
        <v>445</v>
      </c>
      <c r="B1539" s="59" t="s">
        <v>446</v>
      </c>
      <c r="C1539" s="59" t="s">
        <v>519</v>
      </c>
      <c r="D1539" s="59" t="s">
        <v>1023</v>
      </c>
      <c r="E1539" s="59" t="s">
        <v>908</v>
      </c>
      <c r="F1539">
        <v>7082757.7000000002</v>
      </c>
    </row>
    <row r="1540" spans="1:6">
      <c r="A1540" s="60" t="s">
        <v>445</v>
      </c>
      <c r="B1540" s="59" t="s">
        <v>446</v>
      </c>
      <c r="C1540" s="59" t="s">
        <v>507</v>
      </c>
      <c r="D1540" s="59" t="s">
        <v>1024</v>
      </c>
      <c r="E1540" s="59" t="s">
        <v>922</v>
      </c>
      <c r="F1540">
        <v>301380.88</v>
      </c>
    </row>
    <row r="1541" spans="1:6">
      <c r="A1541" s="60" t="s">
        <v>445</v>
      </c>
      <c r="B1541" s="59" t="s">
        <v>446</v>
      </c>
      <c r="C1541" s="59" t="s">
        <v>507</v>
      </c>
      <c r="D1541" s="59" t="s">
        <v>1025</v>
      </c>
      <c r="E1541" s="59" t="s">
        <v>912</v>
      </c>
      <c r="F1541">
        <v>324497.09000000003</v>
      </c>
    </row>
    <row r="1542" spans="1:6">
      <c r="A1542" s="60" t="s">
        <v>445</v>
      </c>
      <c r="B1542" s="59" t="s">
        <v>446</v>
      </c>
      <c r="C1542" s="59" t="s">
        <v>7</v>
      </c>
      <c r="D1542" s="59" t="s">
        <v>1021</v>
      </c>
      <c r="E1542" s="59" t="s">
        <v>923</v>
      </c>
      <c r="F1542">
        <v>12688002.49</v>
      </c>
    </row>
    <row r="1543" spans="1:6">
      <c r="A1543" s="60" t="s">
        <v>445</v>
      </c>
      <c r="B1543" s="59" t="s">
        <v>446</v>
      </c>
      <c r="C1543" s="59" t="s">
        <v>7</v>
      </c>
      <c r="D1543" s="59" t="s">
        <v>1022</v>
      </c>
      <c r="E1543" s="59" t="s">
        <v>920</v>
      </c>
      <c r="F1543">
        <v>13740426.279999999</v>
      </c>
    </row>
    <row r="1544" spans="1:6">
      <c r="A1544" s="60" t="s">
        <v>447</v>
      </c>
      <c r="B1544" s="59" t="s">
        <v>448</v>
      </c>
      <c r="C1544" s="59" t="s">
        <v>519</v>
      </c>
      <c r="D1544" s="59" t="s">
        <v>1023</v>
      </c>
      <c r="E1544" s="59" t="s">
        <v>908</v>
      </c>
      <c r="F1544">
        <v>3712796.25</v>
      </c>
    </row>
    <row r="1545" spans="1:6">
      <c r="A1545" s="60" t="s">
        <v>447</v>
      </c>
      <c r="B1545" s="59" t="s">
        <v>448</v>
      </c>
      <c r="C1545" s="59" t="s">
        <v>507</v>
      </c>
      <c r="D1545" s="59" t="s">
        <v>1024</v>
      </c>
      <c r="E1545" s="59" t="s">
        <v>922</v>
      </c>
      <c r="F1545">
        <v>1306213.6000000001</v>
      </c>
    </row>
    <row r="1546" spans="1:6">
      <c r="A1546" s="60" t="s">
        <v>447</v>
      </c>
      <c r="B1546" s="59" t="s">
        <v>448</v>
      </c>
      <c r="C1546" s="59" t="s">
        <v>507</v>
      </c>
      <c r="D1546" s="59" t="s">
        <v>1025</v>
      </c>
      <c r="E1546" s="59" t="s">
        <v>912</v>
      </c>
      <c r="F1546">
        <v>1401485.9</v>
      </c>
    </row>
    <row r="1547" spans="1:6">
      <c r="A1547" s="60" t="s">
        <v>447</v>
      </c>
      <c r="B1547" s="59" t="s">
        <v>448</v>
      </c>
      <c r="C1547" s="59" t="s">
        <v>7</v>
      </c>
      <c r="D1547" s="59" t="s">
        <v>1021</v>
      </c>
      <c r="E1547" s="59" t="s">
        <v>923</v>
      </c>
      <c r="F1547">
        <v>4814136.01</v>
      </c>
    </row>
    <row r="1548" spans="1:6">
      <c r="A1548" s="60" t="s">
        <v>447</v>
      </c>
      <c r="B1548" s="59" t="s">
        <v>448</v>
      </c>
      <c r="C1548" s="59" t="s">
        <v>7</v>
      </c>
      <c r="D1548" s="59" t="s">
        <v>1022</v>
      </c>
      <c r="E1548" s="59" t="s">
        <v>920</v>
      </c>
      <c r="F1548">
        <v>5181617.3600000003</v>
      </c>
    </row>
    <row r="1549" spans="1:6">
      <c r="A1549" s="60" t="s">
        <v>449</v>
      </c>
      <c r="B1549" s="59" t="s">
        <v>450</v>
      </c>
      <c r="C1549" s="59" t="s">
        <v>519</v>
      </c>
      <c r="D1549" s="59" t="s">
        <v>1023</v>
      </c>
      <c r="E1549" s="59" t="s">
        <v>908</v>
      </c>
      <c r="F1549">
        <v>5755249.5099999998</v>
      </c>
    </row>
    <row r="1550" spans="1:6">
      <c r="A1550" s="60" t="s">
        <v>449</v>
      </c>
      <c r="B1550" s="59" t="s">
        <v>450</v>
      </c>
      <c r="C1550" s="59" t="s">
        <v>652</v>
      </c>
      <c r="D1550" s="59" t="s">
        <v>1026</v>
      </c>
      <c r="E1550" s="59" t="s">
        <v>913</v>
      </c>
      <c r="F1550">
        <v>6600</v>
      </c>
    </row>
    <row r="1551" spans="1:6">
      <c r="A1551" s="60" t="s">
        <v>449</v>
      </c>
      <c r="B1551" s="59" t="s">
        <v>450</v>
      </c>
      <c r="C1551" s="59" t="s">
        <v>507</v>
      </c>
      <c r="D1551" s="59" t="s">
        <v>1024</v>
      </c>
      <c r="E1551" s="59" t="s">
        <v>922</v>
      </c>
      <c r="F1551">
        <v>1798556.02</v>
      </c>
    </row>
    <row r="1552" spans="1:6">
      <c r="A1552" s="60" t="s">
        <v>449</v>
      </c>
      <c r="B1552" s="59" t="s">
        <v>450</v>
      </c>
      <c r="C1552" s="59" t="s">
        <v>507</v>
      </c>
      <c r="D1552" s="59" t="s">
        <v>1025</v>
      </c>
      <c r="E1552" s="59" t="s">
        <v>912</v>
      </c>
      <c r="F1552">
        <v>1918113.28</v>
      </c>
    </row>
    <row r="1553" spans="1:6">
      <c r="A1553" s="60" t="s">
        <v>449</v>
      </c>
      <c r="B1553" s="59" t="s">
        <v>450</v>
      </c>
      <c r="C1553" s="59" t="s">
        <v>7</v>
      </c>
      <c r="D1553" s="59" t="s">
        <v>1021</v>
      </c>
      <c r="E1553" s="59" t="s">
        <v>923</v>
      </c>
      <c r="F1553">
        <v>5540387.2000000002</v>
      </c>
    </row>
    <row r="1554" spans="1:6">
      <c r="A1554" s="60" t="s">
        <v>449</v>
      </c>
      <c r="B1554" s="59" t="s">
        <v>450</v>
      </c>
      <c r="C1554" s="59" t="s">
        <v>7</v>
      </c>
      <c r="D1554" s="59" t="s">
        <v>1022</v>
      </c>
      <c r="E1554" s="59" t="s">
        <v>920</v>
      </c>
      <c r="F1554">
        <v>6224705.0899999999</v>
      </c>
    </row>
    <row r="1555" spans="1:6">
      <c r="A1555" s="60" t="s">
        <v>451</v>
      </c>
      <c r="B1555" s="59" t="s">
        <v>452</v>
      </c>
      <c r="C1555" s="59" t="s">
        <v>519</v>
      </c>
      <c r="D1555" s="59" t="s">
        <v>1023</v>
      </c>
      <c r="E1555" s="59" t="s">
        <v>908</v>
      </c>
      <c r="F1555">
        <v>8393838.3200000003</v>
      </c>
    </row>
    <row r="1556" spans="1:6">
      <c r="A1556" s="60" t="s">
        <v>451</v>
      </c>
      <c r="B1556" s="59" t="s">
        <v>452</v>
      </c>
      <c r="C1556" s="59" t="s">
        <v>507</v>
      </c>
      <c r="D1556" s="59" t="s">
        <v>1024</v>
      </c>
      <c r="E1556" s="59" t="s">
        <v>922</v>
      </c>
      <c r="F1556">
        <v>1039599.8</v>
      </c>
    </row>
    <row r="1557" spans="1:6">
      <c r="A1557" s="60" t="s">
        <v>451</v>
      </c>
      <c r="B1557" s="59" t="s">
        <v>452</v>
      </c>
      <c r="C1557" s="59" t="s">
        <v>507</v>
      </c>
      <c r="D1557" s="59" t="s">
        <v>1025</v>
      </c>
      <c r="E1557" s="59" t="s">
        <v>912</v>
      </c>
      <c r="F1557">
        <v>1110736.45</v>
      </c>
    </row>
    <row r="1558" spans="1:6">
      <c r="A1558" s="60" t="s">
        <v>451</v>
      </c>
      <c r="B1558" s="59" t="s">
        <v>452</v>
      </c>
      <c r="C1558" s="59" t="s">
        <v>7</v>
      </c>
      <c r="D1558" s="59" t="s">
        <v>1021</v>
      </c>
      <c r="E1558" s="59" t="s">
        <v>923</v>
      </c>
      <c r="F1558">
        <v>10086752.369999999</v>
      </c>
    </row>
    <row r="1559" spans="1:6">
      <c r="A1559" s="60" t="s">
        <v>451</v>
      </c>
      <c r="B1559" s="59" t="s">
        <v>452</v>
      </c>
      <c r="C1559" s="59" t="s">
        <v>7</v>
      </c>
      <c r="D1559" s="59" t="s">
        <v>1022</v>
      </c>
      <c r="E1559" s="59" t="s">
        <v>920</v>
      </c>
      <c r="F1559">
        <v>11322146.49</v>
      </c>
    </row>
    <row r="1560" spans="1:6">
      <c r="A1560" s="60" t="s">
        <v>453</v>
      </c>
      <c r="B1560" s="59" t="s">
        <v>454</v>
      </c>
      <c r="C1560" s="59" t="s">
        <v>519</v>
      </c>
      <c r="D1560" s="59" t="s">
        <v>1023</v>
      </c>
      <c r="E1560" s="59" t="s">
        <v>908</v>
      </c>
      <c r="F1560">
        <v>2169689.7200000002</v>
      </c>
    </row>
    <row r="1561" spans="1:6">
      <c r="A1561" s="60" t="s">
        <v>453</v>
      </c>
      <c r="B1561" s="59" t="s">
        <v>454</v>
      </c>
      <c r="C1561" s="59" t="s">
        <v>507</v>
      </c>
      <c r="D1561" s="59" t="s">
        <v>1024</v>
      </c>
      <c r="E1561" s="59" t="s">
        <v>922</v>
      </c>
      <c r="F1561">
        <v>367162.43</v>
      </c>
    </row>
    <row r="1562" spans="1:6">
      <c r="A1562" s="60" t="s">
        <v>453</v>
      </c>
      <c r="B1562" s="59" t="s">
        <v>454</v>
      </c>
      <c r="C1562" s="59" t="s">
        <v>507</v>
      </c>
      <c r="D1562" s="59" t="s">
        <v>1025</v>
      </c>
      <c r="E1562" s="59" t="s">
        <v>912</v>
      </c>
      <c r="F1562">
        <v>394774.87</v>
      </c>
    </row>
    <row r="1563" spans="1:6">
      <c r="A1563" s="60" t="s">
        <v>453</v>
      </c>
      <c r="B1563" s="59" t="s">
        <v>454</v>
      </c>
      <c r="C1563" s="59" t="s">
        <v>7</v>
      </c>
      <c r="D1563" s="59" t="s">
        <v>1021</v>
      </c>
      <c r="E1563" s="59" t="s">
        <v>923</v>
      </c>
      <c r="F1563">
        <v>3838368.89</v>
      </c>
    </row>
    <row r="1564" spans="1:6">
      <c r="A1564" s="60" t="s">
        <v>453</v>
      </c>
      <c r="B1564" s="59" t="s">
        <v>454</v>
      </c>
      <c r="C1564" s="59" t="s">
        <v>7</v>
      </c>
      <c r="D1564" s="59" t="s">
        <v>1022</v>
      </c>
      <c r="E1564" s="59" t="s">
        <v>920</v>
      </c>
      <c r="F1564">
        <v>4056058.9</v>
      </c>
    </row>
    <row r="1565" spans="1:6">
      <c r="A1565" s="60" t="s">
        <v>455</v>
      </c>
      <c r="B1565" s="59" t="s">
        <v>456</v>
      </c>
      <c r="C1565" s="59" t="s">
        <v>519</v>
      </c>
      <c r="D1565" s="59" t="s">
        <v>1023</v>
      </c>
      <c r="E1565" s="59" t="s">
        <v>908</v>
      </c>
      <c r="F1565">
        <v>4080643.85</v>
      </c>
    </row>
    <row r="1566" spans="1:6">
      <c r="A1566" s="60" t="s">
        <v>241</v>
      </c>
      <c r="B1566" s="59" t="s">
        <v>242</v>
      </c>
      <c r="C1566" s="59" t="s">
        <v>507</v>
      </c>
      <c r="D1566" s="59" t="s">
        <v>1024</v>
      </c>
      <c r="E1566" s="59" t="s">
        <v>922</v>
      </c>
      <c r="F1566">
        <v>2586768.4500000002</v>
      </c>
    </row>
    <row r="1567" spans="1:6">
      <c r="A1567" s="60" t="s">
        <v>241</v>
      </c>
      <c r="B1567" s="59" t="s">
        <v>242</v>
      </c>
      <c r="C1567" s="59" t="s">
        <v>507</v>
      </c>
      <c r="D1567" s="59" t="s">
        <v>1025</v>
      </c>
      <c r="E1567" s="59" t="s">
        <v>912</v>
      </c>
      <c r="F1567">
        <v>2734848.12</v>
      </c>
    </row>
    <row r="1568" spans="1:6">
      <c r="A1568" s="60" t="s">
        <v>241</v>
      </c>
      <c r="B1568" s="59" t="s">
        <v>242</v>
      </c>
      <c r="C1568" s="59" t="s">
        <v>7</v>
      </c>
      <c r="D1568" s="59" t="s">
        <v>1021</v>
      </c>
      <c r="E1568" s="59" t="s">
        <v>923</v>
      </c>
      <c r="F1568">
        <v>3485040.92</v>
      </c>
    </row>
    <row r="1569" spans="1:6">
      <c r="A1569" s="60" t="s">
        <v>241</v>
      </c>
      <c r="B1569" s="59" t="s">
        <v>242</v>
      </c>
      <c r="C1569" s="59" t="s">
        <v>7</v>
      </c>
      <c r="D1569" s="59" t="s">
        <v>1022</v>
      </c>
      <c r="E1569" s="59" t="s">
        <v>920</v>
      </c>
      <c r="F1569">
        <v>3717011.59</v>
      </c>
    </row>
    <row r="1570" spans="1:6">
      <c r="A1570" s="60" t="s">
        <v>243</v>
      </c>
      <c r="B1570" s="59" t="s">
        <v>244</v>
      </c>
      <c r="C1570" s="59" t="s">
        <v>519</v>
      </c>
      <c r="D1570" s="59" t="s">
        <v>1023</v>
      </c>
      <c r="E1570" s="59" t="s">
        <v>908</v>
      </c>
      <c r="F1570">
        <v>245758.07999999999</v>
      </c>
    </row>
    <row r="1571" spans="1:6">
      <c r="A1571" s="60" t="s">
        <v>243</v>
      </c>
      <c r="B1571" s="59" t="s">
        <v>244</v>
      </c>
      <c r="C1571" s="59" t="s">
        <v>652</v>
      </c>
      <c r="D1571" s="59" t="s">
        <v>1026</v>
      </c>
      <c r="E1571" s="59" t="s">
        <v>913</v>
      </c>
      <c r="F1571">
        <v>5500</v>
      </c>
    </row>
    <row r="1572" spans="1:6">
      <c r="A1572" s="60" t="s">
        <v>243</v>
      </c>
      <c r="B1572" s="59" t="s">
        <v>244</v>
      </c>
      <c r="C1572" s="59" t="s">
        <v>7</v>
      </c>
      <c r="D1572" s="59" t="s">
        <v>1021</v>
      </c>
      <c r="E1572" s="59" t="s">
        <v>923</v>
      </c>
      <c r="F1572">
        <v>576589.69999999995</v>
      </c>
    </row>
    <row r="1573" spans="1:6">
      <c r="A1573" s="60" t="s">
        <v>243</v>
      </c>
      <c r="B1573" s="59" t="s">
        <v>244</v>
      </c>
      <c r="C1573" s="59" t="s">
        <v>7</v>
      </c>
      <c r="D1573" s="59" t="s">
        <v>1022</v>
      </c>
      <c r="E1573" s="59" t="s">
        <v>920</v>
      </c>
      <c r="F1573">
        <v>597396.23</v>
      </c>
    </row>
    <row r="1574" spans="1:6">
      <c r="A1574" s="60" t="s">
        <v>569</v>
      </c>
      <c r="B1574" s="59" t="s">
        <v>570</v>
      </c>
      <c r="C1574" s="59" t="s">
        <v>519</v>
      </c>
      <c r="D1574" s="59" t="s">
        <v>1023</v>
      </c>
      <c r="E1574" s="59" t="s">
        <v>908</v>
      </c>
      <c r="F1574">
        <v>39676.15</v>
      </c>
    </row>
    <row r="1575" spans="1:6">
      <c r="A1575" s="60" t="s">
        <v>95</v>
      </c>
      <c r="B1575" s="59" t="s">
        <v>96</v>
      </c>
      <c r="C1575" s="59" t="s">
        <v>680</v>
      </c>
      <c r="D1575" s="59" t="s">
        <v>1029</v>
      </c>
      <c r="E1575" s="59" t="s">
        <v>861</v>
      </c>
      <c r="F1575">
        <v>0.3044</v>
      </c>
    </row>
    <row r="1576" spans="1:6">
      <c r="A1576" s="60" t="s">
        <v>95</v>
      </c>
      <c r="B1576" s="59" t="s">
        <v>96</v>
      </c>
      <c r="C1576" s="59" t="s">
        <v>656</v>
      </c>
      <c r="D1576" s="59" t="s">
        <v>1030</v>
      </c>
      <c r="E1576" s="59" t="s">
        <v>918</v>
      </c>
      <c r="F1576">
        <v>19343.32</v>
      </c>
    </row>
    <row r="1577" spans="1:6">
      <c r="A1577" s="60" t="s">
        <v>95</v>
      </c>
      <c r="B1577" s="59" t="s">
        <v>96</v>
      </c>
      <c r="C1577" s="59" t="s">
        <v>658</v>
      </c>
      <c r="D1577" s="59" t="s">
        <v>1031</v>
      </c>
      <c r="E1577" s="59" t="s">
        <v>917</v>
      </c>
      <c r="F1577">
        <v>31391.47</v>
      </c>
    </row>
    <row r="1578" spans="1:6">
      <c r="A1578" s="60" t="s">
        <v>95</v>
      </c>
      <c r="B1578" s="59" t="s">
        <v>96</v>
      </c>
      <c r="C1578" s="59" t="s">
        <v>648</v>
      </c>
      <c r="D1578" s="59" t="s">
        <v>1032</v>
      </c>
      <c r="E1578" s="59" t="s">
        <v>919</v>
      </c>
      <c r="F1578">
        <v>1768.52</v>
      </c>
    </row>
    <row r="1579" spans="1:6">
      <c r="A1579" s="60" t="s">
        <v>95</v>
      </c>
      <c r="B1579" s="59" t="s">
        <v>96</v>
      </c>
      <c r="C1579" s="59" t="s">
        <v>519</v>
      </c>
      <c r="D1579" s="59" t="s">
        <v>1033</v>
      </c>
      <c r="E1579" s="59" t="s">
        <v>906</v>
      </c>
      <c r="F1579">
        <v>180674.52</v>
      </c>
    </row>
    <row r="1580" spans="1:6">
      <c r="A1580" s="60" t="s">
        <v>95</v>
      </c>
      <c r="B1580" s="59" t="s">
        <v>96</v>
      </c>
      <c r="C1580" s="59" t="s">
        <v>660</v>
      </c>
      <c r="D1580" s="59" t="s">
        <v>1034</v>
      </c>
      <c r="E1580" s="59" t="s">
        <v>910</v>
      </c>
      <c r="F1580">
        <v>158994.34</v>
      </c>
    </row>
    <row r="1581" spans="1:6">
      <c r="A1581" s="60" t="s">
        <v>662</v>
      </c>
      <c r="B1581" s="59" t="s">
        <v>663</v>
      </c>
      <c r="C1581" s="59" t="s">
        <v>680</v>
      </c>
      <c r="D1581" s="59" t="s">
        <v>1029</v>
      </c>
      <c r="E1581" s="59" t="s">
        <v>861</v>
      </c>
      <c r="F1581">
        <v>0.34350000000000003</v>
      </c>
    </row>
    <row r="1582" spans="1:6">
      <c r="A1582" s="60" t="s">
        <v>662</v>
      </c>
      <c r="B1582" s="59" t="s">
        <v>663</v>
      </c>
      <c r="C1582" s="59" t="s">
        <v>660</v>
      </c>
      <c r="D1582" s="59" t="s">
        <v>1034</v>
      </c>
      <c r="E1582" s="59" t="s">
        <v>910</v>
      </c>
      <c r="F1582">
        <v>97233.24</v>
      </c>
    </row>
    <row r="1583" spans="1:6">
      <c r="A1583" s="60" t="s">
        <v>97</v>
      </c>
      <c r="B1583" s="59" t="s">
        <v>98</v>
      </c>
      <c r="C1583" s="59" t="s">
        <v>680</v>
      </c>
      <c r="D1583" s="59" t="s">
        <v>1029</v>
      </c>
      <c r="E1583" s="59" t="s">
        <v>861</v>
      </c>
      <c r="F1583">
        <v>0.15140000000000001</v>
      </c>
    </row>
    <row r="1584" spans="1:6">
      <c r="A1584" s="60" t="s">
        <v>97</v>
      </c>
      <c r="B1584" s="59" t="s">
        <v>98</v>
      </c>
      <c r="C1584" s="59" t="s">
        <v>656</v>
      </c>
      <c r="D1584" s="59" t="s">
        <v>1030</v>
      </c>
      <c r="E1584" s="59" t="s">
        <v>918</v>
      </c>
      <c r="F1584">
        <v>1430080.13</v>
      </c>
    </row>
    <row r="1585" spans="1:6">
      <c r="A1585" s="60" t="s">
        <v>97</v>
      </c>
      <c r="B1585" s="59" t="s">
        <v>98</v>
      </c>
      <c r="C1585" s="59" t="s">
        <v>658</v>
      </c>
      <c r="D1585" s="59" t="s">
        <v>1031</v>
      </c>
      <c r="E1585" s="59" t="s">
        <v>917</v>
      </c>
      <c r="F1585">
        <v>2569126.0499999998</v>
      </c>
    </row>
    <row r="1586" spans="1:6">
      <c r="A1586" s="60" t="s">
        <v>97</v>
      </c>
      <c r="B1586" s="59" t="s">
        <v>98</v>
      </c>
      <c r="C1586" s="59" t="s">
        <v>650</v>
      </c>
      <c r="D1586" s="59" t="s">
        <v>1035</v>
      </c>
      <c r="E1586" s="59" t="s">
        <v>909</v>
      </c>
      <c r="F1586">
        <v>3183795.59</v>
      </c>
    </row>
    <row r="1587" spans="1:6">
      <c r="A1587" s="60" t="s">
        <v>97</v>
      </c>
      <c r="B1587" s="59" t="s">
        <v>98</v>
      </c>
      <c r="C1587" s="59" t="s">
        <v>648</v>
      </c>
      <c r="D1587" s="59" t="s">
        <v>1032</v>
      </c>
      <c r="E1587" s="59" t="s">
        <v>919</v>
      </c>
      <c r="F1587">
        <v>140266.79</v>
      </c>
    </row>
    <row r="1588" spans="1:6">
      <c r="A1588" s="60" t="s">
        <v>97</v>
      </c>
      <c r="B1588" s="59" t="s">
        <v>98</v>
      </c>
      <c r="C1588" s="59" t="s">
        <v>519</v>
      </c>
      <c r="D1588" s="59" t="s">
        <v>1033</v>
      </c>
      <c r="E1588" s="59" t="s">
        <v>906</v>
      </c>
      <c r="F1588">
        <v>6323278.4400000004</v>
      </c>
    </row>
    <row r="1589" spans="1:6">
      <c r="A1589" s="60" t="s">
        <v>23</v>
      </c>
      <c r="B1589" s="59" t="s">
        <v>24</v>
      </c>
      <c r="C1589" s="59" t="s">
        <v>519</v>
      </c>
      <c r="D1589" s="59" t="s">
        <v>1033</v>
      </c>
      <c r="E1589" s="59" t="s">
        <v>906</v>
      </c>
      <c r="F1589">
        <v>1158630.08</v>
      </c>
    </row>
    <row r="1590" spans="1:6">
      <c r="A1590" s="60" t="s">
        <v>23</v>
      </c>
      <c r="B1590" s="59" t="s">
        <v>24</v>
      </c>
      <c r="C1590" s="59" t="s">
        <v>660</v>
      </c>
      <c r="D1590" s="59" t="s">
        <v>1034</v>
      </c>
      <c r="E1590" s="59" t="s">
        <v>910</v>
      </c>
      <c r="F1590">
        <v>213202.61</v>
      </c>
    </row>
    <row r="1591" spans="1:6">
      <c r="A1591" s="60" t="s">
        <v>539</v>
      </c>
      <c r="B1591" s="59" t="s">
        <v>540</v>
      </c>
      <c r="C1591" s="59" t="s">
        <v>680</v>
      </c>
      <c r="D1591" s="59" t="s">
        <v>1029</v>
      </c>
      <c r="E1591" s="59" t="s">
        <v>861</v>
      </c>
      <c r="F1591">
        <v>0.55010000000000003</v>
      </c>
    </row>
    <row r="1592" spans="1:6">
      <c r="A1592" s="60" t="s">
        <v>539</v>
      </c>
      <c r="B1592" s="59" t="s">
        <v>540</v>
      </c>
      <c r="C1592" s="59" t="s">
        <v>656</v>
      </c>
      <c r="D1592" s="59" t="s">
        <v>1030</v>
      </c>
      <c r="E1592" s="59" t="s">
        <v>918</v>
      </c>
      <c r="F1592">
        <v>10058.530000000001</v>
      </c>
    </row>
    <row r="1593" spans="1:6">
      <c r="A1593" s="60" t="s">
        <v>539</v>
      </c>
      <c r="B1593" s="59" t="s">
        <v>540</v>
      </c>
      <c r="C1593" s="59" t="s">
        <v>658</v>
      </c>
      <c r="D1593" s="59" t="s">
        <v>1031</v>
      </c>
      <c r="E1593" s="59" t="s">
        <v>917</v>
      </c>
      <c r="F1593">
        <v>20117.060000000001</v>
      </c>
    </row>
    <row r="1594" spans="1:6">
      <c r="A1594" s="60" t="s">
        <v>539</v>
      </c>
      <c r="B1594" s="59" t="s">
        <v>540</v>
      </c>
      <c r="C1594" s="59" t="s">
        <v>650</v>
      </c>
      <c r="D1594" s="59" t="s">
        <v>1035</v>
      </c>
      <c r="E1594" s="59" t="s">
        <v>909</v>
      </c>
      <c r="F1594">
        <v>9156.67</v>
      </c>
    </row>
    <row r="1595" spans="1:6">
      <c r="A1595" s="60" t="s">
        <v>539</v>
      </c>
      <c r="B1595" s="59" t="s">
        <v>540</v>
      </c>
      <c r="C1595" s="59" t="s">
        <v>648</v>
      </c>
      <c r="D1595" s="59" t="s">
        <v>1032</v>
      </c>
      <c r="E1595" s="59" t="s">
        <v>919</v>
      </c>
      <c r="F1595">
        <v>773.73</v>
      </c>
    </row>
    <row r="1596" spans="1:6">
      <c r="A1596" s="60" t="s">
        <v>539</v>
      </c>
      <c r="B1596" s="59" t="s">
        <v>540</v>
      </c>
      <c r="C1596" s="59" t="s">
        <v>660</v>
      </c>
      <c r="D1596" s="59" t="s">
        <v>1034</v>
      </c>
      <c r="E1596" s="59" t="s">
        <v>910</v>
      </c>
      <c r="F1596">
        <v>100497.72</v>
      </c>
    </row>
    <row r="1597" spans="1:6">
      <c r="A1597" s="60" t="s">
        <v>25</v>
      </c>
      <c r="B1597" s="59" t="s">
        <v>26</v>
      </c>
      <c r="C1597" s="59" t="s">
        <v>680</v>
      </c>
      <c r="D1597" s="59" t="s">
        <v>1029</v>
      </c>
      <c r="E1597" s="59" t="s">
        <v>861</v>
      </c>
      <c r="F1597">
        <v>0.1507</v>
      </c>
    </row>
    <row r="1598" spans="1:6">
      <c r="A1598" s="60" t="s">
        <v>231</v>
      </c>
      <c r="B1598" s="59" t="s">
        <v>232</v>
      </c>
      <c r="C1598" s="59" t="s">
        <v>7</v>
      </c>
      <c r="D1598" s="59" t="s">
        <v>1021</v>
      </c>
      <c r="E1598" s="59" t="s">
        <v>923</v>
      </c>
      <c r="F1598">
        <v>5270634.49</v>
      </c>
    </row>
    <row r="1599" spans="1:6">
      <c r="A1599" s="60" t="s">
        <v>231</v>
      </c>
      <c r="B1599" s="59" t="s">
        <v>232</v>
      </c>
      <c r="C1599" s="59" t="s">
        <v>7</v>
      </c>
      <c r="D1599" s="59" t="s">
        <v>1022</v>
      </c>
      <c r="E1599" s="59" t="s">
        <v>920</v>
      </c>
      <c r="F1599">
        <v>5491734.0499999998</v>
      </c>
    </row>
    <row r="1600" spans="1:6">
      <c r="A1600" s="60" t="s">
        <v>233</v>
      </c>
      <c r="B1600" s="59" t="s">
        <v>234</v>
      </c>
      <c r="C1600" s="59" t="s">
        <v>519</v>
      </c>
      <c r="D1600" s="59" t="s">
        <v>1023</v>
      </c>
      <c r="E1600" s="59" t="s">
        <v>908</v>
      </c>
      <c r="F1600">
        <v>265742.09999999998</v>
      </c>
    </row>
    <row r="1601" spans="1:6">
      <c r="A1601" s="60" t="s">
        <v>233</v>
      </c>
      <c r="B1601" s="59" t="s">
        <v>234</v>
      </c>
      <c r="C1601" s="59" t="s">
        <v>652</v>
      </c>
      <c r="D1601" s="59" t="s">
        <v>1026</v>
      </c>
      <c r="E1601" s="59" t="s">
        <v>913</v>
      </c>
      <c r="F1601">
        <v>20000</v>
      </c>
    </row>
    <row r="1602" spans="1:6">
      <c r="A1602" s="60" t="s">
        <v>233</v>
      </c>
      <c r="B1602" s="59" t="s">
        <v>234</v>
      </c>
      <c r="C1602" s="59" t="s">
        <v>7</v>
      </c>
      <c r="D1602" s="59" t="s">
        <v>1021</v>
      </c>
      <c r="E1602" s="59" t="s">
        <v>923</v>
      </c>
      <c r="F1602">
        <v>235378.14</v>
      </c>
    </row>
    <row r="1603" spans="1:6">
      <c r="A1603" s="60" t="s">
        <v>233</v>
      </c>
      <c r="B1603" s="59" t="s">
        <v>234</v>
      </c>
      <c r="C1603" s="59" t="s">
        <v>7</v>
      </c>
      <c r="D1603" s="59" t="s">
        <v>1022</v>
      </c>
      <c r="E1603" s="59" t="s">
        <v>920</v>
      </c>
      <c r="F1603">
        <v>254448.52</v>
      </c>
    </row>
    <row r="1604" spans="1:6">
      <c r="A1604" s="60" t="s">
        <v>235</v>
      </c>
      <c r="B1604" s="59" t="s">
        <v>236</v>
      </c>
      <c r="C1604" s="59" t="s">
        <v>519</v>
      </c>
      <c r="D1604" s="59" t="s">
        <v>1023</v>
      </c>
      <c r="E1604" s="59" t="s">
        <v>908</v>
      </c>
      <c r="F1604">
        <v>460952.69</v>
      </c>
    </row>
    <row r="1605" spans="1:6">
      <c r="A1605" s="60" t="s">
        <v>235</v>
      </c>
      <c r="B1605" s="59" t="s">
        <v>236</v>
      </c>
      <c r="C1605" s="59" t="s">
        <v>507</v>
      </c>
      <c r="D1605" s="59" t="s">
        <v>1024</v>
      </c>
      <c r="E1605" s="59" t="s">
        <v>922</v>
      </c>
      <c r="F1605">
        <v>258857.55</v>
      </c>
    </row>
    <row r="1606" spans="1:6">
      <c r="A1606" s="60" t="s">
        <v>235</v>
      </c>
      <c r="B1606" s="59" t="s">
        <v>236</v>
      </c>
      <c r="C1606" s="59" t="s">
        <v>507</v>
      </c>
      <c r="D1606" s="59" t="s">
        <v>1025</v>
      </c>
      <c r="E1606" s="59" t="s">
        <v>912</v>
      </c>
      <c r="F1606">
        <v>273291.45</v>
      </c>
    </row>
    <row r="1607" spans="1:6">
      <c r="A1607" s="60" t="s">
        <v>235</v>
      </c>
      <c r="B1607" s="59" t="s">
        <v>236</v>
      </c>
      <c r="C1607" s="59" t="s">
        <v>7</v>
      </c>
      <c r="D1607" s="59" t="s">
        <v>1021</v>
      </c>
      <c r="E1607" s="59" t="s">
        <v>923</v>
      </c>
      <c r="F1607">
        <v>1318723.21</v>
      </c>
    </row>
    <row r="1608" spans="1:6">
      <c r="A1608" s="60" t="s">
        <v>235</v>
      </c>
      <c r="B1608" s="59" t="s">
        <v>236</v>
      </c>
      <c r="C1608" s="59" t="s">
        <v>7</v>
      </c>
      <c r="D1608" s="59" t="s">
        <v>1022</v>
      </c>
      <c r="E1608" s="59" t="s">
        <v>920</v>
      </c>
      <c r="F1608">
        <v>1376483.62</v>
      </c>
    </row>
    <row r="1609" spans="1:6">
      <c r="A1609" s="60" t="s">
        <v>237</v>
      </c>
      <c r="B1609" s="59" t="s">
        <v>238</v>
      </c>
      <c r="C1609" s="59" t="s">
        <v>519</v>
      </c>
      <c r="D1609" s="59" t="s">
        <v>1023</v>
      </c>
      <c r="E1609" s="59" t="s">
        <v>908</v>
      </c>
      <c r="F1609">
        <v>310512.5</v>
      </c>
    </row>
    <row r="1610" spans="1:6">
      <c r="A1610" s="60" t="s">
        <v>237</v>
      </c>
      <c r="B1610" s="59" t="s">
        <v>238</v>
      </c>
      <c r="C1610" s="59" t="s">
        <v>652</v>
      </c>
      <c r="D1610" s="59" t="s">
        <v>1026</v>
      </c>
      <c r="E1610" s="59" t="s">
        <v>913</v>
      </c>
      <c r="F1610">
        <v>100</v>
      </c>
    </row>
    <row r="1611" spans="1:6">
      <c r="A1611" s="60" t="s">
        <v>237</v>
      </c>
      <c r="B1611" s="59" t="s">
        <v>238</v>
      </c>
      <c r="C1611" s="59" t="s">
        <v>7</v>
      </c>
      <c r="D1611" s="59" t="s">
        <v>1021</v>
      </c>
      <c r="E1611" s="59" t="s">
        <v>923</v>
      </c>
      <c r="F1611">
        <v>659329.73</v>
      </c>
    </row>
    <row r="1612" spans="1:6">
      <c r="A1612" s="60" t="s">
        <v>237</v>
      </c>
      <c r="B1612" s="59" t="s">
        <v>238</v>
      </c>
      <c r="C1612" s="59" t="s">
        <v>7</v>
      </c>
      <c r="D1612" s="59" t="s">
        <v>1022</v>
      </c>
      <c r="E1612" s="59" t="s">
        <v>920</v>
      </c>
      <c r="F1612">
        <v>693525.16</v>
      </c>
    </row>
    <row r="1613" spans="1:6">
      <c r="A1613" s="60" t="s">
        <v>239</v>
      </c>
      <c r="B1613" s="59" t="s">
        <v>240</v>
      </c>
      <c r="C1613" s="59" t="s">
        <v>519</v>
      </c>
      <c r="D1613" s="59" t="s">
        <v>1023</v>
      </c>
      <c r="E1613" s="59" t="s">
        <v>908</v>
      </c>
      <c r="F1613">
        <v>864786.18</v>
      </c>
    </row>
    <row r="1614" spans="1:6">
      <c r="A1614" s="60" t="s">
        <v>239</v>
      </c>
      <c r="B1614" s="59" t="s">
        <v>240</v>
      </c>
      <c r="C1614" s="59" t="s">
        <v>507</v>
      </c>
      <c r="D1614" s="59" t="s">
        <v>1024</v>
      </c>
      <c r="E1614" s="59" t="s">
        <v>922</v>
      </c>
      <c r="F1614">
        <v>508059.78</v>
      </c>
    </row>
    <row r="1615" spans="1:6">
      <c r="A1615" s="60" t="s">
        <v>239</v>
      </c>
      <c r="B1615" s="59" t="s">
        <v>240</v>
      </c>
      <c r="C1615" s="59" t="s">
        <v>507</v>
      </c>
      <c r="D1615" s="59" t="s">
        <v>1025</v>
      </c>
      <c r="E1615" s="59" t="s">
        <v>912</v>
      </c>
      <c r="F1615">
        <v>545627.68000000005</v>
      </c>
    </row>
    <row r="1616" spans="1:6">
      <c r="A1616" s="60" t="s">
        <v>239</v>
      </c>
      <c r="B1616" s="59" t="s">
        <v>240</v>
      </c>
      <c r="C1616" s="59" t="s">
        <v>7</v>
      </c>
      <c r="D1616" s="59" t="s">
        <v>1021</v>
      </c>
      <c r="E1616" s="59" t="s">
        <v>923</v>
      </c>
      <c r="F1616">
        <v>2307772.7599999998</v>
      </c>
    </row>
    <row r="1617" spans="1:6">
      <c r="A1617" s="60" t="s">
        <v>239</v>
      </c>
      <c r="B1617" s="59" t="s">
        <v>240</v>
      </c>
      <c r="C1617" s="59" t="s">
        <v>7</v>
      </c>
      <c r="D1617" s="59" t="s">
        <v>1022</v>
      </c>
      <c r="E1617" s="59" t="s">
        <v>920</v>
      </c>
      <c r="F1617">
        <v>2429947.13</v>
      </c>
    </row>
    <row r="1618" spans="1:6">
      <c r="A1618" s="60" t="s">
        <v>241</v>
      </c>
      <c r="B1618" s="59" t="s">
        <v>242</v>
      </c>
      <c r="C1618" s="59" t="s">
        <v>519</v>
      </c>
      <c r="D1618" s="59" t="s">
        <v>1023</v>
      </c>
      <c r="E1618" s="59" t="s">
        <v>908</v>
      </c>
      <c r="F1618">
        <v>1609128.85</v>
      </c>
    </row>
    <row r="1619" spans="1:6">
      <c r="A1619" s="60" t="s">
        <v>241</v>
      </c>
      <c r="B1619" s="59" t="s">
        <v>242</v>
      </c>
      <c r="C1619" s="59" t="s">
        <v>652</v>
      </c>
      <c r="D1619" s="59" t="s">
        <v>1026</v>
      </c>
      <c r="E1619" s="59" t="s">
        <v>913</v>
      </c>
      <c r="F1619">
        <v>1400</v>
      </c>
    </row>
    <row r="1620" spans="1:6">
      <c r="A1620" s="60" t="s">
        <v>123</v>
      </c>
      <c r="B1620" s="59" t="s">
        <v>124</v>
      </c>
      <c r="C1620" s="59" t="s">
        <v>519</v>
      </c>
      <c r="D1620" s="59" t="s">
        <v>1033</v>
      </c>
      <c r="E1620" s="59" t="s">
        <v>906</v>
      </c>
      <c r="F1620">
        <v>2054535.38</v>
      </c>
    </row>
    <row r="1621" spans="1:6">
      <c r="A1621" s="60" t="s">
        <v>123</v>
      </c>
      <c r="B1621" s="59" t="s">
        <v>124</v>
      </c>
      <c r="C1621" s="59" t="s">
        <v>660</v>
      </c>
      <c r="D1621" s="59" t="s">
        <v>1034</v>
      </c>
      <c r="E1621" s="59" t="s">
        <v>910</v>
      </c>
      <c r="F1621">
        <v>605450.51</v>
      </c>
    </row>
    <row r="1622" spans="1:6">
      <c r="A1622" s="60" t="s">
        <v>125</v>
      </c>
      <c r="B1622" s="59" t="s">
        <v>126</v>
      </c>
      <c r="C1622" s="59" t="s">
        <v>680</v>
      </c>
      <c r="D1622" s="59" t="s">
        <v>1029</v>
      </c>
      <c r="E1622" s="59" t="s">
        <v>861</v>
      </c>
      <c r="F1622">
        <v>0.15809999999999999</v>
      </c>
    </row>
    <row r="1623" spans="1:6">
      <c r="A1623" s="60" t="s">
        <v>125</v>
      </c>
      <c r="B1623" s="59" t="s">
        <v>126</v>
      </c>
      <c r="C1623" s="59" t="s">
        <v>658</v>
      </c>
      <c r="D1623" s="59" t="s">
        <v>1031</v>
      </c>
      <c r="E1623" s="59" t="s">
        <v>917</v>
      </c>
      <c r="F1623">
        <v>386756.11</v>
      </c>
    </row>
    <row r="1624" spans="1:6">
      <c r="A1624" s="60" t="s">
        <v>125</v>
      </c>
      <c r="B1624" s="59" t="s">
        <v>126</v>
      </c>
      <c r="C1624" s="59" t="s">
        <v>648</v>
      </c>
      <c r="D1624" s="59" t="s">
        <v>1032</v>
      </c>
      <c r="E1624" s="59" t="s">
        <v>919</v>
      </c>
      <c r="F1624">
        <v>35923.33</v>
      </c>
    </row>
    <row r="1625" spans="1:6">
      <c r="A1625" s="60" t="s">
        <v>125</v>
      </c>
      <c r="B1625" s="59" t="s">
        <v>126</v>
      </c>
      <c r="C1625" s="59" t="s">
        <v>660</v>
      </c>
      <c r="D1625" s="59" t="s">
        <v>1034</v>
      </c>
      <c r="E1625" s="59" t="s">
        <v>910</v>
      </c>
      <c r="F1625">
        <v>1046225.39</v>
      </c>
    </row>
    <row r="1626" spans="1:6">
      <c r="A1626" s="60" t="s">
        <v>127</v>
      </c>
      <c r="B1626" s="59" t="s">
        <v>128</v>
      </c>
      <c r="C1626" s="59" t="s">
        <v>680</v>
      </c>
      <c r="D1626" s="59" t="s">
        <v>1029</v>
      </c>
      <c r="E1626" s="59" t="s">
        <v>861</v>
      </c>
      <c r="F1626">
        <v>0.1293</v>
      </c>
    </row>
    <row r="1627" spans="1:6">
      <c r="A1627" s="60" t="s">
        <v>127</v>
      </c>
      <c r="B1627" s="59" t="s">
        <v>128</v>
      </c>
      <c r="C1627" s="59" t="s">
        <v>656</v>
      </c>
      <c r="D1627" s="59" t="s">
        <v>1030</v>
      </c>
      <c r="E1627" s="59" t="s">
        <v>918</v>
      </c>
      <c r="F1627">
        <v>1862044.37</v>
      </c>
    </row>
    <row r="1628" spans="1:6">
      <c r="A1628" s="60" t="s">
        <v>127</v>
      </c>
      <c r="B1628" s="59" t="s">
        <v>128</v>
      </c>
      <c r="C1628" s="59" t="s">
        <v>658</v>
      </c>
      <c r="D1628" s="59" t="s">
        <v>1031</v>
      </c>
      <c r="E1628" s="59" t="s">
        <v>917</v>
      </c>
      <c r="F1628">
        <v>2882156.42</v>
      </c>
    </row>
    <row r="1629" spans="1:6">
      <c r="A1629" s="60" t="s">
        <v>127</v>
      </c>
      <c r="B1629" s="59" t="s">
        <v>128</v>
      </c>
      <c r="C1629" s="59" t="s">
        <v>650</v>
      </c>
      <c r="D1629" s="59" t="s">
        <v>1035</v>
      </c>
      <c r="E1629" s="59" t="s">
        <v>909</v>
      </c>
      <c r="F1629">
        <v>2872686.85</v>
      </c>
    </row>
    <row r="1630" spans="1:6">
      <c r="A1630" s="60" t="s">
        <v>127</v>
      </c>
      <c r="B1630" s="59" t="s">
        <v>128</v>
      </c>
      <c r="C1630" s="59" t="s">
        <v>648</v>
      </c>
      <c r="D1630" s="59" t="s">
        <v>1032</v>
      </c>
      <c r="E1630" s="59" t="s">
        <v>919</v>
      </c>
      <c r="F1630">
        <v>214545.19</v>
      </c>
    </row>
    <row r="1631" spans="1:6">
      <c r="A1631" s="60" t="s">
        <v>127</v>
      </c>
      <c r="B1631" s="59" t="s">
        <v>128</v>
      </c>
      <c r="C1631" s="59" t="s">
        <v>519</v>
      </c>
      <c r="D1631" s="59" t="s">
        <v>1033</v>
      </c>
      <c r="E1631" s="59" t="s">
        <v>906</v>
      </c>
      <c r="F1631">
        <v>12994857.01</v>
      </c>
    </row>
    <row r="1632" spans="1:6">
      <c r="A1632" s="60" t="s">
        <v>127</v>
      </c>
      <c r="B1632" s="59" t="s">
        <v>128</v>
      </c>
      <c r="C1632" s="59" t="s">
        <v>660</v>
      </c>
      <c r="D1632" s="59" t="s">
        <v>1034</v>
      </c>
      <c r="E1632" s="59" t="s">
        <v>910</v>
      </c>
      <c r="F1632">
        <v>2740295.56</v>
      </c>
    </row>
    <row r="1633" spans="1:6">
      <c r="A1633" s="60" t="s">
        <v>527</v>
      </c>
      <c r="B1633" s="59" t="s">
        <v>528</v>
      </c>
      <c r="C1633" s="59" t="s">
        <v>680</v>
      </c>
      <c r="D1633" s="59" t="s">
        <v>1029</v>
      </c>
      <c r="E1633" s="59" t="s">
        <v>861</v>
      </c>
      <c r="F1633">
        <v>0.1535</v>
      </c>
    </row>
    <row r="1634" spans="1:6">
      <c r="A1634" s="60" t="s">
        <v>527</v>
      </c>
      <c r="B1634" s="59" t="s">
        <v>528</v>
      </c>
      <c r="C1634" s="59" t="s">
        <v>658</v>
      </c>
      <c r="D1634" s="59" t="s">
        <v>1031</v>
      </c>
      <c r="E1634" s="59" t="s">
        <v>917</v>
      </c>
      <c r="F1634">
        <v>85884.4</v>
      </c>
    </row>
    <row r="1635" spans="1:6">
      <c r="A1635" s="60" t="s">
        <v>527</v>
      </c>
      <c r="B1635" s="59" t="s">
        <v>528</v>
      </c>
      <c r="C1635" s="59" t="s">
        <v>648</v>
      </c>
      <c r="D1635" s="59" t="s">
        <v>1032</v>
      </c>
      <c r="E1635" s="59" t="s">
        <v>919</v>
      </c>
      <c r="F1635">
        <v>6853.07</v>
      </c>
    </row>
    <row r="1636" spans="1:6">
      <c r="A1636" s="60" t="s">
        <v>527</v>
      </c>
      <c r="B1636" s="59" t="s">
        <v>528</v>
      </c>
      <c r="C1636" s="59" t="s">
        <v>519</v>
      </c>
      <c r="D1636" s="59" t="s">
        <v>1033</v>
      </c>
      <c r="E1636" s="59" t="s">
        <v>906</v>
      </c>
      <c r="F1636">
        <v>573170.66</v>
      </c>
    </row>
    <row r="1637" spans="1:6">
      <c r="A1637" s="60" t="s">
        <v>527</v>
      </c>
      <c r="B1637" s="59" t="s">
        <v>528</v>
      </c>
      <c r="C1637" s="59" t="s">
        <v>660</v>
      </c>
      <c r="D1637" s="59" t="s">
        <v>1034</v>
      </c>
      <c r="E1637" s="59" t="s">
        <v>910</v>
      </c>
      <c r="F1637">
        <v>197342.01</v>
      </c>
    </row>
    <row r="1638" spans="1:6">
      <c r="A1638" s="60" t="s">
        <v>129</v>
      </c>
      <c r="B1638" s="59" t="s">
        <v>130</v>
      </c>
      <c r="C1638" s="59" t="s">
        <v>680</v>
      </c>
      <c r="D1638" s="59" t="s">
        <v>1029</v>
      </c>
      <c r="E1638" s="59" t="s">
        <v>861</v>
      </c>
      <c r="F1638">
        <v>0.16220000000000001</v>
      </c>
    </row>
    <row r="1639" spans="1:6">
      <c r="A1639" s="60" t="s">
        <v>129</v>
      </c>
      <c r="B1639" s="59" t="s">
        <v>130</v>
      </c>
      <c r="C1639" s="59" t="s">
        <v>656</v>
      </c>
      <c r="D1639" s="59" t="s">
        <v>1030</v>
      </c>
      <c r="E1639" s="59" t="s">
        <v>918</v>
      </c>
      <c r="F1639">
        <v>1145807.78</v>
      </c>
    </row>
    <row r="1640" spans="1:6">
      <c r="A1640" s="60" t="s">
        <v>129</v>
      </c>
      <c r="B1640" s="59" t="s">
        <v>130</v>
      </c>
      <c r="C1640" s="59" t="s">
        <v>658</v>
      </c>
      <c r="D1640" s="59" t="s">
        <v>1031</v>
      </c>
      <c r="E1640" s="59" t="s">
        <v>917</v>
      </c>
      <c r="F1640">
        <v>1314621.57</v>
      </c>
    </row>
    <row r="1641" spans="1:6">
      <c r="A1641" s="60" t="s">
        <v>129</v>
      </c>
      <c r="B1641" s="59" t="s">
        <v>130</v>
      </c>
      <c r="C1641" s="59" t="s">
        <v>648</v>
      </c>
      <c r="D1641" s="59" t="s">
        <v>1032</v>
      </c>
      <c r="E1641" s="59" t="s">
        <v>919</v>
      </c>
      <c r="F1641">
        <v>109266.06</v>
      </c>
    </row>
    <row r="1642" spans="1:6">
      <c r="A1642" s="60" t="s">
        <v>129</v>
      </c>
      <c r="B1642" s="59" t="s">
        <v>130</v>
      </c>
      <c r="C1642" s="59" t="s">
        <v>519</v>
      </c>
      <c r="D1642" s="59" t="s">
        <v>1033</v>
      </c>
      <c r="E1642" s="59" t="s">
        <v>906</v>
      </c>
      <c r="F1642">
        <v>7901661.4699999997</v>
      </c>
    </row>
    <row r="1643" spans="1:6">
      <c r="A1643" s="60" t="s">
        <v>129</v>
      </c>
      <c r="B1643" s="59" t="s">
        <v>130</v>
      </c>
      <c r="C1643" s="59" t="s">
        <v>660</v>
      </c>
      <c r="D1643" s="59" t="s">
        <v>1034</v>
      </c>
      <c r="E1643" s="59" t="s">
        <v>910</v>
      </c>
      <c r="F1643">
        <v>2002958.65</v>
      </c>
    </row>
    <row r="1644" spans="1:6">
      <c r="A1644" s="60" t="s">
        <v>131</v>
      </c>
      <c r="B1644" s="59" t="s">
        <v>132</v>
      </c>
      <c r="C1644" s="59" t="s">
        <v>680</v>
      </c>
      <c r="D1644" s="59" t="s">
        <v>1029</v>
      </c>
      <c r="E1644" s="59" t="s">
        <v>861</v>
      </c>
      <c r="F1644">
        <v>0.1973</v>
      </c>
    </row>
    <row r="1645" spans="1:6">
      <c r="A1645" s="60" t="s">
        <v>131</v>
      </c>
      <c r="B1645" s="59" t="s">
        <v>132</v>
      </c>
      <c r="C1645" s="59" t="s">
        <v>656</v>
      </c>
      <c r="D1645" s="59" t="s">
        <v>1030</v>
      </c>
      <c r="E1645" s="59" t="s">
        <v>918</v>
      </c>
      <c r="F1645">
        <v>74278.399999999994</v>
      </c>
    </row>
    <row r="1646" spans="1:6">
      <c r="A1646" s="60" t="s">
        <v>131</v>
      </c>
      <c r="B1646" s="59" t="s">
        <v>132</v>
      </c>
      <c r="C1646" s="59" t="s">
        <v>658</v>
      </c>
      <c r="D1646" s="59" t="s">
        <v>1031</v>
      </c>
      <c r="E1646" s="59" t="s">
        <v>917</v>
      </c>
      <c r="F1646">
        <v>160604.92000000001</v>
      </c>
    </row>
    <row r="1647" spans="1:6">
      <c r="A1647" s="60" t="s">
        <v>131</v>
      </c>
      <c r="B1647" s="59" t="s">
        <v>132</v>
      </c>
      <c r="C1647" s="59" t="s">
        <v>648</v>
      </c>
      <c r="D1647" s="59" t="s">
        <v>1032</v>
      </c>
      <c r="E1647" s="59" t="s">
        <v>919</v>
      </c>
      <c r="F1647">
        <v>11053.34</v>
      </c>
    </row>
    <row r="1648" spans="1:6">
      <c r="A1648" s="60" t="s">
        <v>131</v>
      </c>
      <c r="B1648" s="59" t="s">
        <v>132</v>
      </c>
      <c r="C1648" s="59" t="s">
        <v>519</v>
      </c>
      <c r="D1648" s="59" t="s">
        <v>1033</v>
      </c>
      <c r="E1648" s="59" t="s">
        <v>906</v>
      </c>
      <c r="F1648">
        <v>506863.5</v>
      </c>
    </row>
    <row r="1649" spans="1:6">
      <c r="A1649" s="60" t="s">
        <v>131</v>
      </c>
      <c r="B1649" s="59" t="s">
        <v>132</v>
      </c>
      <c r="C1649" s="59" t="s">
        <v>660</v>
      </c>
      <c r="D1649" s="59" t="s">
        <v>1034</v>
      </c>
      <c r="E1649" s="59" t="s">
        <v>910</v>
      </c>
      <c r="F1649">
        <v>179352.14</v>
      </c>
    </row>
    <row r="1650" spans="1:6">
      <c r="A1650" s="60" t="s">
        <v>133</v>
      </c>
      <c r="B1650" s="59" t="s">
        <v>134</v>
      </c>
      <c r="C1650" s="59" t="s">
        <v>680</v>
      </c>
      <c r="D1650" s="59" t="s">
        <v>1029</v>
      </c>
      <c r="E1650" s="59" t="s">
        <v>861</v>
      </c>
      <c r="F1650">
        <v>0.19589999999999999</v>
      </c>
    </row>
    <row r="1651" spans="1:6">
      <c r="A1651" s="60" t="s">
        <v>133</v>
      </c>
      <c r="B1651" s="59" t="s">
        <v>134</v>
      </c>
      <c r="C1651" s="59" t="s">
        <v>656</v>
      </c>
      <c r="D1651" s="59" t="s">
        <v>1030</v>
      </c>
      <c r="E1651" s="59" t="s">
        <v>918</v>
      </c>
      <c r="F1651">
        <v>178142.98</v>
      </c>
    </row>
    <row r="1652" spans="1:6">
      <c r="A1652" s="60" t="s">
        <v>133</v>
      </c>
      <c r="B1652" s="59" t="s">
        <v>134</v>
      </c>
      <c r="C1652" s="59" t="s">
        <v>658</v>
      </c>
      <c r="D1652" s="59" t="s">
        <v>1031</v>
      </c>
      <c r="E1652" s="59" t="s">
        <v>917</v>
      </c>
      <c r="F1652">
        <v>956719.57</v>
      </c>
    </row>
    <row r="1653" spans="1:6">
      <c r="A1653" s="60" t="s">
        <v>133</v>
      </c>
      <c r="B1653" s="59" t="s">
        <v>134</v>
      </c>
      <c r="C1653" s="59" t="s">
        <v>650</v>
      </c>
      <c r="D1653" s="59" t="s">
        <v>1035</v>
      </c>
      <c r="E1653" s="59" t="s">
        <v>909</v>
      </c>
      <c r="F1653">
        <v>85149.15</v>
      </c>
    </row>
    <row r="1654" spans="1:6">
      <c r="A1654" s="60" t="s">
        <v>133</v>
      </c>
      <c r="B1654" s="59" t="s">
        <v>134</v>
      </c>
      <c r="C1654" s="59" t="s">
        <v>648</v>
      </c>
      <c r="D1654" s="59" t="s">
        <v>1032</v>
      </c>
      <c r="E1654" s="59" t="s">
        <v>919</v>
      </c>
      <c r="F1654">
        <v>84481.37</v>
      </c>
    </row>
    <row r="1655" spans="1:6">
      <c r="A1655" s="60" t="s">
        <v>133</v>
      </c>
      <c r="B1655" s="59" t="s">
        <v>134</v>
      </c>
      <c r="C1655" s="59" t="s">
        <v>519</v>
      </c>
      <c r="D1655" s="59" t="s">
        <v>1033</v>
      </c>
      <c r="E1655" s="59" t="s">
        <v>906</v>
      </c>
      <c r="F1655">
        <v>5824355.5199999996</v>
      </c>
    </row>
    <row r="1656" spans="1:6">
      <c r="A1656" s="60" t="s">
        <v>133</v>
      </c>
      <c r="B1656" s="59" t="s">
        <v>134</v>
      </c>
      <c r="C1656" s="59" t="s">
        <v>660</v>
      </c>
      <c r="D1656" s="59" t="s">
        <v>1034</v>
      </c>
      <c r="E1656" s="59" t="s">
        <v>910</v>
      </c>
      <c r="F1656">
        <v>1661302.75</v>
      </c>
    </row>
    <row r="1657" spans="1:6">
      <c r="A1657" s="60" t="s">
        <v>135</v>
      </c>
      <c r="B1657" s="59" t="s">
        <v>136</v>
      </c>
      <c r="C1657" s="59" t="s">
        <v>680</v>
      </c>
      <c r="D1657" s="59" t="s">
        <v>1029</v>
      </c>
      <c r="E1657" s="59" t="s">
        <v>861</v>
      </c>
      <c r="F1657">
        <v>0.23</v>
      </c>
    </row>
    <row r="1658" spans="1:6">
      <c r="A1658" s="60" t="s">
        <v>135</v>
      </c>
      <c r="B1658" s="59" t="s">
        <v>136</v>
      </c>
      <c r="C1658" s="59" t="s">
        <v>656</v>
      </c>
      <c r="D1658" s="59" t="s">
        <v>1030</v>
      </c>
      <c r="E1658" s="59" t="s">
        <v>918</v>
      </c>
      <c r="F1658">
        <v>156404.65</v>
      </c>
    </row>
    <row r="1659" spans="1:6">
      <c r="A1659" s="60" t="s">
        <v>135</v>
      </c>
      <c r="B1659" s="59" t="s">
        <v>136</v>
      </c>
      <c r="C1659" s="59" t="s">
        <v>658</v>
      </c>
      <c r="D1659" s="59" t="s">
        <v>1031</v>
      </c>
      <c r="E1659" s="59" t="s">
        <v>917</v>
      </c>
      <c r="F1659">
        <v>250800.13</v>
      </c>
    </row>
    <row r="1660" spans="1:6">
      <c r="A1660" s="60" t="s">
        <v>135</v>
      </c>
      <c r="B1660" s="59" t="s">
        <v>136</v>
      </c>
      <c r="C1660" s="59" t="s">
        <v>648</v>
      </c>
      <c r="D1660" s="59" t="s">
        <v>1032</v>
      </c>
      <c r="E1660" s="59" t="s">
        <v>919</v>
      </c>
      <c r="F1660">
        <v>14922.01</v>
      </c>
    </row>
    <row r="1661" spans="1:6">
      <c r="A1661" s="60" t="s">
        <v>135</v>
      </c>
      <c r="B1661" s="59" t="s">
        <v>136</v>
      </c>
      <c r="C1661" s="59" t="s">
        <v>519</v>
      </c>
      <c r="D1661" s="59" t="s">
        <v>1033</v>
      </c>
      <c r="E1661" s="59" t="s">
        <v>906</v>
      </c>
      <c r="F1661">
        <v>1051270.98</v>
      </c>
    </row>
    <row r="1662" spans="1:6">
      <c r="A1662" s="60" t="s">
        <v>135</v>
      </c>
      <c r="B1662" s="59" t="s">
        <v>136</v>
      </c>
      <c r="C1662" s="59" t="s">
        <v>660</v>
      </c>
      <c r="D1662" s="59" t="s">
        <v>1034</v>
      </c>
      <c r="E1662" s="59" t="s">
        <v>910</v>
      </c>
      <c r="F1662">
        <v>348708.61</v>
      </c>
    </row>
    <row r="1663" spans="1:6">
      <c r="A1663" s="60" t="s">
        <v>137</v>
      </c>
      <c r="B1663" s="59" t="s">
        <v>138</v>
      </c>
      <c r="C1663" s="59" t="s">
        <v>680</v>
      </c>
      <c r="D1663" s="59" t="s">
        <v>1029</v>
      </c>
      <c r="E1663" s="59" t="s">
        <v>861</v>
      </c>
      <c r="F1663">
        <v>9.7100000000000006E-2</v>
      </c>
    </row>
    <row r="1664" spans="1:6">
      <c r="A1664" s="60" t="s">
        <v>137</v>
      </c>
      <c r="B1664" s="59" t="s">
        <v>138</v>
      </c>
      <c r="C1664" s="59" t="s">
        <v>656</v>
      </c>
      <c r="D1664" s="59" t="s">
        <v>1030</v>
      </c>
      <c r="E1664" s="59" t="s">
        <v>918</v>
      </c>
      <c r="F1664">
        <v>1295782.1499999999</v>
      </c>
    </row>
    <row r="1665" spans="1:6">
      <c r="A1665" s="60" t="s">
        <v>393</v>
      </c>
      <c r="B1665" s="59" t="s">
        <v>394</v>
      </c>
      <c r="C1665" s="59" t="s">
        <v>7</v>
      </c>
      <c r="D1665" s="59" t="s">
        <v>1021</v>
      </c>
      <c r="E1665" s="59" t="s">
        <v>923</v>
      </c>
      <c r="F1665">
        <v>3578454.8</v>
      </c>
    </row>
    <row r="1666" spans="1:6">
      <c r="A1666" s="60" t="s">
        <v>393</v>
      </c>
      <c r="B1666" s="59" t="s">
        <v>394</v>
      </c>
      <c r="C1666" s="59" t="s">
        <v>7</v>
      </c>
      <c r="D1666" s="59" t="s">
        <v>1022</v>
      </c>
      <c r="E1666" s="59" t="s">
        <v>920</v>
      </c>
      <c r="F1666">
        <v>3831462.63</v>
      </c>
    </row>
    <row r="1667" spans="1:6">
      <c r="A1667" s="60" t="s">
        <v>395</v>
      </c>
      <c r="B1667" s="59" t="s">
        <v>396</v>
      </c>
      <c r="C1667" s="59" t="s">
        <v>519</v>
      </c>
      <c r="D1667" s="59" t="s">
        <v>1023</v>
      </c>
      <c r="E1667" s="59" t="s">
        <v>908</v>
      </c>
      <c r="F1667">
        <v>6129665.9800000004</v>
      </c>
    </row>
    <row r="1668" spans="1:6">
      <c r="A1668" s="60" t="s">
        <v>395</v>
      </c>
      <c r="B1668" s="59" t="s">
        <v>396</v>
      </c>
      <c r="C1668" s="59" t="s">
        <v>507</v>
      </c>
      <c r="D1668" s="59" t="s">
        <v>1024</v>
      </c>
      <c r="E1668" s="59" t="s">
        <v>922</v>
      </c>
      <c r="F1668">
        <v>1872009.02</v>
      </c>
    </row>
    <row r="1669" spans="1:6">
      <c r="A1669" s="60" t="s">
        <v>395</v>
      </c>
      <c r="B1669" s="59" t="s">
        <v>396</v>
      </c>
      <c r="C1669" s="59" t="s">
        <v>507</v>
      </c>
      <c r="D1669" s="59" t="s">
        <v>1025</v>
      </c>
      <c r="E1669" s="59" t="s">
        <v>912</v>
      </c>
      <c r="F1669">
        <v>2016386.89</v>
      </c>
    </row>
    <row r="1670" spans="1:6">
      <c r="A1670" s="60" t="s">
        <v>395</v>
      </c>
      <c r="B1670" s="59" t="s">
        <v>396</v>
      </c>
      <c r="C1670" s="59" t="s">
        <v>7</v>
      </c>
      <c r="D1670" s="59" t="s">
        <v>1021</v>
      </c>
      <c r="E1670" s="59" t="s">
        <v>923</v>
      </c>
      <c r="F1670">
        <v>7787569.1399999997</v>
      </c>
    </row>
    <row r="1671" spans="1:6">
      <c r="A1671" s="60" t="s">
        <v>395</v>
      </c>
      <c r="B1671" s="59" t="s">
        <v>396</v>
      </c>
      <c r="C1671" s="59" t="s">
        <v>7</v>
      </c>
      <c r="D1671" s="59" t="s">
        <v>1022</v>
      </c>
      <c r="E1671" s="59" t="s">
        <v>920</v>
      </c>
      <c r="F1671">
        <v>8661908.2400000002</v>
      </c>
    </row>
    <row r="1672" spans="1:6">
      <c r="A1672" s="60" t="s">
        <v>397</v>
      </c>
      <c r="B1672" s="59" t="s">
        <v>398</v>
      </c>
      <c r="C1672" s="59" t="s">
        <v>519</v>
      </c>
      <c r="D1672" s="59" t="s">
        <v>1023</v>
      </c>
      <c r="E1672" s="59" t="s">
        <v>908</v>
      </c>
      <c r="F1672">
        <v>1967788.42</v>
      </c>
    </row>
    <row r="1673" spans="1:6">
      <c r="A1673" s="60" t="s">
        <v>397</v>
      </c>
      <c r="B1673" s="59" t="s">
        <v>398</v>
      </c>
      <c r="C1673" s="59" t="s">
        <v>507</v>
      </c>
      <c r="D1673" s="59" t="s">
        <v>1024</v>
      </c>
      <c r="E1673" s="59" t="s">
        <v>922</v>
      </c>
      <c r="F1673">
        <v>1709028.3</v>
      </c>
    </row>
    <row r="1674" spans="1:6">
      <c r="A1674" s="60" t="s">
        <v>397</v>
      </c>
      <c r="B1674" s="59" t="s">
        <v>398</v>
      </c>
      <c r="C1674" s="59" t="s">
        <v>507</v>
      </c>
      <c r="D1674" s="59" t="s">
        <v>1025</v>
      </c>
      <c r="E1674" s="59" t="s">
        <v>912</v>
      </c>
      <c r="F1674">
        <v>1815649.46</v>
      </c>
    </row>
    <row r="1675" spans="1:6">
      <c r="A1675" s="60" t="s">
        <v>97</v>
      </c>
      <c r="B1675" s="59" t="s">
        <v>98</v>
      </c>
      <c r="C1675" s="59" t="s">
        <v>660</v>
      </c>
      <c r="D1675" s="59" t="s">
        <v>1034</v>
      </c>
      <c r="E1675" s="59" t="s">
        <v>910</v>
      </c>
      <c r="F1675">
        <v>2924899.21</v>
      </c>
    </row>
    <row r="1676" spans="1:6">
      <c r="A1676" s="60" t="s">
        <v>99</v>
      </c>
      <c r="B1676" s="59" t="s">
        <v>100</v>
      </c>
      <c r="C1676" s="59" t="s">
        <v>680</v>
      </c>
      <c r="D1676" s="59" t="s">
        <v>1029</v>
      </c>
      <c r="E1676" s="59" t="s">
        <v>861</v>
      </c>
      <c r="F1676">
        <v>0.18740000000000001</v>
      </c>
    </row>
    <row r="1677" spans="1:6">
      <c r="A1677" s="60" t="s">
        <v>99</v>
      </c>
      <c r="B1677" s="59" t="s">
        <v>100</v>
      </c>
      <c r="C1677" s="59" t="s">
        <v>656</v>
      </c>
      <c r="D1677" s="59" t="s">
        <v>1030</v>
      </c>
      <c r="E1677" s="59" t="s">
        <v>918</v>
      </c>
      <c r="F1677">
        <v>55929.85</v>
      </c>
    </row>
    <row r="1678" spans="1:6">
      <c r="A1678" s="60" t="s">
        <v>99</v>
      </c>
      <c r="B1678" s="59" t="s">
        <v>100</v>
      </c>
      <c r="C1678" s="59" t="s">
        <v>658</v>
      </c>
      <c r="D1678" s="59" t="s">
        <v>1031</v>
      </c>
      <c r="E1678" s="59" t="s">
        <v>917</v>
      </c>
      <c r="F1678">
        <v>89421.47</v>
      </c>
    </row>
    <row r="1679" spans="1:6">
      <c r="A1679" s="60" t="s">
        <v>99</v>
      </c>
      <c r="B1679" s="59" t="s">
        <v>100</v>
      </c>
      <c r="C1679" s="59" t="s">
        <v>650</v>
      </c>
      <c r="D1679" s="59" t="s">
        <v>1035</v>
      </c>
      <c r="E1679" s="59" t="s">
        <v>909</v>
      </c>
      <c r="F1679">
        <v>43167.16</v>
      </c>
    </row>
    <row r="1680" spans="1:6">
      <c r="A1680" s="60" t="s">
        <v>99</v>
      </c>
      <c r="B1680" s="59" t="s">
        <v>100</v>
      </c>
      <c r="C1680" s="59" t="s">
        <v>648</v>
      </c>
      <c r="D1680" s="59" t="s">
        <v>1032</v>
      </c>
      <c r="E1680" s="59" t="s">
        <v>919</v>
      </c>
      <c r="F1680">
        <v>4752.93</v>
      </c>
    </row>
    <row r="1681" spans="1:6">
      <c r="A1681" s="60" t="s">
        <v>99</v>
      </c>
      <c r="B1681" s="59" t="s">
        <v>100</v>
      </c>
      <c r="C1681" s="59" t="s">
        <v>519</v>
      </c>
      <c r="D1681" s="59" t="s">
        <v>1033</v>
      </c>
      <c r="E1681" s="59" t="s">
        <v>906</v>
      </c>
      <c r="F1681">
        <v>198825.55</v>
      </c>
    </row>
    <row r="1682" spans="1:6">
      <c r="A1682" s="60" t="s">
        <v>99</v>
      </c>
      <c r="B1682" s="59" t="s">
        <v>100</v>
      </c>
      <c r="C1682" s="59" t="s">
        <v>660</v>
      </c>
      <c r="D1682" s="59" t="s">
        <v>1034</v>
      </c>
      <c r="E1682" s="59" t="s">
        <v>910</v>
      </c>
      <c r="F1682">
        <v>1293443.53</v>
      </c>
    </row>
    <row r="1683" spans="1:6">
      <c r="A1683" s="60" t="s">
        <v>101</v>
      </c>
      <c r="B1683" s="59" t="s">
        <v>102</v>
      </c>
      <c r="C1683" s="59" t="s">
        <v>680</v>
      </c>
      <c r="D1683" s="59" t="s">
        <v>1029</v>
      </c>
      <c r="E1683" s="59" t="s">
        <v>861</v>
      </c>
      <c r="F1683">
        <v>0.28949999999999998</v>
      </c>
    </row>
    <row r="1684" spans="1:6">
      <c r="A1684" s="60" t="s">
        <v>101</v>
      </c>
      <c r="B1684" s="59" t="s">
        <v>102</v>
      </c>
      <c r="C1684" s="59" t="s">
        <v>656</v>
      </c>
      <c r="D1684" s="59" t="s">
        <v>1030</v>
      </c>
      <c r="E1684" s="59" t="s">
        <v>918</v>
      </c>
      <c r="F1684">
        <v>58061.87</v>
      </c>
    </row>
    <row r="1685" spans="1:6">
      <c r="A1685" s="60" t="s">
        <v>101</v>
      </c>
      <c r="B1685" s="59" t="s">
        <v>102</v>
      </c>
      <c r="C1685" s="59" t="s">
        <v>658</v>
      </c>
      <c r="D1685" s="59" t="s">
        <v>1031</v>
      </c>
      <c r="E1685" s="59" t="s">
        <v>917</v>
      </c>
      <c r="F1685">
        <v>140354.31</v>
      </c>
    </row>
    <row r="1686" spans="1:6">
      <c r="A1686" s="60" t="s">
        <v>101</v>
      </c>
      <c r="B1686" s="59" t="s">
        <v>102</v>
      </c>
      <c r="C1686" s="59" t="s">
        <v>648</v>
      </c>
      <c r="D1686" s="59" t="s">
        <v>1032</v>
      </c>
      <c r="E1686" s="59" t="s">
        <v>919</v>
      </c>
      <c r="F1686">
        <v>11429.51</v>
      </c>
    </row>
    <row r="1687" spans="1:6">
      <c r="A1687" s="60" t="s">
        <v>101</v>
      </c>
      <c r="B1687" s="59" t="s">
        <v>102</v>
      </c>
      <c r="C1687" s="59" t="s">
        <v>519</v>
      </c>
      <c r="D1687" s="59" t="s">
        <v>1033</v>
      </c>
      <c r="E1687" s="59" t="s">
        <v>906</v>
      </c>
      <c r="F1687">
        <v>556706.73</v>
      </c>
    </row>
    <row r="1688" spans="1:6">
      <c r="A1688" s="60" t="s">
        <v>103</v>
      </c>
      <c r="B1688" s="59" t="s">
        <v>104</v>
      </c>
      <c r="C1688" s="59" t="s">
        <v>680</v>
      </c>
      <c r="D1688" s="59" t="s">
        <v>1029</v>
      </c>
      <c r="E1688" s="59" t="s">
        <v>861</v>
      </c>
      <c r="F1688">
        <v>0.21240000000000001</v>
      </c>
    </row>
    <row r="1689" spans="1:6">
      <c r="A1689" s="60" t="s">
        <v>103</v>
      </c>
      <c r="B1689" s="59" t="s">
        <v>104</v>
      </c>
      <c r="C1689" s="59" t="s">
        <v>656</v>
      </c>
      <c r="D1689" s="59" t="s">
        <v>1030</v>
      </c>
      <c r="E1689" s="59" t="s">
        <v>918</v>
      </c>
      <c r="F1689">
        <v>414278.9</v>
      </c>
    </row>
    <row r="1690" spans="1:6">
      <c r="A1690" s="60" t="s">
        <v>103</v>
      </c>
      <c r="B1690" s="59" t="s">
        <v>104</v>
      </c>
      <c r="C1690" s="59" t="s">
        <v>658</v>
      </c>
      <c r="D1690" s="59" t="s">
        <v>1031</v>
      </c>
      <c r="E1690" s="59" t="s">
        <v>917</v>
      </c>
      <c r="F1690">
        <v>939975.39</v>
      </c>
    </row>
    <row r="1691" spans="1:6">
      <c r="A1691" s="60" t="s">
        <v>103</v>
      </c>
      <c r="B1691" s="59" t="s">
        <v>104</v>
      </c>
      <c r="C1691" s="59" t="s">
        <v>650</v>
      </c>
      <c r="D1691" s="59" t="s">
        <v>1035</v>
      </c>
      <c r="E1691" s="59" t="s">
        <v>909</v>
      </c>
      <c r="F1691">
        <v>49816.639999999999</v>
      </c>
    </row>
    <row r="1692" spans="1:6">
      <c r="A1692" s="60" t="s">
        <v>103</v>
      </c>
      <c r="B1692" s="59" t="s">
        <v>104</v>
      </c>
      <c r="C1692" s="59" t="s">
        <v>648</v>
      </c>
      <c r="D1692" s="59" t="s">
        <v>1032</v>
      </c>
      <c r="E1692" s="59" t="s">
        <v>919</v>
      </c>
      <c r="F1692">
        <v>73836.25</v>
      </c>
    </row>
    <row r="1693" spans="1:6">
      <c r="A1693" s="60" t="s">
        <v>103</v>
      </c>
      <c r="B1693" s="59" t="s">
        <v>104</v>
      </c>
      <c r="C1693" s="59" t="s">
        <v>519</v>
      </c>
      <c r="D1693" s="59" t="s">
        <v>1033</v>
      </c>
      <c r="E1693" s="59" t="s">
        <v>906</v>
      </c>
      <c r="F1693">
        <v>6059544.0599999996</v>
      </c>
    </row>
    <row r="1694" spans="1:6">
      <c r="A1694" s="60" t="s">
        <v>103</v>
      </c>
      <c r="B1694" s="59" t="s">
        <v>104</v>
      </c>
      <c r="C1694" s="59" t="s">
        <v>660</v>
      </c>
      <c r="D1694" s="59" t="s">
        <v>1034</v>
      </c>
      <c r="E1694" s="59" t="s">
        <v>910</v>
      </c>
      <c r="F1694">
        <v>1420105.43</v>
      </c>
    </row>
    <row r="1695" spans="1:6">
      <c r="A1695" s="60" t="s">
        <v>105</v>
      </c>
      <c r="B1695" s="59" t="s">
        <v>106</v>
      </c>
      <c r="C1695" s="59" t="s">
        <v>680</v>
      </c>
      <c r="D1695" s="59" t="s">
        <v>1029</v>
      </c>
      <c r="E1695" s="59" t="s">
        <v>861</v>
      </c>
      <c r="F1695">
        <v>0.22309999999999999</v>
      </c>
    </row>
    <row r="1696" spans="1:6">
      <c r="A1696" s="60" t="s">
        <v>105</v>
      </c>
      <c r="B1696" s="59" t="s">
        <v>106</v>
      </c>
      <c r="C1696" s="59" t="s">
        <v>658</v>
      </c>
      <c r="D1696" s="59" t="s">
        <v>1031</v>
      </c>
      <c r="E1696" s="59" t="s">
        <v>917</v>
      </c>
      <c r="F1696">
        <v>170552.91</v>
      </c>
    </row>
    <row r="1697" spans="1:6">
      <c r="A1697" s="60" t="s">
        <v>105</v>
      </c>
      <c r="B1697" s="59" t="s">
        <v>106</v>
      </c>
      <c r="C1697" s="59" t="s">
        <v>648</v>
      </c>
      <c r="D1697" s="59" t="s">
        <v>1032</v>
      </c>
      <c r="E1697" s="59" t="s">
        <v>919</v>
      </c>
      <c r="F1697">
        <v>20338.13</v>
      </c>
    </row>
    <row r="1698" spans="1:6">
      <c r="A1698" s="60" t="s">
        <v>105</v>
      </c>
      <c r="B1698" s="59" t="s">
        <v>106</v>
      </c>
      <c r="C1698" s="59" t="s">
        <v>519</v>
      </c>
      <c r="D1698" s="59" t="s">
        <v>1033</v>
      </c>
      <c r="E1698" s="59" t="s">
        <v>906</v>
      </c>
      <c r="F1698">
        <v>1184261.44</v>
      </c>
    </row>
    <row r="1699" spans="1:6">
      <c r="A1699" s="60" t="s">
        <v>105</v>
      </c>
      <c r="B1699" s="59" t="s">
        <v>106</v>
      </c>
      <c r="C1699" s="59" t="s">
        <v>660</v>
      </c>
      <c r="D1699" s="59" t="s">
        <v>1034</v>
      </c>
      <c r="E1699" s="59" t="s">
        <v>910</v>
      </c>
      <c r="F1699">
        <v>429258.95</v>
      </c>
    </row>
    <row r="1700" spans="1:6">
      <c r="A1700" s="60" t="s">
        <v>107</v>
      </c>
      <c r="B1700" s="59" t="s">
        <v>108</v>
      </c>
      <c r="C1700" s="59" t="s">
        <v>680</v>
      </c>
      <c r="D1700" s="59" t="s">
        <v>1029</v>
      </c>
      <c r="E1700" s="59" t="s">
        <v>861</v>
      </c>
      <c r="F1700">
        <v>0.11169999999999999</v>
      </c>
    </row>
    <row r="1701" spans="1:6">
      <c r="A1701" s="60" t="s">
        <v>107</v>
      </c>
      <c r="B1701" s="59" t="s">
        <v>108</v>
      </c>
      <c r="C1701" s="59" t="s">
        <v>656</v>
      </c>
      <c r="D1701" s="59" t="s">
        <v>1030</v>
      </c>
      <c r="E1701" s="59" t="s">
        <v>918</v>
      </c>
      <c r="F1701">
        <v>4182359.9</v>
      </c>
    </row>
    <row r="1702" spans="1:6">
      <c r="A1702" s="60" t="s">
        <v>107</v>
      </c>
      <c r="B1702" s="59" t="s">
        <v>108</v>
      </c>
      <c r="C1702" s="59" t="s">
        <v>658</v>
      </c>
      <c r="D1702" s="59" t="s">
        <v>1031</v>
      </c>
      <c r="E1702" s="59" t="s">
        <v>917</v>
      </c>
      <c r="F1702">
        <v>7830070.1200000001</v>
      </c>
    </row>
    <row r="1703" spans="1:6">
      <c r="A1703" s="60" t="s">
        <v>107</v>
      </c>
      <c r="B1703" s="59" t="s">
        <v>108</v>
      </c>
      <c r="C1703" s="59" t="s">
        <v>650</v>
      </c>
      <c r="D1703" s="59" t="s">
        <v>1035</v>
      </c>
      <c r="E1703" s="59" t="s">
        <v>909</v>
      </c>
      <c r="F1703">
        <v>5900819.0999999996</v>
      </c>
    </row>
    <row r="1704" spans="1:6">
      <c r="A1704" s="60" t="s">
        <v>107</v>
      </c>
      <c r="B1704" s="59" t="s">
        <v>108</v>
      </c>
      <c r="C1704" s="59" t="s">
        <v>648</v>
      </c>
      <c r="D1704" s="59" t="s">
        <v>1032</v>
      </c>
      <c r="E1704" s="59" t="s">
        <v>919</v>
      </c>
      <c r="F1704">
        <v>589805.81000000006</v>
      </c>
    </row>
    <row r="1705" spans="1:6">
      <c r="A1705" s="60" t="s">
        <v>107</v>
      </c>
      <c r="B1705" s="59" t="s">
        <v>108</v>
      </c>
      <c r="C1705" s="59" t="s">
        <v>519</v>
      </c>
      <c r="D1705" s="59" t="s">
        <v>1033</v>
      </c>
      <c r="E1705" s="59" t="s">
        <v>906</v>
      </c>
      <c r="F1705">
        <v>30946690.18</v>
      </c>
    </row>
    <row r="1706" spans="1:6">
      <c r="A1706" s="60" t="s">
        <v>107</v>
      </c>
      <c r="B1706" s="59" t="s">
        <v>108</v>
      </c>
      <c r="C1706" s="59" t="s">
        <v>660</v>
      </c>
      <c r="D1706" s="59" t="s">
        <v>1034</v>
      </c>
      <c r="E1706" s="59" t="s">
        <v>910</v>
      </c>
      <c r="F1706">
        <v>11191243.109999999</v>
      </c>
    </row>
    <row r="1707" spans="1:6">
      <c r="A1707" s="60" t="s">
        <v>509</v>
      </c>
      <c r="B1707" s="59" t="s">
        <v>510</v>
      </c>
      <c r="C1707" s="59" t="s">
        <v>680</v>
      </c>
      <c r="D1707" s="59" t="s">
        <v>1029</v>
      </c>
      <c r="E1707" s="59" t="s">
        <v>861</v>
      </c>
      <c r="F1707">
        <v>0.2457</v>
      </c>
    </row>
    <row r="1708" spans="1:6">
      <c r="A1708" s="60" t="s">
        <v>509</v>
      </c>
      <c r="B1708" s="59" t="s">
        <v>510</v>
      </c>
      <c r="C1708" s="59" t="s">
        <v>658</v>
      </c>
      <c r="D1708" s="59" t="s">
        <v>1031</v>
      </c>
      <c r="E1708" s="59" t="s">
        <v>917</v>
      </c>
      <c r="F1708">
        <v>96053.45</v>
      </c>
    </row>
    <row r="1709" spans="1:6">
      <c r="A1709" s="60" t="s">
        <v>509</v>
      </c>
      <c r="B1709" s="59" t="s">
        <v>510</v>
      </c>
      <c r="C1709" s="59" t="s">
        <v>650</v>
      </c>
      <c r="D1709" s="59" t="s">
        <v>1035</v>
      </c>
      <c r="E1709" s="59" t="s">
        <v>909</v>
      </c>
      <c r="F1709">
        <v>56030.1</v>
      </c>
    </row>
    <row r="1710" spans="1:6">
      <c r="A1710" s="60" t="s">
        <v>509</v>
      </c>
      <c r="B1710" s="59" t="s">
        <v>510</v>
      </c>
      <c r="C1710" s="59" t="s">
        <v>519</v>
      </c>
      <c r="D1710" s="59" t="s">
        <v>1033</v>
      </c>
      <c r="E1710" s="59" t="s">
        <v>906</v>
      </c>
      <c r="F1710">
        <v>389665.43</v>
      </c>
    </row>
    <row r="1711" spans="1:6">
      <c r="A1711" s="60" t="s">
        <v>509</v>
      </c>
      <c r="B1711" s="59" t="s">
        <v>510</v>
      </c>
      <c r="C1711" s="59" t="s">
        <v>660</v>
      </c>
      <c r="D1711" s="59" t="s">
        <v>1034</v>
      </c>
      <c r="E1711" s="59" t="s">
        <v>910</v>
      </c>
      <c r="F1711">
        <v>350991.65</v>
      </c>
    </row>
    <row r="1712" spans="1:6">
      <c r="A1712" s="60" t="s">
        <v>109</v>
      </c>
      <c r="B1712" s="59" t="s">
        <v>110</v>
      </c>
      <c r="C1712" s="59" t="s">
        <v>680</v>
      </c>
      <c r="D1712" s="59" t="s">
        <v>1029</v>
      </c>
      <c r="E1712" s="59" t="s">
        <v>861</v>
      </c>
      <c r="F1712">
        <v>0.20050000000000001</v>
      </c>
    </row>
    <row r="1713" spans="1:6">
      <c r="A1713" s="60" t="s">
        <v>109</v>
      </c>
      <c r="B1713" s="59" t="s">
        <v>110</v>
      </c>
      <c r="C1713" s="59" t="s">
        <v>656</v>
      </c>
      <c r="D1713" s="59" t="s">
        <v>1030</v>
      </c>
      <c r="E1713" s="59" t="s">
        <v>918</v>
      </c>
      <c r="F1713">
        <v>444493.41</v>
      </c>
    </row>
    <row r="1714" spans="1:6">
      <c r="A1714" s="60" t="s">
        <v>109</v>
      </c>
      <c r="B1714" s="59" t="s">
        <v>110</v>
      </c>
      <c r="C1714" s="59" t="s">
        <v>658</v>
      </c>
      <c r="D1714" s="59" t="s">
        <v>1031</v>
      </c>
      <c r="E1714" s="59" t="s">
        <v>917</v>
      </c>
      <c r="F1714">
        <v>683255.76</v>
      </c>
    </row>
    <row r="1715" spans="1:6">
      <c r="A1715" s="60" t="s">
        <v>109</v>
      </c>
      <c r="B1715" s="59" t="s">
        <v>110</v>
      </c>
      <c r="C1715" s="59" t="s">
        <v>650</v>
      </c>
      <c r="D1715" s="59" t="s">
        <v>1035</v>
      </c>
      <c r="E1715" s="59" t="s">
        <v>909</v>
      </c>
      <c r="F1715">
        <v>591542.84</v>
      </c>
    </row>
    <row r="1716" spans="1:6">
      <c r="A1716" s="60" t="s">
        <v>109</v>
      </c>
      <c r="B1716" s="59" t="s">
        <v>110</v>
      </c>
      <c r="C1716" s="59" t="s">
        <v>648</v>
      </c>
      <c r="D1716" s="59" t="s">
        <v>1032</v>
      </c>
      <c r="E1716" s="59" t="s">
        <v>919</v>
      </c>
      <c r="F1716">
        <v>42746.35</v>
      </c>
    </row>
    <row r="1717" spans="1:6">
      <c r="A1717" s="60" t="s">
        <v>109</v>
      </c>
      <c r="B1717" s="59" t="s">
        <v>110</v>
      </c>
      <c r="C1717" s="59" t="s">
        <v>519</v>
      </c>
      <c r="D1717" s="59" t="s">
        <v>1033</v>
      </c>
      <c r="E1717" s="59" t="s">
        <v>906</v>
      </c>
      <c r="F1717">
        <v>2287688.77</v>
      </c>
    </row>
    <row r="1718" spans="1:6">
      <c r="A1718" s="60" t="s">
        <v>109</v>
      </c>
      <c r="B1718" s="59" t="s">
        <v>110</v>
      </c>
      <c r="C1718" s="59" t="s">
        <v>660</v>
      </c>
      <c r="D1718" s="59" t="s">
        <v>1034</v>
      </c>
      <c r="E1718" s="59" t="s">
        <v>910</v>
      </c>
      <c r="F1718">
        <v>840217.26</v>
      </c>
    </row>
    <row r="1719" spans="1:6">
      <c r="A1719" s="60" t="s">
        <v>111</v>
      </c>
      <c r="B1719" s="59" t="s">
        <v>112</v>
      </c>
      <c r="C1719" s="59" t="s">
        <v>680</v>
      </c>
      <c r="D1719" s="59" t="s">
        <v>1029</v>
      </c>
      <c r="E1719" s="59" t="s">
        <v>861</v>
      </c>
      <c r="F1719">
        <v>0.19409999999999999</v>
      </c>
    </row>
    <row r="1720" spans="1:6">
      <c r="A1720" s="60" t="s">
        <v>111</v>
      </c>
      <c r="B1720" s="59" t="s">
        <v>112</v>
      </c>
      <c r="C1720" s="59" t="s">
        <v>656</v>
      </c>
      <c r="D1720" s="59" t="s">
        <v>1030</v>
      </c>
      <c r="E1720" s="59" t="s">
        <v>918</v>
      </c>
      <c r="F1720">
        <v>278543.96999999997</v>
      </c>
    </row>
    <row r="1721" spans="1:6">
      <c r="A1721" s="60" t="s">
        <v>111</v>
      </c>
      <c r="B1721" s="59" t="s">
        <v>112</v>
      </c>
      <c r="C1721" s="59" t="s">
        <v>658</v>
      </c>
      <c r="D1721" s="59" t="s">
        <v>1031</v>
      </c>
      <c r="E1721" s="59" t="s">
        <v>917</v>
      </c>
      <c r="F1721">
        <v>438596.22</v>
      </c>
    </row>
    <row r="1722" spans="1:6">
      <c r="A1722" s="60" t="s">
        <v>111</v>
      </c>
      <c r="B1722" s="59" t="s">
        <v>112</v>
      </c>
      <c r="C1722" s="59" t="s">
        <v>650</v>
      </c>
      <c r="D1722" s="59" t="s">
        <v>1035</v>
      </c>
      <c r="E1722" s="59" t="s">
        <v>909</v>
      </c>
      <c r="F1722">
        <v>295956.62</v>
      </c>
    </row>
    <row r="1723" spans="1:6">
      <c r="A1723" s="60" t="s">
        <v>111</v>
      </c>
      <c r="B1723" s="59" t="s">
        <v>112</v>
      </c>
      <c r="C1723" s="59" t="s">
        <v>648</v>
      </c>
      <c r="D1723" s="59" t="s">
        <v>1032</v>
      </c>
      <c r="E1723" s="59" t="s">
        <v>919</v>
      </c>
      <c r="F1723">
        <v>26749.07</v>
      </c>
    </row>
    <row r="1724" spans="1:6">
      <c r="A1724" s="60" t="s">
        <v>111</v>
      </c>
      <c r="B1724" s="59" t="s">
        <v>112</v>
      </c>
      <c r="C1724" s="59" t="s">
        <v>519</v>
      </c>
      <c r="D1724" s="59" t="s">
        <v>1033</v>
      </c>
      <c r="E1724" s="59" t="s">
        <v>906</v>
      </c>
      <c r="F1724">
        <v>1395647.55</v>
      </c>
    </row>
    <row r="1725" spans="1:6">
      <c r="A1725" s="60" t="s">
        <v>111</v>
      </c>
      <c r="B1725" s="59" t="s">
        <v>112</v>
      </c>
      <c r="C1725" s="59" t="s">
        <v>660</v>
      </c>
      <c r="D1725" s="59" t="s">
        <v>1034</v>
      </c>
      <c r="E1725" s="59" t="s">
        <v>910</v>
      </c>
      <c r="F1725">
        <v>712618.5</v>
      </c>
    </row>
    <row r="1726" spans="1:6">
      <c r="A1726" s="60" t="s">
        <v>113</v>
      </c>
      <c r="B1726" s="59" t="s">
        <v>114</v>
      </c>
      <c r="C1726" s="59" t="s">
        <v>680</v>
      </c>
      <c r="D1726" s="59" t="s">
        <v>1029</v>
      </c>
      <c r="E1726" s="59" t="s">
        <v>861</v>
      </c>
      <c r="F1726">
        <v>0.17749999999999999</v>
      </c>
    </row>
    <row r="1727" spans="1:6">
      <c r="A1727" s="60" t="s">
        <v>113</v>
      </c>
      <c r="B1727" s="59" t="s">
        <v>114</v>
      </c>
      <c r="C1727" s="59" t="s">
        <v>656</v>
      </c>
      <c r="D1727" s="59" t="s">
        <v>1030</v>
      </c>
      <c r="E1727" s="59" t="s">
        <v>918</v>
      </c>
      <c r="F1727">
        <v>719682.46</v>
      </c>
    </row>
    <row r="1728" spans="1:6">
      <c r="A1728" s="60" t="s">
        <v>113</v>
      </c>
      <c r="B1728" s="59" t="s">
        <v>114</v>
      </c>
      <c r="C1728" s="59" t="s">
        <v>658</v>
      </c>
      <c r="D1728" s="59" t="s">
        <v>1031</v>
      </c>
      <c r="E1728" s="59" t="s">
        <v>917</v>
      </c>
      <c r="F1728">
        <v>1254884.82</v>
      </c>
    </row>
    <row r="1729" spans="1:6">
      <c r="A1729" s="60" t="s">
        <v>113</v>
      </c>
      <c r="B1729" s="59" t="s">
        <v>114</v>
      </c>
      <c r="C1729" s="59" t="s">
        <v>650</v>
      </c>
      <c r="D1729" s="59" t="s">
        <v>1035</v>
      </c>
      <c r="E1729" s="59" t="s">
        <v>909</v>
      </c>
      <c r="F1729">
        <v>1231244.95</v>
      </c>
    </row>
    <row r="1730" spans="1:6">
      <c r="A1730" s="60" t="s">
        <v>113</v>
      </c>
      <c r="B1730" s="59" t="s">
        <v>114</v>
      </c>
      <c r="C1730" s="59" t="s">
        <v>648</v>
      </c>
      <c r="D1730" s="59" t="s">
        <v>1032</v>
      </c>
      <c r="E1730" s="59" t="s">
        <v>919</v>
      </c>
      <c r="F1730">
        <v>76378.52</v>
      </c>
    </row>
    <row r="1731" spans="1:6">
      <c r="A1731" s="60" t="s">
        <v>113</v>
      </c>
      <c r="B1731" s="59" t="s">
        <v>114</v>
      </c>
      <c r="C1731" s="59" t="s">
        <v>519</v>
      </c>
      <c r="D1731" s="59" t="s">
        <v>1033</v>
      </c>
      <c r="E1731" s="59" t="s">
        <v>906</v>
      </c>
      <c r="F1731">
        <v>4098486.72</v>
      </c>
    </row>
    <row r="1732" spans="1:6">
      <c r="A1732" s="60" t="s">
        <v>137</v>
      </c>
      <c r="B1732" s="59" t="s">
        <v>138</v>
      </c>
      <c r="C1732" s="59" t="s">
        <v>658</v>
      </c>
      <c r="D1732" s="59" t="s">
        <v>1031</v>
      </c>
      <c r="E1732" s="59" t="s">
        <v>917</v>
      </c>
      <c r="F1732">
        <v>1973572.5</v>
      </c>
    </row>
    <row r="1733" spans="1:6">
      <c r="A1733" s="60" t="s">
        <v>137</v>
      </c>
      <c r="B1733" s="59" t="s">
        <v>138</v>
      </c>
      <c r="C1733" s="59" t="s">
        <v>519</v>
      </c>
      <c r="D1733" s="59" t="s">
        <v>1033</v>
      </c>
      <c r="E1733" s="59" t="s">
        <v>906</v>
      </c>
      <c r="F1733">
        <v>10146928.09</v>
      </c>
    </row>
    <row r="1734" spans="1:6">
      <c r="A1734" s="60" t="s">
        <v>137</v>
      </c>
      <c r="B1734" s="59" t="s">
        <v>138</v>
      </c>
      <c r="C1734" s="59" t="s">
        <v>660</v>
      </c>
      <c r="D1734" s="59" t="s">
        <v>1034</v>
      </c>
      <c r="E1734" s="59" t="s">
        <v>910</v>
      </c>
      <c r="F1734">
        <v>738657.53</v>
      </c>
    </row>
    <row r="1735" spans="1:6">
      <c r="A1735" s="60" t="s">
        <v>139</v>
      </c>
      <c r="B1735" s="59" t="s">
        <v>140</v>
      </c>
      <c r="C1735" s="59" t="s">
        <v>680</v>
      </c>
      <c r="D1735" s="59" t="s">
        <v>1029</v>
      </c>
      <c r="E1735" s="59" t="s">
        <v>861</v>
      </c>
      <c r="F1735">
        <v>0.1535</v>
      </c>
    </row>
    <row r="1736" spans="1:6">
      <c r="A1736" s="60" t="s">
        <v>139</v>
      </c>
      <c r="B1736" s="59" t="s">
        <v>140</v>
      </c>
      <c r="C1736" s="59" t="s">
        <v>656</v>
      </c>
      <c r="D1736" s="59" t="s">
        <v>1030</v>
      </c>
      <c r="E1736" s="59" t="s">
        <v>918</v>
      </c>
      <c r="F1736">
        <v>35591.72</v>
      </c>
    </row>
    <row r="1737" spans="1:6">
      <c r="A1737" s="60" t="s">
        <v>139</v>
      </c>
      <c r="B1737" s="59" t="s">
        <v>140</v>
      </c>
      <c r="C1737" s="59" t="s">
        <v>658</v>
      </c>
      <c r="D1737" s="59" t="s">
        <v>1031</v>
      </c>
      <c r="E1737" s="59" t="s">
        <v>917</v>
      </c>
      <c r="F1737">
        <v>72841.460000000006</v>
      </c>
    </row>
    <row r="1738" spans="1:6">
      <c r="A1738" s="60" t="s">
        <v>139</v>
      </c>
      <c r="B1738" s="59" t="s">
        <v>140</v>
      </c>
      <c r="C1738" s="59" t="s">
        <v>519</v>
      </c>
      <c r="D1738" s="59" t="s">
        <v>1033</v>
      </c>
      <c r="E1738" s="59" t="s">
        <v>906</v>
      </c>
      <c r="F1738">
        <v>237539.09</v>
      </c>
    </row>
    <row r="1739" spans="1:6">
      <c r="A1739" s="60" t="s">
        <v>139</v>
      </c>
      <c r="B1739" s="59" t="s">
        <v>140</v>
      </c>
      <c r="C1739" s="59" t="s">
        <v>660</v>
      </c>
      <c r="D1739" s="59" t="s">
        <v>1034</v>
      </c>
      <c r="E1739" s="59" t="s">
        <v>910</v>
      </c>
      <c r="F1739">
        <v>183100.03</v>
      </c>
    </row>
    <row r="1740" spans="1:6">
      <c r="A1740" s="60" t="s">
        <v>141</v>
      </c>
      <c r="B1740" s="59" t="s">
        <v>142</v>
      </c>
      <c r="C1740" s="59" t="s">
        <v>680</v>
      </c>
      <c r="D1740" s="59" t="s">
        <v>1029</v>
      </c>
      <c r="E1740" s="59" t="s">
        <v>861</v>
      </c>
      <c r="F1740">
        <v>0.16569999999999999</v>
      </c>
    </row>
    <row r="1741" spans="1:6">
      <c r="A1741" s="60" t="s">
        <v>141</v>
      </c>
      <c r="B1741" s="59" t="s">
        <v>142</v>
      </c>
      <c r="C1741" s="59" t="s">
        <v>656</v>
      </c>
      <c r="D1741" s="59" t="s">
        <v>1030</v>
      </c>
      <c r="E1741" s="59" t="s">
        <v>918</v>
      </c>
      <c r="F1741">
        <v>4137030.67</v>
      </c>
    </row>
    <row r="1742" spans="1:6">
      <c r="A1742" s="60" t="s">
        <v>141</v>
      </c>
      <c r="B1742" s="59" t="s">
        <v>142</v>
      </c>
      <c r="C1742" s="59" t="s">
        <v>658</v>
      </c>
      <c r="D1742" s="59" t="s">
        <v>1031</v>
      </c>
      <c r="E1742" s="59" t="s">
        <v>917</v>
      </c>
      <c r="F1742">
        <v>7808077.4199999999</v>
      </c>
    </row>
    <row r="1743" spans="1:6">
      <c r="A1743" s="60" t="s">
        <v>141</v>
      </c>
      <c r="B1743" s="59" t="s">
        <v>142</v>
      </c>
      <c r="C1743" s="59" t="s">
        <v>650</v>
      </c>
      <c r="D1743" s="59" t="s">
        <v>1035</v>
      </c>
      <c r="E1743" s="59" t="s">
        <v>909</v>
      </c>
      <c r="F1743">
        <v>6833477.7300000004</v>
      </c>
    </row>
    <row r="1744" spans="1:6">
      <c r="A1744" s="60" t="s">
        <v>141</v>
      </c>
      <c r="B1744" s="59" t="s">
        <v>142</v>
      </c>
      <c r="C1744" s="59" t="s">
        <v>648</v>
      </c>
      <c r="D1744" s="59" t="s">
        <v>1032</v>
      </c>
      <c r="E1744" s="59" t="s">
        <v>919</v>
      </c>
      <c r="F1744">
        <v>686425.66</v>
      </c>
    </row>
    <row r="1745" spans="1:6">
      <c r="A1745" s="60" t="s">
        <v>141</v>
      </c>
      <c r="B1745" s="59" t="s">
        <v>142</v>
      </c>
      <c r="C1745" s="59" t="s">
        <v>519</v>
      </c>
      <c r="D1745" s="59" t="s">
        <v>1033</v>
      </c>
      <c r="E1745" s="59" t="s">
        <v>906</v>
      </c>
      <c r="F1745">
        <v>47480277.460000001</v>
      </c>
    </row>
    <row r="1746" spans="1:6">
      <c r="A1746" s="60" t="s">
        <v>141</v>
      </c>
      <c r="B1746" s="59" t="s">
        <v>142</v>
      </c>
      <c r="C1746" s="59" t="s">
        <v>660</v>
      </c>
      <c r="D1746" s="59" t="s">
        <v>1034</v>
      </c>
      <c r="E1746" s="59" t="s">
        <v>910</v>
      </c>
      <c r="F1746">
        <v>15296601.310000001</v>
      </c>
    </row>
    <row r="1747" spans="1:6">
      <c r="A1747" s="60" t="s">
        <v>143</v>
      </c>
      <c r="B1747" s="59" t="s">
        <v>144</v>
      </c>
      <c r="C1747" s="59" t="s">
        <v>680</v>
      </c>
      <c r="D1747" s="59" t="s">
        <v>1029</v>
      </c>
      <c r="E1747" s="59" t="s">
        <v>861</v>
      </c>
      <c r="F1747">
        <v>0.2041</v>
      </c>
    </row>
    <row r="1748" spans="1:6">
      <c r="A1748" s="60" t="s">
        <v>143</v>
      </c>
      <c r="B1748" s="59" t="s">
        <v>144</v>
      </c>
      <c r="C1748" s="59" t="s">
        <v>658</v>
      </c>
      <c r="D1748" s="59" t="s">
        <v>1031</v>
      </c>
      <c r="E1748" s="59" t="s">
        <v>917</v>
      </c>
      <c r="F1748">
        <v>395795.8</v>
      </c>
    </row>
    <row r="1749" spans="1:6">
      <c r="A1749" s="60" t="s">
        <v>143</v>
      </c>
      <c r="B1749" s="59" t="s">
        <v>144</v>
      </c>
      <c r="C1749" s="59" t="s">
        <v>650</v>
      </c>
      <c r="D1749" s="59" t="s">
        <v>1035</v>
      </c>
      <c r="E1749" s="59" t="s">
        <v>909</v>
      </c>
      <c r="F1749">
        <v>186571.76</v>
      </c>
    </row>
    <row r="1750" spans="1:6">
      <c r="A1750" s="60" t="s">
        <v>143</v>
      </c>
      <c r="B1750" s="59" t="s">
        <v>144</v>
      </c>
      <c r="C1750" s="59" t="s">
        <v>648</v>
      </c>
      <c r="D1750" s="59" t="s">
        <v>1032</v>
      </c>
      <c r="E1750" s="59" t="s">
        <v>919</v>
      </c>
      <c r="F1750">
        <v>66353.320000000007</v>
      </c>
    </row>
    <row r="1751" spans="1:6">
      <c r="A1751" s="60" t="s">
        <v>143</v>
      </c>
      <c r="B1751" s="59" t="s">
        <v>144</v>
      </c>
      <c r="C1751" s="59" t="s">
        <v>519</v>
      </c>
      <c r="D1751" s="59" t="s">
        <v>1033</v>
      </c>
      <c r="E1751" s="59" t="s">
        <v>906</v>
      </c>
      <c r="F1751">
        <v>2875433.87</v>
      </c>
    </row>
    <row r="1752" spans="1:6">
      <c r="A1752" s="60" t="s">
        <v>143</v>
      </c>
      <c r="B1752" s="59" t="s">
        <v>144</v>
      </c>
      <c r="C1752" s="59" t="s">
        <v>660</v>
      </c>
      <c r="D1752" s="59" t="s">
        <v>1034</v>
      </c>
      <c r="E1752" s="59" t="s">
        <v>910</v>
      </c>
      <c r="F1752">
        <v>1768442.75</v>
      </c>
    </row>
    <row r="1753" spans="1:6">
      <c r="A1753" s="60" t="s">
        <v>145</v>
      </c>
      <c r="B1753" s="59" t="s">
        <v>146</v>
      </c>
      <c r="C1753" s="59" t="s">
        <v>680</v>
      </c>
      <c r="D1753" s="59" t="s">
        <v>1029</v>
      </c>
      <c r="E1753" s="59" t="s">
        <v>861</v>
      </c>
      <c r="F1753">
        <v>0.1988</v>
      </c>
    </row>
    <row r="1754" spans="1:6">
      <c r="A1754" s="60" t="s">
        <v>145</v>
      </c>
      <c r="B1754" s="59" t="s">
        <v>146</v>
      </c>
      <c r="C1754" s="59" t="s">
        <v>658</v>
      </c>
      <c r="D1754" s="59" t="s">
        <v>1031</v>
      </c>
      <c r="E1754" s="59" t="s">
        <v>917</v>
      </c>
      <c r="F1754">
        <v>399850.6</v>
      </c>
    </row>
    <row r="1755" spans="1:6">
      <c r="A1755" s="60" t="s">
        <v>145</v>
      </c>
      <c r="B1755" s="59" t="s">
        <v>146</v>
      </c>
      <c r="C1755" s="59" t="s">
        <v>650</v>
      </c>
      <c r="D1755" s="59" t="s">
        <v>1035</v>
      </c>
      <c r="E1755" s="59" t="s">
        <v>909</v>
      </c>
      <c r="F1755">
        <v>80333.59</v>
      </c>
    </row>
    <row r="1756" spans="1:6">
      <c r="A1756" s="60" t="s">
        <v>145</v>
      </c>
      <c r="B1756" s="59" t="s">
        <v>146</v>
      </c>
      <c r="C1756" s="59" t="s">
        <v>648</v>
      </c>
      <c r="D1756" s="59" t="s">
        <v>1032</v>
      </c>
      <c r="E1756" s="59" t="s">
        <v>919</v>
      </c>
      <c r="F1756">
        <v>61903.07</v>
      </c>
    </row>
    <row r="1757" spans="1:6">
      <c r="A1757" s="60" t="s">
        <v>145</v>
      </c>
      <c r="B1757" s="59" t="s">
        <v>146</v>
      </c>
      <c r="C1757" s="59" t="s">
        <v>519</v>
      </c>
      <c r="D1757" s="59" t="s">
        <v>1033</v>
      </c>
      <c r="E1757" s="59" t="s">
        <v>906</v>
      </c>
      <c r="F1757">
        <v>3490144.53</v>
      </c>
    </row>
    <row r="1758" spans="1:6">
      <c r="A1758" s="60" t="s">
        <v>529</v>
      </c>
      <c r="B1758" s="59" t="s">
        <v>530</v>
      </c>
      <c r="C1758" s="59" t="s">
        <v>680</v>
      </c>
      <c r="D1758" s="59" t="s">
        <v>1029</v>
      </c>
      <c r="E1758" s="59" t="s">
        <v>861</v>
      </c>
      <c r="F1758">
        <v>0.24959999999999999</v>
      </c>
    </row>
    <row r="1759" spans="1:6">
      <c r="A1759" s="60" t="s">
        <v>529</v>
      </c>
      <c r="B1759" s="59" t="s">
        <v>530</v>
      </c>
      <c r="C1759" s="59" t="s">
        <v>658</v>
      </c>
      <c r="D1759" s="59" t="s">
        <v>1031</v>
      </c>
      <c r="E1759" s="59" t="s">
        <v>917</v>
      </c>
      <c r="F1759">
        <v>26727.25</v>
      </c>
    </row>
    <row r="1760" spans="1:6">
      <c r="A1760" s="60" t="s">
        <v>529</v>
      </c>
      <c r="B1760" s="59" t="s">
        <v>530</v>
      </c>
      <c r="C1760" s="59" t="s">
        <v>648</v>
      </c>
      <c r="D1760" s="59" t="s">
        <v>1032</v>
      </c>
      <c r="E1760" s="59" t="s">
        <v>919</v>
      </c>
      <c r="F1760">
        <v>5345.46</v>
      </c>
    </row>
    <row r="1761" spans="1:6">
      <c r="A1761" s="60" t="s">
        <v>529</v>
      </c>
      <c r="B1761" s="59" t="s">
        <v>530</v>
      </c>
      <c r="C1761" s="59" t="s">
        <v>660</v>
      </c>
      <c r="D1761" s="59" t="s">
        <v>1034</v>
      </c>
      <c r="E1761" s="59" t="s">
        <v>910</v>
      </c>
      <c r="F1761">
        <v>167816.04</v>
      </c>
    </row>
    <row r="1762" spans="1:6">
      <c r="A1762" s="60" t="s">
        <v>147</v>
      </c>
      <c r="B1762" s="59" t="s">
        <v>148</v>
      </c>
      <c r="C1762" s="59" t="s">
        <v>680</v>
      </c>
      <c r="D1762" s="59" t="s">
        <v>1029</v>
      </c>
      <c r="E1762" s="59" t="s">
        <v>861</v>
      </c>
      <c r="F1762">
        <v>0.1633</v>
      </c>
    </row>
    <row r="1763" spans="1:6">
      <c r="A1763" s="60" t="s">
        <v>147</v>
      </c>
      <c r="B1763" s="59" t="s">
        <v>148</v>
      </c>
      <c r="C1763" s="59" t="s">
        <v>658</v>
      </c>
      <c r="D1763" s="59" t="s">
        <v>1031</v>
      </c>
      <c r="E1763" s="59" t="s">
        <v>917</v>
      </c>
      <c r="F1763">
        <v>797169.46</v>
      </c>
    </row>
    <row r="1764" spans="1:6">
      <c r="A1764" s="60" t="s">
        <v>147</v>
      </c>
      <c r="B1764" s="59" t="s">
        <v>148</v>
      </c>
      <c r="C1764" s="59" t="s">
        <v>650</v>
      </c>
      <c r="D1764" s="59" t="s">
        <v>1035</v>
      </c>
      <c r="E1764" s="59" t="s">
        <v>909</v>
      </c>
      <c r="F1764">
        <v>181529.3</v>
      </c>
    </row>
    <row r="1765" spans="1:6">
      <c r="A1765" s="60" t="s">
        <v>147</v>
      </c>
      <c r="B1765" s="59" t="s">
        <v>148</v>
      </c>
      <c r="C1765" s="59" t="s">
        <v>648</v>
      </c>
      <c r="D1765" s="59" t="s">
        <v>1032</v>
      </c>
      <c r="E1765" s="59" t="s">
        <v>919</v>
      </c>
      <c r="F1765">
        <v>83086.899999999994</v>
      </c>
    </row>
    <row r="1766" spans="1:6">
      <c r="A1766" s="60" t="s">
        <v>147</v>
      </c>
      <c r="B1766" s="59" t="s">
        <v>148</v>
      </c>
      <c r="C1766" s="59" t="s">
        <v>519</v>
      </c>
      <c r="D1766" s="59" t="s">
        <v>1033</v>
      </c>
      <c r="E1766" s="59" t="s">
        <v>906</v>
      </c>
      <c r="F1766">
        <v>6133946.0199999996</v>
      </c>
    </row>
    <row r="1767" spans="1:6">
      <c r="A1767" s="60" t="s">
        <v>147</v>
      </c>
      <c r="B1767" s="59" t="s">
        <v>148</v>
      </c>
      <c r="C1767" s="59" t="s">
        <v>660</v>
      </c>
      <c r="D1767" s="59" t="s">
        <v>1034</v>
      </c>
      <c r="E1767" s="59" t="s">
        <v>910</v>
      </c>
      <c r="F1767">
        <v>2385070.75</v>
      </c>
    </row>
    <row r="1768" spans="1:6">
      <c r="A1768" s="60" t="s">
        <v>149</v>
      </c>
      <c r="B1768" s="59" t="s">
        <v>150</v>
      </c>
      <c r="C1768" s="59" t="s">
        <v>680</v>
      </c>
      <c r="D1768" s="59" t="s">
        <v>1029</v>
      </c>
      <c r="E1768" s="59" t="s">
        <v>861</v>
      </c>
      <c r="F1768">
        <v>0.11559999999999999</v>
      </c>
    </row>
    <row r="1769" spans="1:6">
      <c r="A1769" s="60" t="s">
        <v>149</v>
      </c>
      <c r="B1769" s="59" t="s">
        <v>150</v>
      </c>
      <c r="C1769" s="59" t="s">
        <v>656</v>
      </c>
      <c r="D1769" s="59" t="s">
        <v>1030</v>
      </c>
      <c r="E1769" s="59" t="s">
        <v>918</v>
      </c>
      <c r="F1769">
        <v>4736424.2</v>
      </c>
    </row>
    <row r="1770" spans="1:6">
      <c r="A1770" s="60" t="s">
        <v>149</v>
      </c>
      <c r="B1770" s="59" t="s">
        <v>150</v>
      </c>
      <c r="C1770" s="59" t="s">
        <v>658</v>
      </c>
      <c r="D1770" s="59" t="s">
        <v>1031</v>
      </c>
      <c r="E1770" s="59" t="s">
        <v>917</v>
      </c>
      <c r="F1770">
        <v>9153735.7100000009</v>
      </c>
    </row>
    <row r="1771" spans="1:6">
      <c r="A1771" s="60" t="s">
        <v>149</v>
      </c>
      <c r="B1771" s="59" t="s">
        <v>150</v>
      </c>
      <c r="C1771" s="59" t="s">
        <v>650</v>
      </c>
      <c r="D1771" s="59" t="s">
        <v>1035</v>
      </c>
      <c r="E1771" s="59" t="s">
        <v>909</v>
      </c>
      <c r="F1771">
        <v>7212395.4100000001</v>
      </c>
    </row>
    <row r="1772" spans="1:6">
      <c r="A1772" s="60" t="s">
        <v>149</v>
      </c>
      <c r="B1772" s="59" t="s">
        <v>150</v>
      </c>
      <c r="C1772" s="59" t="s">
        <v>648</v>
      </c>
      <c r="D1772" s="59" t="s">
        <v>1032</v>
      </c>
      <c r="E1772" s="59" t="s">
        <v>919</v>
      </c>
      <c r="F1772">
        <v>744756.24</v>
      </c>
    </row>
    <row r="1773" spans="1:6">
      <c r="A1773" s="60" t="s">
        <v>149</v>
      </c>
      <c r="B1773" s="59" t="s">
        <v>150</v>
      </c>
      <c r="C1773" s="59" t="s">
        <v>519</v>
      </c>
      <c r="D1773" s="59" t="s">
        <v>1033</v>
      </c>
      <c r="E1773" s="59" t="s">
        <v>906</v>
      </c>
      <c r="F1773">
        <v>45713299.210000001</v>
      </c>
    </row>
    <row r="1774" spans="1:6">
      <c r="A1774" s="60" t="s">
        <v>149</v>
      </c>
      <c r="B1774" s="59" t="s">
        <v>150</v>
      </c>
      <c r="C1774" s="59" t="s">
        <v>660</v>
      </c>
      <c r="D1774" s="59" t="s">
        <v>1034</v>
      </c>
      <c r="E1774" s="59" t="s">
        <v>910</v>
      </c>
      <c r="F1774">
        <v>19847693.390000001</v>
      </c>
    </row>
    <row r="1775" spans="1:6">
      <c r="A1775" s="60" t="s">
        <v>151</v>
      </c>
      <c r="B1775" s="59" t="s">
        <v>152</v>
      </c>
      <c r="C1775" s="59" t="s">
        <v>680</v>
      </c>
      <c r="D1775" s="59" t="s">
        <v>1029</v>
      </c>
      <c r="E1775" s="59" t="s">
        <v>861</v>
      </c>
      <c r="F1775">
        <v>0.1401</v>
      </c>
    </row>
    <row r="1776" spans="1:6">
      <c r="A1776" s="60" t="s">
        <v>151</v>
      </c>
      <c r="B1776" s="59" t="s">
        <v>152</v>
      </c>
      <c r="C1776" s="59" t="s">
        <v>658</v>
      </c>
      <c r="D1776" s="59" t="s">
        <v>1031</v>
      </c>
      <c r="E1776" s="59" t="s">
        <v>917</v>
      </c>
      <c r="F1776">
        <v>991888.64</v>
      </c>
    </row>
    <row r="1777" spans="1:6">
      <c r="A1777" s="60" t="s">
        <v>151</v>
      </c>
      <c r="B1777" s="59" t="s">
        <v>152</v>
      </c>
      <c r="C1777" s="59" t="s">
        <v>650</v>
      </c>
      <c r="D1777" s="59" t="s">
        <v>1035</v>
      </c>
      <c r="E1777" s="59" t="s">
        <v>909</v>
      </c>
      <c r="F1777">
        <v>591558.15</v>
      </c>
    </row>
    <row r="1778" spans="1:6">
      <c r="A1778" s="60" t="s">
        <v>151</v>
      </c>
      <c r="B1778" s="59" t="s">
        <v>152</v>
      </c>
      <c r="C1778" s="59" t="s">
        <v>648</v>
      </c>
      <c r="D1778" s="59" t="s">
        <v>1032</v>
      </c>
      <c r="E1778" s="59" t="s">
        <v>919</v>
      </c>
      <c r="F1778">
        <v>239694.42</v>
      </c>
    </row>
    <row r="1779" spans="1:6">
      <c r="A1779" s="60" t="s">
        <v>151</v>
      </c>
      <c r="B1779" s="59" t="s">
        <v>152</v>
      </c>
      <c r="C1779" s="59" t="s">
        <v>519</v>
      </c>
      <c r="D1779" s="59" t="s">
        <v>1033</v>
      </c>
      <c r="E1779" s="59" t="s">
        <v>906</v>
      </c>
      <c r="F1779">
        <v>11845988.84</v>
      </c>
    </row>
    <row r="1780" spans="1:6">
      <c r="A1780" s="60" t="s">
        <v>151</v>
      </c>
      <c r="B1780" s="59" t="s">
        <v>152</v>
      </c>
      <c r="C1780" s="59" t="s">
        <v>660</v>
      </c>
      <c r="D1780" s="59" t="s">
        <v>1034</v>
      </c>
      <c r="E1780" s="59" t="s">
        <v>910</v>
      </c>
      <c r="F1780">
        <v>4255794.8899999997</v>
      </c>
    </row>
    <row r="1781" spans="1:6">
      <c r="A1781" s="60" t="s">
        <v>153</v>
      </c>
      <c r="B1781" s="59" t="s">
        <v>154</v>
      </c>
      <c r="C1781" s="59" t="s">
        <v>680</v>
      </c>
      <c r="D1781" s="59" t="s">
        <v>1029</v>
      </c>
      <c r="E1781" s="59" t="s">
        <v>861</v>
      </c>
      <c r="F1781">
        <v>0.1542</v>
      </c>
    </row>
    <row r="1782" spans="1:6">
      <c r="A1782" s="60" t="s">
        <v>153</v>
      </c>
      <c r="B1782" s="59" t="s">
        <v>154</v>
      </c>
      <c r="C1782" s="59" t="s">
        <v>656</v>
      </c>
      <c r="D1782" s="59" t="s">
        <v>1030</v>
      </c>
      <c r="E1782" s="59" t="s">
        <v>918</v>
      </c>
      <c r="F1782">
        <v>261888.36</v>
      </c>
    </row>
    <row r="1783" spans="1:6">
      <c r="A1783" s="60" t="s">
        <v>153</v>
      </c>
      <c r="B1783" s="59" t="s">
        <v>154</v>
      </c>
      <c r="C1783" s="59" t="s">
        <v>658</v>
      </c>
      <c r="D1783" s="59" t="s">
        <v>1031</v>
      </c>
      <c r="E1783" s="59" t="s">
        <v>917</v>
      </c>
      <c r="F1783">
        <v>3824553.69</v>
      </c>
    </row>
    <row r="1784" spans="1:6">
      <c r="A1784" s="60" t="s">
        <v>153</v>
      </c>
      <c r="B1784" s="59" t="s">
        <v>154</v>
      </c>
      <c r="C1784" s="59" t="s">
        <v>650</v>
      </c>
      <c r="D1784" s="59" t="s">
        <v>1035</v>
      </c>
      <c r="E1784" s="59" t="s">
        <v>909</v>
      </c>
      <c r="F1784">
        <v>2755477.92</v>
      </c>
    </row>
    <row r="1785" spans="1:6">
      <c r="A1785" s="60" t="s">
        <v>153</v>
      </c>
      <c r="B1785" s="59" t="s">
        <v>154</v>
      </c>
      <c r="C1785" s="59" t="s">
        <v>648</v>
      </c>
      <c r="D1785" s="59" t="s">
        <v>1032</v>
      </c>
      <c r="E1785" s="59" t="s">
        <v>919</v>
      </c>
      <c r="F1785">
        <v>420844.86</v>
      </c>
    </row>
    <row r="1786" spans="1:6">
      <c r="A1786" s="60" t="s">
        <v>153</v>
      </c>
      <c r="B1786" s="59" t="s">
        <v>154</v>
      </c>
      <c r="C1786" s="59" t="s">
        <v>519</v>
      </c>
      <c r="D1786" s="59" t="s">
        <v>1033</v>
      </c>
      <c r="E1786" s="59" t="s">
        <v>906</v>
      </c>
      <c r="F1786">
        <v>24036928.329999998</v>
      </c>
    </row>
    <row r="1787" spans="1:6">
      <c r="A1787" s="60" t="s">
        <v>153</v>
      </c>
      <c r="B1787" s="59" t="s">
        <v>154</v>
      </c>
      <c r="C1787" s="59" t="s">
        <v>660</v>
      </c>
      <c r="D1787" s="59" t="s">
        <v>1034</v>
      </c>
      <c r="E1787" s="59" t="s">
        <v>910</v>
      </c>
      <c r="F1787">
        <v>14092421.310000001</v>
      </c>
    </row>
    <row r="1788" spans="1:6">
      <c r="A1788" s="60" t="s">
        <v>5</v>
      </c>
      <c r="B1788" s="59" t="s">
        <v>6</v>
      </c>
      <c r="C1788" s="59" t="s">
        <v>680</v>
      </c>
      <c r="D1788" s="59" t="s">
        <v>1029</v>
      </c>
      <c r="E1788" s="59" t="s">
        <v>861</v>
      </c>
      <c r="F1788">
        <v>0.15609999999999999</v>
      </c>
    </row>
    <row r="1789" spans="1:6">
      <c r="A1789" s="60" t="s">
        <v>5</v>
      </c>
      <c r="B1789" s="59" t="s">
        <v>6</v>
      </c>
      <c r="C1789" s="59" t="s">
        <v>658</v>
      </c>
      <c r="D1789" s="59" t="s">
        <v>1031</v>
      </c>
      <c r="E1789" s="59" t="s">
        <v>917</v>
      </c>
      <c r="F1789">
        <v>806582.12</v>
      </c>
    </row>
    <row r="1790" spans="1:6">
      <c r="A1790" s="60" t="s">
        <v>5</v>
      </c>
      <c r="B1790" s="59" t="s">
        <v>6</v>
      </c>
      <c r="C1790" s="59" t="s">
        <v>650</v>
      </c>
      <c r="D1790" s="59" t="s">
        <v>1035</v>
      </c>
      <c r="E1790" s="59" t="s">
        <v>909</v>
      </c>
      <c r="F1790">
        <v>389531.6</v>
      </c>
    </row>
    <row r="1791" spans="1:6">
      <c r="A1791" s="60" t="s">
        <v>5</v>
      </c>
      <c r="B1791" s="59" t="s">
        <v>6</v>
      </c>
      <c r="C1791" s="59" t="s">
        <v>648</v>
      </c>
      <c r="D1791" s="59" t="s">
        <v>1032</v>
      </c>
      <c r="E1791" s="59" t="s">
        <v>919</v>
      </c>
      <c r="F1791">
        <v>144559.59</v>
      </c>
    </row>
    <row r="1792" spans="1:6">
      <c r="A1792" s="60" t="s">
        <v>5</v>
      </c>
      <c r="B1792" s="59" t="s">
        <v>6</v>
      </c>
      <c r="C1792" s="59" t="s">
        <v>519</v>
      </c>
      <c r="D1792" s="59" t="s">
        <v>1033</v>
      </c>
      <c r="E1792" s="59" t="s">
        <v>906</v>
      </c>
      <c r="F1792">
        <v>6656117.2699999996</v>
      </c>
    </row>
    <row r="1793" spans="1:6">
      <c r="A1793" s="60" t="s">
        <v>644</v>
      </c>
      <c r="B1793" s="59" t="s">
        <v>645</v>
      </c>
      <c r="C1793" s="59" t="s">
        <v>519</v>
      </c>
      <c r="D1793" s="59" t="s">
        <v>1033</v>
      </c>
      <c r="E1793" s="59" t="s">
        <v>906</v>
      </c>
      <c r="F1793">
        <v>26800631.149999999</v>
      </c>
    </row>
    <row r="1794" spans="1:6">
      <c r="A1794" s="60" t="s">
        <v>664</v>
      </c>
      <c r="B1794" s="59" t="s">
        <v>665</v>
      </c>
      <c r="C1794" s="59" t="s">
        <v>660</v>
      </c>
      <c r="D1794" s="59" t="s">
        <v>1034</v>
      </c>
      <c r="E1794" s="59" t="s">
        <v>910</v>
      </c>
      <c r="F1794">
        <v>5539850.6399999997</v>
      </c>
    </row>
    <row r="1795" spans="1:6">
      <c r="A1795" s="60" t="s">
        <v>535</v>
      </c>
      <c r="B1795" s="59" t="s">
        <v>536</v>
      </c>
      <c r="C1795" s="59" t="s">
        <v>680</v>
      </c>
      <c r="D1795" s="59" t="s">
        <v>1029</v>
      </c>
      <c r="E1795" s="59" t="s">
        <v>861</v>
      </c>
      <c r="F1795">
        <v>0.1535</v>
      </c>
    </row>
    <row r="1796" spans="1:6">
      <c r="A1796" s="60" t="s">
        <v>535</v>
      </c>
      <c r="B1796" s="59" t="s">
        <v>536</v>
      </c>
      <c r="C1796" s="59" t="s">
        <v>656</v>
      </c>
      <c r="D1796" s="59" t="s">
        <v>1030</v>
      </c>
      <c r="E1796" s="59" t="s">
        <v>918</v>
      </c>
      <c r="F1796">
        <v>18244.259999999998</v>
      </c>
    </row>
    <row r="1797" spans="1:6">
      <c r="A1797" s="60" t="s">
        <v>535</v>
      </c>
      <c r="B1797" s="59" t="s">
        <v>536</v>
      </c>
      <c r="C1797" s="59" t="s">
        <v>658</v>
      </c>
      <c r="D1797" s="59" t="s">
        <v>1031</v>
      </c>
      <c r="E1797" s="59" t="s">
        <v>917</v>
      </c>
      <c r="F1797">
        <v>26378.639999999999</v>
      </c>
    </row>
    <row r="1798" spans="1:6">
      <c r="A1798" s="60" t="s">
        <v>25</v>
      </c>
      <c r="B1798" s="59" t="s">
        <v>26</v>
      </c>
      <c r="C1798" s="59" t="s">
        <v>656</v>
      </c>
      <c r="D1798" s="59" t="s">
        <v>1030</v>
      </c>
      <c r="E1798" s="59" t="s">
        <v>918</v>
      </c>
      <c r="F1798">
        <v>1886140.63</v>
      </c>
    </row>
    <row r="1799" spans="1:6">
      <c r="A1799" s="60" t="s">
        <v>25</v>
      </c>
      <c r="B1799" s="59" t="s">
        <v>26</v>
      </c>
      <c r="C1799" s="59" t="s">
        <v>658</v>
      </c>
      <c r="D1799" s="59" t="s">
        <v>1031</v>
      </c>
      <c r="E1799" s="59" t="s">
        <v>917</v>
      </c>
      <c r="F1799">
        <v>2404984.0499999998</v>
      </c>
    </row>
    <row r="1800" spans="1:6">
      <c r="A1800" s="60" t="s">
        <v>25</v>
      </c>
      <c r="B1800" s="59" t="s">
        <v>26</v>
      </c>
      <c r="C1800" s="59" t="s">
        <v>650</v>
      </c>
      <c r="D1800" s="59" t="s">
        <v>1035</v>
      </c>
      <c r="E1800" s="59" t="s">
        <v>909</v>
      </c>
      <c r="F1800">
        <v>2008253.72</v>
      </c>
    </row>
    <row r="1801" spans="1:6">
      <c r="A1801" s="60" t="s">
        <v>25</v>
      </c>
      <c r="B1801" s="59" t="s">
        <v>26</v>
      </c>
      <c r="C1801" s="59" t="s">
        <v>648</v>
      </c>
      <c r="D1801" s="59" t="s">
        <v>1032</v>
      </c>
      <c r="E1801" s="59" t="s">
        <v>919</v>
      </c>
      <c r="F1801">
        <v>178953.45</v>
      </c>
    </row>
    <row r="1802" spans="1:6">
      <c r="A1802" s="60" t="s">
        <v>25</v>
      </c>
      <c r="B1802" s="59" t="s">
        <v>26</v>
      </c>
      <c r="C1802" s="59" t="s">
        <v>519</v>
      </c>
      <c r="D1802" s="59" t="s">
        <v>1033</v>
      </c>
      <c r="E1802" s="59" t="s">
        <v>906</v>
      </c>
      <c r="F1802">
        <v>9483521.3000000007</v>
      </c>
    </row>
    <row r="1803" spans="1:6">
      <c r="A1803" s="60" t="s">
        <v>25</v>
      </c>
      <c r="B1803" s="59" t="s">
        <v>26</v>
      </c>
      <c r="C1803" s="59" t="s">
        <v>660</v>
      </c>
      <c r="D1803" s="59" t="s">
        <v>1034</v>
      </c>
      <c r="E1803" s="59" t="s">
        <v>910</v>
      </c>
      <c r="F1803">
        <v>2584600.35</v>
      </c>
    </row>
    <row r="1804" spans="1:6">
      <c r="A1804" s="60" t="s">
        <v>27</v>
      </c>
      <c r="B1804" s="59" t="s">
        <v>28</v>
      </c>
      <c r="C1804" s="59" t="s">
        <v>680</v>
      </c>
      <c r="D1804" s="59" t="s">
        <v>1029</v>
      </c>
      <c r="E1804" s="59" t="s">
        <v>861</v>
      </c>
      <c r="F1804">
        <v>0.38450000000000001</v>
      </c>
    </row>
    <row r="1805" spans="1:6">
      <c r="A1805" s="60" t="s">
        <v>27</v>
      </c>
      <c r="B1805" s="59" t="s">
        <v>28</v>
      </c>
      <c r="C1805" s="59" t="s">
        <v>656</v>
      </c>
      <c r="D1805" s="59" t="s">
        <v>1030</v>
      </c>
      <c r="E1805" s="59" t="s">
        <v>918</v>
      </c>
      <c r="F1805">
        <v>31391.47</v>
      </c>
    </row>
    <row r="1806" spans="1:6">
      <c r="A1806" s="60" t="s">
        <v>27</v>
      </c>
      <c r="B1806" s="59" t="s">
        <v>28</v>
      </c>
      <c r="C1806" s="59" t="s">
        <v>658</v>
      </c>
      <c r="D1806" s="59" t="s">
        <v>1031</v>
      </c>
      <c r="E1806" s="59" t="s">
        <v>917</v>
      </c>
      <c r="F1806">
        <v>50403.19</v>
      </c>
    </row>
    <row r="1807" spans="1:6">
      <c r="A1807" s="60" t="s">
        <v>27</v>
      </c>
      <c r="B1807" s="59" t="s">
        <v>28</v>
      </c>
      <c r="C1807" s="59" t="s">
        <v>650</v>
      </c>
      <c r="D1807" s="59" t="s">
        <v>1035</v>
      </c>
      <c r="E1807" s="59" t="s">
        <v>909</v>
      </c>
      <c r="F1807">
        <v>10137.73</v>
      </c>
    </row>
    <row r="1808" spans="1:6">
      <c r="A1808" s="60" t="s">
        <v>27</v>
      </c>
      <c r="B1808" s="59" t="s">
        <v>28</v>
      </c>
      <c r="C1808" s="59" t="s">
        <v>660</v>
      </c>
      <c r="D1808" s="59" t="s">
        <v>1034</v>
      </c>
      <c r="E1808" s="59" t="s">
        <v>910</v>
      </c>
      <c r="F1808">
        <v>174171.45</v>
      </c>
    </row>
    <row r="1809" spans="1:6">
      <c r="A1809" s="60" t="s">
        <v>29</v>
      </c>
      <c r="B1809" s="59" t="s">
        <v>30</v>
      </c>
      <c r="C1809" s="59" t="s">
        <v>680</v>
      </c>
      <c r="D1809" s="59" t="s">
        <v>1029</v>
      </c>
      <c r="E1809" s="59" t="s">
        <v>861</v>
      </c>
      <c r="F1809">
        <v>0.25069999999999998</v>
      </c>
    </row>
    <row r="1810" spans="1:6">
      <c r="A1810" s="60" t="s">
        <v>29</v>
      </c>
      <c r="B1810" s="59" t="s">
        <v>30</v>
      </c>
      <c r="C1810" s="59" t="s">
        <v>656</v>
      </c>
      <c r="D1810" s="59" t="s">
        <v>1030</v>
      </c>
      <c r="E1810" s="59" t="s">
        <v>918</v>
      </c>
      <c r="F1810">
        <v>83894.79</v>
      </c>
    </row>
    <row r="1811" spans="1:6">
      <c r="A1811" s="60" t="s">
        <v>29</v>
      </c>
      <c r="B1811" s="59" t="s">
        <v>30</v>
      </c>
      <c r="C1811" s="59" t="s">
        <v>658</v>
      </c>
      <c r="D1811" s="59" t="s">
        <v>1031</v>
      </c>
      <c r="E1811" s="59" t="s">
        <v>917</v>
      </c>
      <c r="F1811">
        <v>102353.86</v>
      </c>
    </row>
    <row r="1812" spans="1:6">
      <c r="A1812" s="60" t="s">
        <v>29</v>
      </c>
      <c r="B1812" s="59" t="s">
        <v>30</v>
      </c>
      <c r="C1812" s="59" t="s">
        <v>650</v>
      </c>
      <c r="D1812" s="59" t="s">
        <v>1035</v>
      </c>
      <c r="E1812" s="59" t="s">
        <v>909</v>
      </c>
      <c r="F1812">
        <v>30631.22</v>
      </c>
    </row>
    <row r="1813" spans="1:6">
      <c r="A1813" s="60" t="s">
        <v>29</v>
      </c>
      <c r="B1813" s="59" t="s">
        <v>30</v>
      </c>
      <c r="C1813" s="59" t="s">
        <v>648</v>
      </c>
      <c r="D1813" s="59" t="s">
        <v>1032</v>
      </c>
      <c r="E1813" s="59" t="s">
        <v>919</v>
      </c>
      <c r="F1813">
        <v>7295.2</v>
      </c>
    </row>
    <row r="1814" spans="1:6">
      <c r="A1814" s="60" t="s">
        <v>29</v>
      </c>
      <c r="B1814" s="59" t="s">
        <v>30</v>
      </c>
      <c r="C1814" s="59" t="s">
        <v>660</v>
      </c>
      <c r="D1814" s="59" t="s">
        <v>1034</v>
      </c>
      <c r="E1814" s="59" t="s">
        <v>910</v>
      </c>
      <c r="F1814">
        <v>325810.19</v>
      </c>
    </row>
    <row r="1815" spans="1:6">
      <c r="A1815" s="60" t="s">
        <v>541</v>
      </c>
      <c r="B1815" s="59" t="s">
        <v>542</v>
      </c>
      <c r="C1815" s="59" t="s">
        <v>680</v>
      </c>
      <c r="D1815" s="59" t="s">
        <v>1029</v>
      </c>
      <c r="E1815" s="59" t="s">
        <v>861</v>
      </c>
      <c r="F1815">
        <v>0.4264</v>
      </c>
    </row>
    <row r="1816" spans="1:6">
      <c r="A1816" s="60" t="s">
        <v>541</v>
      </c>
      <c r="B1816" s="59" t="s">
        <v>542</v>
      </c>
      <c r="C1816" s="59" t="s">
        <v>656</v>
      </c>
      <c r="D1816" s="59" t="s">
        <v>1030</v>
      </c>
      <c r="E1816" s="59" t="s">
        <v>918</v>
      </c>
      <c r="F1816">
        <v>12158.67</v>
      </c>
    </row>
    <row r="1817" spans="1:6">
      <c r="A1817" s="60" t="s">
        <v>541</v>
      </c>
      <c r="B1817" s="59" t="s">
        <v>542</v>
      </c>
      <c r="C1817" s="59" t="s">
        <v>658</v>
      </c>
      <c r="D1817" s="59" t="s">
        <v>1031</v>
      </c>
      <c r="E1817" s="59" t="s">
        <v>917</v>
      </c>
      <c r="F1817">
        <v>22990.93</v>
      </c>
    </row>
    <row r="1818" spans="1:6">
      <c r="A1818" s="60" t="s">
        <v>541</v>
      </c>
      <c r="B1818" s="59" t="s">
        <v>542</v>
      </c>
      <c r="C1818" s="59" t="s">
        <v>519</v>
      </c>
      <c r="D1818" s="59" t="s">
        <v>1033</v>
      </c>
      <c r="E1818" s="59" t="s">
        <v>906</v>
      </c>
      <c r="F1818">
        <v>51031.97</v>
      </c>
    </row>
    <row r="1819" spans="1:6">
      <c r="A1819" s="60" t="s">
        <v>541</v>
      </c>
      <c r="B1819" s="59" t="s">
        <v>542</v>
      </c>
      <c r="C1819" s="59" t="s">
        <v>660</v>
      </c>
      <c r="D1819" s="59" t="s">
        <v>1034</v>
      </c>
      <c r="E1819" s="59" t="s">
        <v>910</v>
      </c>
      <c r="F1819">
        <v>219943.29</v>
      </c>
    </row>
    <row r="1820" spans="1:6">
      <c r="A1820" s="60" t="s">
        <v>543</v>
      </c>
      <c r="B1820" s="59" t="s">
        <v>544</v>
      </c>
      <c r="C1820" s="59" t="s">
        <v>680</v>
      </c>
      <c r="D1820" s="59" t="s">
        <v>1029</v>
      </c>
      <c r="E1820" s="59" t="s">
        <v>861</v>
      </c>
      <c r="F1820">
        <v>0.33939999999999998</v>
      </c>
    </row>
    <row r="1821" spans="1:6">
      <c r="A1821" s="60" t="s">
        <v>543</v>
      </c>
      <c r="B1821" s="59" t="s">
        <v>544</v>
      </c>
      <c r="C1821" s="59" t="s">
        <v>656</v>
      </c>
      <c r="D1821" s="59" t="s">
        <v>1030</v>
      </c>
      <c r="E1821" s="59" t="s">
        <v>918</v>
      </c>
      <c r="F1821">
        <v>70188.66</v>
      </c>
    </row>
    <row r="1822" spans="1:6">
      <c r="A1822" s="60" t="s">
        <v>543</v>
      </c>
      <c r="B1822" s="59" t="s">
        <v>544</v>
      </c>
      <c r="C1822" s="59" t="s">
        <v>658</v>
      </c>
      <c r="D1822" s="59" t="s">
        <v>1031</v>
      </c>
      <c r="E1822" s="59" t="s">
        <v>917</v>
      </c>
      <c r="F1822">
        <v>105006.66</v>
      </c>
    </row>
    <row r="1823" spans="1:6">
      <c r="A1823" s="60" t="s">
        <v>543</v>
      </c>
      <c r="B1823" s="59" t="s">
        <v>544</v>
      </c>
      <c r="C1823" s="59" t="s">
        <v>648</v>
      </c>
      <c r="D1823" s="59" t="s">
        <v>1032</v>
      </c>
      <c r="E1823" s="59" t="s">
        <v>919</v>
      </c>
      <c r="F1823">
        <v>8179.47</v>
      </c>
    </row>
    <row r="1824" spans="1:6">
      <c r="A1824" s="60" t="s">
        <v>543</v>
      </c>
      <c r="B1824" s="59" t="s">
        <v>544</v>
      </c>
      <c r="C1824" s="59" t="s">
        <v>519</v>
      </c>
      <c r="D1824" s="59" t="s">
        <v>1033</v>
      </c>
      <c r="E1824" s="59" t="s">
        <v>906</v>
      </c>
      <c r="F1824">
        <v>691674.06</v>
      </c>
    </row>
    <row r="1825" spans="1:6">
      <c r="A1825" s="60" t="s">
        <v>543</v>
      </c>
      <c r="B1825" s="59" t="s">
        <v>544</v>
      </c>
      <c r="C1825" s="59" t="s">
        <v>660</v>
      </c>
      <c r="D1825" s="59" t="s">
        <v>1034</v>
      </c>
      <c r="E1825" s="59" t="s">
        <v>910</v>
      </c>
      <c r="F1825">
        <v>323745.18</v>
      </c>
    </row>
    <row r="1826" spans="1:6">
      <c r="A1826" s="60" t="s">
        <v>571</v>
      </c>
      <c r="B1826" s="59" t="s">
        <v>572</v>
      </c>
      <c r="C1826" s="59" t="s">
        <v>680</v>
      </c>
      <c r="D1826" s="59" t="s">
        <v>1029</v>
      </c>
      <c r="E1826" s="59" t="s">
        <v>861</v>
      </c>
      <c r="F1826">
        <v>0.25640000000000002</v>
      </c>
    </row>
    <row r="1827" spans="1:6">
      <c r="A1827" s="60" t="s">
        <v>571</v>
      </c>
      <c r="B1827" s="59" t="s">
        <v>572</v>
      </c>
      <c r="C1827" s="59" t="s">
        <v>656</v>
      </c>
      <c r="D1827" s="59" t="s">
        <v>1030</v>
      </c>
      <c r="E1827" s="59" t="s">
        <v>918</v>
      </c>
      <c r="F1827">
        <v>13927.19</v>
      </c>
    </row>
    <row r="1828" spans="1:6">
      <c r="A1828" s="60" t="s">
        <v>571</v>
      </c>
      <c r="B1828" s="59" t="s">
        <v>572</v>
      </c>
      <c r="C1828" s="59" t="s">
        <v>658</v>
      </c>
      <c r="D1828" s="59" t="s">
        <v>1031</v>
      </c>
      <c r="E1828" s="59" t="s">
        <v>917</v>
      </c>
      <c r="F1828">
        <v>21885.59</v>
      </c>
    </row>
    <row r="1829" spans="1:6">
      <c r="A1829" s="60" t="s">
        <v>571</v>
      </c>
      <c r="B1829" s="59" t="s">
        <v>572</v>
      </c>
      <c r="C1829" s="59" t="s">
        <v>648</v>
      </c>
      <c r="D1829" s="59" t="s">
        <v>1032</v>
      </c>
      <c r="E1829" s="59" t="s">
        <v>919</v>
      </c>
      <c r="F1829">
        <v>1326.4</v>
      </c>
    </row>
    <row r="1830" spans="1:6">
      <c r="A1830" s="60" t="s">
        <v>571</v>
      </c>
      <c r="B1830" s="59" t="s">
        <v>572</v>
      </c>
      <c r="C1830" s="59" t="s">
        <v>519</v>
      </c>
      <c r="D1830" s="59" t="s">
        <v>1033</v>
      </c>
      <c r="E1830" s="59" t="s">
        <v>906</v>
      </c>
      <c r="F1830">
        <v>82136.69</v>
      </c>
    </row>
    <row r="1831" spans="1:6">
      <c r="A1831" s="60" t="s">
        <v>571</v>
      </c>
      <c r="B1831" s="59" t="s">
        <v>572</v>
      </c>
      <c r="C1831" s="59" t="s">
        <v>660</v>
      </c>
      <c r="D1831" s="59" t="s">
        <v>1034</v>
      </c>
      <c r="E1831" s="59" t="s">
        <v>910</v>
      </c>
      <c r="F1831">
        <v>305471.28999999998</v>
      </c>
    </row>
    <row r="1832" spans="1:6">
      <c r="A1832" s="60" t="s">
        <v>31</v>
      </c>
      <c r="B1832" s="59" t="s">
        <v>32</v>
      </c>
      <c r="C1832" s="59" t="s">
        <v>680</v>
      </c>
      <c r="D1832" s="59" t="s">
        <v>1029</v>
      </c>
      <c r="E1832" s="59" t="s">
        <v>861</v>
      </c>
      <c r="F1832">
        <v>0.32500000000000001</v>
      </c>
    </row>
    <row r="1833" spans="1:6">
      <c r="A1833" s="60" t="s">
        <v>31</v>
      </c>
      <c r="B1833" s="59" t="s">
        <v>32</v>
      </c>
      <c r="C1833" s="59" t="s">
        <v>656</v>
      </c>
      <c r="D1833" s="59" t="s">
        <v>1030</v>
      </c>
      <c r="E1833" s="59" t="s">
        <v>918</v>
      </c>
      <c r="F1833">
        <v>60572.26</v>
      </c>
    </row>
    <row r="1834" spans="1:6">
      <c r="A1834" s="60" t="s">
        <v>31</v>
      </c>
      <c r="B1834" s="59" t="s">
        <v>32</v>
      </c>
      <c r="C1834" s="59" t="s">
        <v>658</v>
      </c>
      <c r="D1834" s="59" t="s">
        <v>1031</v>
      </c>
      <c r="E1834" s="59" t="s">
        <v>917</v>
      </c>
      <c r="F1834">
        <v>108875.33</v>
      </c>
    </row>
    <row r="1835" spans="1:6">
      <c r="A1835" s="60" t="s">
        <v>31</v>
      </c>
      <c r="B1835" s="59" t="s">
        <v>32</v>
      </c>
      <c r="C1835" s="59" t="s">
        <v>519</v>
      </c>
      <c r="D1835" s="59" t="s">
        <v>1033</v>
      </c>
      <c r="E1835" s="59" t="s">
        <v>906</v>
      </c>
      <c r="F1835">
        <v>282745.19</v>
      </c>
    </row>
    <row r="1836" spans="1:6">
      <c r="A1836" s="60" t="s">
        <v>33</v>
      </c>
      <c r="B1836" s="59" t="s">
        <v>34</v>
      </c>
      <c r="C1836" s="59" t="s">
        <v>680</v>
      </c>
      <c r="D1836" s="59" t="s">
        <v>1029</v>
      </c>
      <c r="E1836" s="59" t="s">
        <v>861</v>
      </c>
      <c r="F1836">
        <v>0.19589999999999999</v>
      </c>
    </row>
    <row r="1837" spans="1:6">
      <c r="A1837" s="60" t="s">
        <v>33</v>
      </c>
      <c r="B1837" s="59" t="s">
        <v>34</v>
      </c>
      <c r="C1837" s="59" t="s">
        <v>656</v>
      </c>
      <c r="D1837" s="59" t="s">
        <v>1030</v>
      </c>
      <c r="E1837" s="59" t="s">
        <v>918</v>
      </c>
      <c r="F1837">
        <v>106443.59</v>
      </c>
    </row>
    <row r="1838" spans="1:6">
      <c r="A1838" s="60" t="s">
        <v>33</v>
      </c>
      <c r="B1838" s="59" t="s">
        <v>34</v>
      </c>
      <c r="C1838" s="59" t="s">
        <v>658</v>
      </c>
      <c r="D1838" s="59" t="s">
        <v>1031</v>
      </c>
      <c r="E1838" s="59" t="s">
        <v>917</v>
      </c>
      <c r="F1838">
        <v>206807.85</v>
      </c>
    </row>
    <row r="1839" spans="1:6">
      <c r="A1839" s="60" t="s">
        <v>33</v>
      </c>
      <c r="B1839" s="59" t="s">
        <v>34</v>
      </c>
      <c r="C1839" s="59" t="s">
        <v>648</v>
      </c>
      <c r="D1839" s="59" t="s">
        <v>1032</v>
      </c>
      <c r="E1839" s="59" t="s">
        <v>919</v>
      </c>
      <c r="F1839">
        <v>16579.990000000002</v>
      </c>
    </row>
    <row r="1840" spans="1:6">
      <c r="A1840" s="60" t="s">
        <v>33</v>
      </c>
      <c r="B1840" s="59" t="s">
        <v>34</v>
      </c>
      <c r="C1840" s="59" t="s">
        <v>519</v>
      </c>
      <c r="D1840" s="59" t="s">
        <v>1033</v>
      </c>
      <c r="E1840" s="59" t="s">
        <v>906</v>
      </c>
      <c r="F1840">
        <v>1128061.69</v>
      </c>
    </row>
    <row r="1841" spans="1:6">
      <c r="A1841" s="60" t="s">
        <v>33</v>
      </c>
      <c r="B1841" s="59" t="s">
        <v>34</v>
      </c>
      <c r="C1841" s="59" t="s">
        <v>660</v>
      </c>
      <c r="D1841" s="59" t="s">
        <v>1034</v>
      </c>
      <c r="E1841" s="59" t="s">
        <v>910</v>
      </c>
      <c r="F1841">
        <v>397828.14</v>
      </c>
    </row>
    <row r="1842" spans="1:6">
      <c r="A1842" s="60" t="s">
        <v>35</v>
      </c>
      <c r="B1842" s="59" t="s">
        <v>36</v>
      </c>
      <c r="C1842" s="59" t="s">
        <v>680</v>
      </c>
      <c r="D1842" s="59" t="s">
        <v>1029</v>
      </c>
      <c r="E1842" s="59" t="s">
        <v>861</v>
      </c>
      <c r="F1842">
        <v>0.1198</v>
      </c>
    </row>
    <row r="1843" spans="1:6">
      <c r="A1843" s="60" t="s">
        <v>35</v>
      </c>
      <c r="B1843" s="59" t="s">
        <v>36</v>
      </c>
      <c r="C1843" s="59" t="s">
        <v>656</v>
      </c>
      <c r="D1843" s="59" t="s">
        <v>1030</v>
      </c>
      <c r="E1843" s="59" t="s">
        <v>918</v>
      </c>
      <c r="F1843">
        <v>5551094.04</v>
      </c>
    </row>
    <row r="1844" spans="1:6">
      <c r="A1844" s="60" t="s">
        <v>35</v>
      </c>
      <c r="B1844" s="59" t="s">
        <v>36</v>
      </c>
      <c r="C1844" s="59" t="s">
        <v>658</v>
      </c>
      <c r="D1844" s="59" t="s">
        <v>1031</v>
      </c>
      <c r="E1844" s="59" t="s">
        <v>917</v>
      </c>
      <c r="F1844">
        <v>9487738.3599999994</v>
      </c>
    </row>
    <row r="1845" spans="1:6">
      <c r="A1845" s="60" t="s">
        <v>35</v>
      </c>
      <c r="B1845" s="59" t="s">
        <v>36</v>
      </c>
      <c r="C1845" s="59" t="s">
        <v>650</v>
      </c>
      <c r="D1845" s="59" t="s">
        <v>1035</v>
      </c>
      <c r="E1845" s="59" t="s">
        <v>909</v>
      </c>
      <c r="F1845">
        <v>11877289.710000001</v>
      </c>
    </row>
    <row r="1846" spans="1:6">
      <c r="A1846" s="60" t="s">
        <v>35</v>
      </c>
      <c r="B1846" s="59" t="s">
        <v>36</v>
      </c>
      <c r="C1846" s="59" t="s">
        <v>648</v>
      </c>
      <c r="D1846" s="59" t="s">
        <v>1032</v>
      </c>
      <c r="E1846" s="59" t="s">
        <v>919</v>
      </c>
      <c r="F1846">
        <v>572120.48</v>
      </c>
    </row>
    <row r="1847" spans="1:6">
      <c r="A1847" s="60" t="s">
        <v>35</v>
      </c>
      <c r="B1847" s="59" t="s">
        <v>36</v>
      </c>
      <c r="C1847" s="59" t="s">
        <v>519</v>
      </c>
      <c r="D1847" s="59" t="s">
        <v>1033</v>
      </c>
      <c r="E1847" s="59" t="s">
        <v>906</v>
      </c>
      <c r="F1847">
        <v>32099868.91</v>
      </c>
    </row>
    <row r="1848" spans="1:6">
      <c r="A1848" s="60" t="s">
        <v>35</v>
      </c>
      <c r="B1848" s="59" t="s">
        <v>36</v>
      </c>
      <c r="C1848" s="59" t="s">
        <v>660</v>
      </c>
      <c r="D1848" s="59" t="s">
        <v>1034</v>
      </c>
      <c r="E1848" s="59" t="s">
        <v>910</v>
      </c>
      <c r="F1848">
        <v>9796621.6899999995</v>
      </c>
    </row>
    <row r="1849" spans="1:6">
      <c r="A1849" s="60" t="s">
        <v>37</v>
      </c>
      <c r="B1849" s="59" t="s">
        <v>38</v>
      </c>
      <c r="C1849" s="59" t="s">
        <v>680</v>
      </c>
      <c r="D1849" s="59" t="s">
        <v>1029</v>
      </c>
      <c r="E1849" s="59" t="s">
        <v>861</v>
      </c>
      <c r="F1849">
        <v>0.1603</v>
      </c>
    </row>
    <row r="1850" spans="1:6">
      <c r="A1850" s="60" t="s">
        <v>37</v>
      </c>
      <c r="B1850" s="59" t="s">
        <v>38</v>
      </c>
      <c r="C1850" s="59" t="s">
        <v>656</v>
      </c>
      <c r="D1850" s="59" t="s">
        <v>1030</v>
      </c>
      <c r="E1850" s="59" t="s">
        <v>918</v>
      </c>
      <c r="F1850">
        <v>653583.53</v>
      </c>
    </row>
    <row r="1851" spans="1:6">
      <c r="A1851" s="60" t="s">
        <v>37</v>
      </c>
      <c r="B1851" s="59" t="s">
        <v>38</v>
      </c>
      <c r="C1851" s="59" t="s">
        <v>658</v>
      </c>
      <c r="D1851" s="59" t="s">
        <v>1031</v>
      </c>
      <c r="E1851" s="59" t="s">
        <v>917</v>
      </c>
      <c r="F1851">
        <v>1081679.1000000001</v>
      </c>
    </row>
    <row r="1852" spans="1:6">
      <c r="A1852" s="60" t="s">
        <v>37</v>
      </c>
      <c r="B1852" s="59" t="s">
        <v>38</v>
      </c>
      <c r="C1852" s="59" t="s">
        <v>650</v>
      </c>
      <c r="D1852" s="59" t="s">
        <v>1035</v>
      </c>
      <c r="E1852" s="59" t="s">
        <v>909</v>
      </c>
      <c r="F1852">
        <v>1179030.1399999999</v>
      </c>
    </row>
    <row r="1853" spans="1:6">
      <c r="A1853" s="60" t="s">
        <v>37</v>
      </c>
      <c r="B1853" s="59" t="s">
        <v>38</v>
      </c>
      <c r="C1853" s="59" t="s">
        <v>648</v>
      </c>
      <c r="D1853" s="59" t="s">
        <v>1032</v>
      </c>
      <c r="E1853" s="59" t="s">
        <v>919</v>
      </c>
      <c r="F1853">
        <v>63114.53</v>
      </c>
    </row>
    <row r="1854" spans="1:6">
      <c r="A1854" s="60" t="s">
        <v>37</v>
      </c>
      <c r="B1854" s="59" t="s">
        <v>38</v>
      </c>
      <c r="C1854" s="59" t="s">
        <v>519</v>
      </c>
      <c r="D1854" s="59" t="s">
        <v>1033</v>
      </c>
      <c r="E1854" s="59" t="s">
        <v>906</v>
      </c>
      <c r="F1854">
        <v>3615317.57</v>
      </c>
    </row>
    <row r="1855" spans="1:6">
      <c r="A1855" s="60" t="s">
        <v>37</v>
      </c>
      <c r="B1855" s="59" t="s">
        <v>38</v>
      </c>
      <c r="C1855" s="59" t="s">
        <v>660</v>
      </c>
      <c r="D1855" s="59" t="s">
        <v>1034</v>
      </c>
      <c r="E1855" s="59" t="s">
        <v>910</v>
      </c>
      <c r="F1855">
        <v>1937105.13</v>
      </c>
    </row>
    <row r="1856" spans="1:6">
      <c r="A1856" s="60" t="s">
        <v>666</v>
      </c>
      <c r="B1856" s="59" t="s">
        <v>667</v>
      </c>
      <c r="C1856" s="59" t="s">
        <v>680</v>
      </c>
      <c r="D1856" s="59" t="s">
        <v>1029</v>
      </c>
      <c r="E1856" s="59" t="s">
        <v>861</v>
      </c>
      <c r="F1856">
        <v>0.29580000000000001</v>
      </c>
    </row>
    <row r="1857" spans="1:6">
      <c r="A1857" s="60" t="s">
        <v>666</v>
      </c>
      <c r="B1857" s="59" t="s">
        <v>667</v>
      </c>
      <c r="C1857" s="59" t="s">
        <v>660</v>
      </c>
      <c r="D1857" s="59" t="s">
        <v>1034</v>
      </c>
      <c r="E1857" s="59" t="s">
        <v>910</v>
      </c>
      <c r="F1857">
        <v>123456.31</v>
      </c>
    </row>
    <row r="1858" spans="1:6">
      <c r="A1858" s="60" t="s">
        <v>39</v>
      </c>
      <c r="B1858" s="59" t="s">
        <v>40</v>
      </c>
      <c r="C1858" s="59" t="s">
        <v>680</v>
      </c>
      <c r="D1858" s="59" t="s">
        <v>1029</v>
      </c>
      <c r="E1858" s="59" t="s">
        <v>861</v>
      </c>
      <c r="F1858">
        <v>0.40210000000000001</v>
      </c>
    </row>
    <row r="1859" spans="1:6">
      <c r="A1859" s="60" t="s">
        <v>39</v>
      </c>
      <c r="B1859" s="59" t="s">
        <v>40</v>
      </c>
      <c r="C1859" s="59" t="s">
        <v>656</v>
      </c>
      <c r="D1859" s="59" t="s">
        <v>1030</v>
      </c>
      <c r="E1859" s="59" t="s">
        <v>918</v>
      </c>
      <c r="F1859">
        <v>17685.330000000002</v>
      </c>
    </row>
    <row r="1860" spans="1:6">
      <c r="A1860" s="60" t="s">
        <v>39</v>
      </c>
      <c r="B1860" s="59" t="s">
        <v>40</v>
      </c>
      <c r="C1860" s="59" t="s">
        <v>658</v>
      </c>
      <c r="D1860" s="59" t="s">
        <v>1031</v>
      </c>
      <c r="E1860" s="59" t="s">
        <v>917</v>
      </c>
      <c r="F1860">
        <v>28075.47</v>
      </c>
    </row>
    <row r="1861" spans="1:6">
      <c r="A1861" s="60" t="s">
        <v>39</v>
      </c>
      <c r="B1861" s="59" t="s">
        <v>40</v>
      </c>
      <c r="C1861" s="59" t="s">
        <v>648</v>
      </c>
      <c r="D1861" s="59" t="s">
        <v>1032</v>
      </c>
      <c r="E1861" s="59" t="s">
        <v>919</v>
      </c>
      <c r="F1861">
        <v>1658</v>
      </c>
    </row>
    <row r="1862" spans="1:6">
      <c r="A1862" s="60" t="s">
        <v>39</v>
      </c>
      <c r="B1862" s="59" t="s">
        <v>40</v>
      </c>
      <c r="C1862" s="59" t="s">
        <v>660</v>
      </c>
      <c r="D1862" s="59" t="s">
        <v>1034</v>
      </c>
      <c r="E1862" s="59" t="s">
        <v>910</v>
      </c>
      <c r="F1862">
        <v>93964.22</v>
      </c>
    </row>
    <row r="1863" spans="1:6">
      <c r="A1863" s="60" t="s">
        <v>41</v>
      </c>
      <c r="B1863" s="59" t="s">
        <v>42</v>
      </c>
      <c r="C1863" s="59" t="s">
        <v>680</v>
      </c>
      <c r="D1863" s="59" t="s">
        <v>1029</v>
      </c>
      <c r="E1863" s="59" t="s">
        <v>861</v>
      </c>
      <c r="F1863">
        <v>0.26500000000000001</v>
      </c>
    </row>
    <row r="1864" spans="1:6">
      <c r="A1864" s="60" t="s">
        <v>41</v>
      </c>
      <c r="B1864" s="59" t="s">
        <v>42</v>
      </c>
      <c r="C1864" s="59" t="s">
        <v>656</v>
      </c>
      <c r="D1864" s="59" t="s">
        <v>1030</v>
      </c>
      <c r="E1864" s="59" t="s">
        <v>918</v>
      </c>
      <c r="F1864">
        <v>44544.92</v>
      </c>
    </row>
    <row r="1865" spans="1:6">
      <c r="A1865" s="60" t="s">
        <v>425</v>
      </c>
      <c r="B1865" s="59" t="s">
        <v>426</v>
      </c>
      <c r="C1865" s="59" t="s">
        <v>7</v>
      </c>
      <c r="D1865" s="59" t="s">
        <v>1021</v>
      </c>
      <c r="E1865" s="59" t="s">
        <v>923</v>
      </c>
      <c r="F1865">
        <v>916959.8</v>
      </c>
    </row>
    <row r="1866" spans="1:6">
      <c r="A1866" s="60" t="s">
        <v>425</v>
      </c>
      <c r="B1866" s="59" t="s">
        <v>426</v>
      </c>
      <c r="C1866" s="59" t="s">
        <v>7</v>
      </c>
      <c r="D1866" s="59" t="s">
        <v>1022</v>
      </c>
      <c r="E1866" s="59" t="s">
        <v>920</v>
      </c>
      <c r="F1866">
        <v>1014509.76</v>
      </c>
    </row>
    <row r="1867" spans="1:6">
      <c r="A1867" s="60" t="s">
        <v>427</v>
      </c>
      <c r="B1867" s="59" t="s">
        <v>428</v>
      </c>
      <c r="C1867" s="59" t="s">
        <v>519</v>
      </c>
      <c r="D1867" s="59" t="s">
        <v>1023</v>
      </c>
      <c r="E1867" s="59" t="s">
        <v>908</v>
      </c>
      <c r="F1867">
        <v>1148360.71</v>
      </c>
    </row>
    <row r="1868" spans="1:6">
      <c r="A1868" s="60" t="s">
        <v>427</v>
      </c>
      <c r="B1868" s="59" t="s">
        <v>428</v>
      </c>
      <c r="C1868" s="59" t="s">
        <v>507</v>
      </c>
      <c r="D1868" s="59" t="s">
        <v>1024</v>
      </c>
      <c r="E1868" s="59" t="s">
        <v>922</v>
      </c>
      <c r="F1868">
        <v>150225.24</v>
      </c>
    </row>
    <row r="1869" spans="1:6">
      <c r="A1869" s="60" t="s">
        <v>427</v>
      </c>
      <c r="B1869" s="59" t="s">
        <v>428</v>
      </c>
      <c r="C1869" s="59" t="s">
        <v>507</v>
      </c>
      <c r="D1869" s="59" t="s">
        <v>1025</v>
      </c>
      <c r="E1869" s="59" t="s">
        <v>912</v>
      </c>
      <c r="F1869">
        <v>158536.98000000001</v>
      </c>
    </row>
    <row r="1870" spans="1:6">
      <c r="A1870" s="60" t="s">
        <v>427</v>
      </c>
      <c r="B1870" s="59" t="s">
        <v>428</v>
      </c>
      <c r="C1870" s="59" t="s">
        <v>7</v>
      </c>
      <c r="D1870" s="59" t="s">
        <v>1021</v>
      </c>
      <c r="E1870" s="59" t="s">
        <v>923</v>
      </c>
      <c r="F1870">
        <v>1782907.98</v>
      </c>
    </row>
    <row r="1871" spans="1:6">
      <c r="A1871" s="60" t="s">
        <v>427</v>
      </c>
      <c r="B1871" s="59" t="s">
        <v>428</v>
      </c>
      <c r="C1871" s="59" t="s">
        <v>7</v>
      </c>
      <c r="D1871" s="59" t="s">
        <v>1022</v>
      </c>
      <c r="E1871" s="59" t="s">
        <v>920</v>
      </c>
      <c r="F1871">
        <v>2108193.5699999998</v>
      </c>
    </row>
    <row r="1872" spans="1:6">
      <c r="A1872" s="60" t="s">
        <v>429</v>
      </c>
      <c r="B1872" s="59" t="s">
        <v>430</v>
      </c>
      <c r="C1872" s="59" t="s">
        <v>519</v>
      </c>
      <c r="D1872" s="59" t="s">
        <v>1023</v>
      </c>
      <c r="E1872" s="59" t="s">
        <v>908</v>
      </c>
      <c r="F1872">
        <v>503521.33</v>
      </c>
    </row>
    <row r="1873" spans="1:6">
      <c r="A1873" s="60" t="s">
        <v>429</v>
      </c>
      <c r="B1873" s="59" t="s">
        <v>430</v>
      </c>
      <c r="C1873" s="59" t="s">
        <v>7</v>
      </c>
      <c r="D1873" s="59" t="s">
        <v>1021</v>
      </c>
      <c r="E1873" s="59" t="s">
        <v>923</v>
      </c>
      <c r="F1873">
        <v>662287.63</v>
      </c>
    </row>
    <row r="1874" spans="1:6">
      <c r="A1874" s="60" t="s">
        <v>429</v>
      </c>
      <c r="B1874" s="59" t="s">
        <v>430</v>
      </c>
      <c r="C1874" s="59" t="s">
        <v>7</v>
      </c>
      <c r="D1874" s="59" t="s">
        <v>1022</v>
      </c>
      <c r="E1874" s="59" t="s">
        <v>920</v>
      </c>
      <c r="F1874">
        <v>717907.62</v>
      </c>
    </row>
    <row r="1875" spans="1:6">
      <c r="A1875" s="60" t="s">
        <v>467</v>
      </c>
      <c r="B1875" s="59" t="s">
        <v>468</v>
      </c>
      <c r="C1875" s="59" t="s">
        <v>519</v>
      </c>
      <c r="D1875" s="59" t="s">
        <v>1023</v>
      </c>
      <c r="E1875" s="59" t="s">
        <v>908</v>
      </c>
      <c r="F1875">
        <v>889134.09</v>
      </c>
    </row>
    <row r="1876" spans="1:6">
      <c r="A1876" s="60" t="s">
        <v>467</v>
      </c>
      <c r="B1876" s="59" t="s">
        <v>468</v>
      </c>
      <c r="C1876" s="59" t="s">
        <v>507</v>
      </c>
      <c r="D1876" s="59" t="s">
        <v>1024</v>
      </c>
      <c r="E1876" s="59" t="s">
        <v>922</v>
      </c>
      <c r="F1876">
        <v>146096.68</v>
      </c>
    </row>
    <row r="1877" spans="1:6">
      <c r="A1877" s="60" t="s">
        <v>467</v>
      </c>
      <c r="B1877" s="59" t="s">
        <v>468</v>
      </c>
      <c r="C1877" s="59" t="s">
        <v>507</v>
      </c>
      <c r="D1877" s="59" t="s">
        <v>1025</v>
      </c>
      <c r="E1877" s="59" t="s">
        <v>912</v>
      </c>
      <c r="F1877">
        <v>157367.66</v>
      </c>
    </row>
    <row r="1878" spans="1:6">
      <c r="A1878" s="60" t="s">
        <v>467</v>
      </c>
      <c r="B1878" s="59" t="s">
        <v>468</v>
      </c>
      <c r="C1878" s="59" t="s">
        <v>7</v>
      </c>
      <c r="D1878" s="59" t="s">
        <v>1021</v>
      </c>
      <c r="E1878" s="59" t="s">
        <v>923</v>
      </c>
      <c r="F1878">
        <v>1274474.01</v>
      </c>
    </row>
    <row r="1879" spans="1:6">
      <c r="A1879" s="60" t="s">
        <v>467</v>
      </c>
      <c r="B1879" s="59" t="s">
        <v>468</v>
      </c>
      <c r="C1879" s="59" t="s">
        <v>7</v>
      </c>
      <c r="D1879" s="59" t="s">
        <v>1022</v>
      </c>
      <c r="E1879" s="59" t="s">
        <v>920</v>
      </c>
      <c r="F1879">
        <v>1435696.48</v>
      </c>
    </row>
    <row r="1880" spans="1:6">
      <c r="A1880" s="60" t="s">
        <v>469</v>
      </c>
      <c r="B1880" s="59" t="s">
        <v>470</v>
      </c>
      <c r="C1880" s="59" t="s">
        <v>519</v>
      </c>
      <c r="D1880" s="59" t="s">
        <v>1023</v>
      </c>
      <c r="E1880" s="59" t="s">
        <v>908</v>
      </c>
      <c r="F1880">
        <v>687180.54</v>
      </c>
    </row>
    <row r="1881" spans="1:6">
      <c r="A1881" s="60" t="s">
        <v>469</v>
      </c>
      <c r="B1881" s="59" t="s">
        <v>470</v>
      </c>
      <c r="C1881" s="59" t="s">
        <v>507</v>
      </c>
      <c r="D1881" s="59" t="s">
        <v>1024</v>
      </c>
      <c r="E1881" s="59" t="s">
        <v>922</v>
      </c>
      <c r="F1881">
        <v>43302.66</v>
      </c>
    </row>
    <row r="1882" spans="1:6">
      <c r="A1882" s="60" t="s">
        <v>469</v>
      </c>
      <c r="B1882" s="59" t="s">
        <v>470</v>
      </c>
      <c r="C1882" s="59" t="s">
        <v>507</v>
      </c>
      <c r="D1882" s="59" t="s">
        <v>1025</v>
      </c>
      <c r="E1882" s="59" t="s">
        <v>912</v>
      </c>
      <c r="F1882">
        <v>46518.79</v>
      </c>
    </row>
    <row r="1883" spans="1:6">
      <c r="A1883" s="60" t="s">
        <v>469</v>
      </c>
      <c r="B1883" s="59" t="s">
        <v>470</v>
      </c>
      <c r="C1883" s="59" t="s">
        <v>7</v>
      </c>
      <c r="D1883" s="59" t="s">
        <v>1021</v>
      </c>
      <c r="E1883" s="59" t="s">
        <v>923</v>
      </c>
      <c r="F1883">
        <v>895145.34</v>
      </c>
    </row>
    <row r="1884" spans="1:6">
      <c r="A1884" s="60" t="s">
        <v>469</v>
      </c>
      <c r="B1884" s="59" t="s">
        <v>470</v>
      </c>
      <c r="C1884" s="59" t="s">
        <v>7</v>
      </c>
      <c r="D1884" s="59" t="s">
        <v>1022</v>
      </c>
      <c r="E1884" s="59" t="s">
        <v>920</v>
      </c>
      <c r="F1884">
        <v>983438.52</v>
      </c>
    </row>
    <row r="1885" spans="1:6">
      <c r="A1885" s="60" t="s">
        <v>504</v>
      </c>
      <c r="B1885" s="59" t="s">
        <v>505</v>
      </c>
      <c r="C1885" s="59" t="s">
        <v>519</v>
      </c>
      <c r="D1885" s="59" t="s">
        <v>1023</v>
      </c>
      <c r="E1885" s="59" t="s">
        <v>908</v>
      </c>
      <c r="F1885">
        <v>82996.56</v>
      </c>
    </row>
    <row r="1886" spans="1:6">
      <c r="A1886" s="60" t="s">
        <v>504</v>
      </c>
      <c r="B1886" s="59" t="s">
        <v>505</v>
      </c>
      <c r="C1886" s="59" t="s">
        <v>7</v>
      </c>
      <c r="D1886" s="59" t="s">
        <v>1022</v>
      </c>
      <c r="E1886" s="59" t="s">
        <v>920</v>
      </c>
      <c r="F1886">
        <v>10375.94</v>
      </c>
    </row>
    <row r="1887" spans="1:6">
      <c r="A1887" s="60" t="s">
        <v>471</v>
      </c>
      <c r="B1887" s="59" t="s">
        <v>472</v>
      </c>
      <c r="C1887" s="59" t="s">
        <v>519</v>
      </c>
      <c r="D1887" s="59" t="s">
        <v>1023</v>
      </c>
      <c r="E1887" s="59" t="s">
        <v>908</v>
      </c>
      <c r="F1887">
        <v>349738.45</v>
      </c>
    </row>
    <row r="1888" spans="1:6">
      <c r="A1888" s="60" t="s">
        <v>471</v>
      </c>
      <c r="B1888" s="59" t="s">
        <v>472</v>
      </c>
      <c r="C1888" s="59" t="s">
        <v>7</v>
      </c>
      <c r="D1888" s="59" t="s">
        <v>1021</v>
      </c>
      <c r="E1888" s="59" t="s">
        <v>923</v>
      </c>
      <c r="F1888">
        <v>76663.570000000007</v>
      </c>
    </row>
    <row r="1889" spans="1:6">
      <c r="A1889" s="60" t="s">
        <v>471</v>
      </c>
      <c r="B1889" s="59" t="s">
        <v>472</v>
      </c>
      <c r="C1889" s="59" t="s">
        <v>7</v>
      </c>
      <c r="D1889" s="59" t="s">
        <v>1022</v>
      </c>
      <c r="E1889" s="59" t="s">
        <v>920</v>
      </c>
      <c r="F1889">
        <v>91575.8</v>
      </c>
    </row>
    <row r="1890" spans="1:6">
      <c r="A1890" s="60" t="s">
        <v>473</v>
      </c>
      <c r="B1890" s="59" t="s">
        <v>474</v>
      </c>
      <c r="C1890" s="59" t="s">
        <v>519</v>
      </c>
      <c r="D1890" s="59" t="s">
        <v>1023</v>
      </c>
      <c r="E1890" s="59" t="s">
        <v>908</v>
      </c>
      <c r="F1890">
        <v>24219</v>
      </c>
    </row>
    <row r="1891" spans="1:6">
      <c r="A1891" s="60" t="s">
        <v>473</v>
      </c>
      <c r="B1891" s="59" t="s">
        <v>474</v>
      </c>
      <c r="C1891" s="59" t="s">
        <v>507</v>
      </c>
      <c r="D1891" s="59" t="s">
        <v>1024</v>
      </c>
      <c r="E1891" s="59" t="s">
        <v>922</v>
      </c>
      <c r="F1891">
        <v>4572.92</v>
      </c>
    </row>
    <row r="1892" spans="1:6">
      <c r="A1892" s="60" t="s">
        <v>473</v>
      </c>
      <c r="B1892" s="59" t="s">
        <v>474</v>
      </c>
      <c r="C1892" s="59" t="s">
        <v>507</v>
      </c>
      <c r="D1892" s="59" t="s">
        <v>1025</v>
      </c>
      <c r="E1892" s="59" t="s">
        <v>912</v>
      </c>
      <c r="F1892">
        <v>5011.37</v>
      </c>
    </row>
    <row r="1893" spans="1:6">
      <c r="A1893" s="60" t="s">
        <v>473</v>
      </c>
      <c r="B1893" s="59" t="s">
        <v>474</v>
      </c>
      <c r="C1893" s="59" t="s">
        <v>7</v>
      </c>
      <c r="D1893" s="59" t="s">
        <v>1021</v>
      </c>
      <c r="E1893" s="59" t="s">
        <v>923</v>
      </c>
      <c r="F1893">
        <v>47293.31</v>
      </c>
    </row>
    <row r="1894" spans="1:6">
      <c r="A1894" s="60" t="s">
        <v>473</v>
      </c>
      <c r="B1894" s="59" t="s">
        <v>474</v>
      </c>
      <c r="C1894" s="59" t="s">
        <v>7</v>
      </c>
      <c r="D1894" s="59" t="s">
        <v>1022</v>
      </c>
      <c r="E1894" s="59" t="s">
        <v>920</v>
      </c>
      <c r="F1894">
        <v>54768.72</v>
      </c>
    </row>
    <row r="1895" spans="1:6">
      <c r="A1895" s="60" t="s">
        <v>627</v>
      </c>
      <c r="B1895" s="59" t="s">
        <v>628</v>
      </c>
      <c r="C1895" s="59" t="s">
        <v>519</v>
      </c>
      <c r="D1895" s="59" t="s">
        <v>1023</v>
      </c>
      <c r="E1895" s="59" t="s">
        <v>908</v>
      </c>
      <c r="F1895">
        <v>11496.63</v>
      </c>
    </row>
    <row r="1896" spans="1:6">
      <c r="A1896" s="60" t="s">
        <v>475</v>
      </c>
      <c r="B1896" s="59" t="s">
        <v>476</v>
      </c>
      <c r="C1896" s="59" t="s">
        <v>519</v>
      </c>
      <c r="D1896" s="59" t="s">
        <v>1023</v>
      </c>
      <c r="E1896" s="59" t="s">
        <v>908</v>
      </c>
      <c r="F1896">
        <v>82492.12</v>
      </c>
    </row>
    <row r="1897" spans="1:6">
      <c r="A1897" s="60" t="s">
        <v>475</v>
      </c>
      <c r="B1897" s="59" t="s">
        <v>476</v>
      </c>
      <c r="C1897" s="59" t="s">
        <v>507</v>
      </c>
      <c r="D1897" s="59" t="s">
        <v>1024</v>
      </c>
      <c r="E1897" s="59" t="s">
        <v>922</v>
      </c>
      <c r="F1897">
        <v>55355.839999999997</v>
      </c>
    </row>
    <row r="1898" spans="1:6">
      <c r="A1898" s="60" t="s">
        <v>475</v>
      </c>
      <c r="B1898" s="59" t="s">
        <v>476</v>
      </c>
      <c r="C1898" s="59" t="s">
        <v>507</v>
      </c>
      <c r="D1898" s="59" t="s">
        <v>1025</v>
      </c>
      <c r="E1898" s="59" t="s">
        <v>912</v>
      </c>
      <c r="F1898">
        <v>58493.46</v>
      </c>
    </row>
    <row r="1899" spans="1:6">
      <c r="A1899" s="60" t="s">
        <v>475</v>
      </c>
      <c r="B1899" s="59" t="s">
        <v>476</v>
      </c>
      <c r="C1899" s="59" t="s">
        <v>7</v>
      </c>
      <c r="D1899" s="59" t="s">
        <v>1021</v>
      </c>
      <c r="E1899" s="59" t="s">
        <v>923</v>
      </c>
      <c r="F1899">
        <v>197769.26</v>
      </c>
    </row>
    <row r="1900" spans="1:6">
      <c r="A1900" s="60" t="s">
        <v>475</v>
      </c>
      <c r="B1900" s="59" t="s">
        <v>476</v>
      </c>
      <c r="C1900" s="59" t="s">
        <v>7</v>
      </c>
      <c r="D1900" s="59" t="s">
        <v>1022</v>
      </c>
      <c r="E1900" s="59" t="s">
        <v>920</v>
      </c>
      <c r="F1900">
        <v>210216.49</v>
      </c>
    </row>
    <row r="1901" spans="1:6">
      <c r="A1901" s="60" t="s">
        <v>477</v>
      </c>
      <c r="B1901" s="59" t="s">
        <v>478</v>
      </c>
      <c r="C1901" s="59" t="s">
        <v>519</v>
      </c>
      <c r="D1901" s="59" t="s">
        <v>1023</v>
      </c>
      <c r="E1901" s="59" t="s">
        <v>908</v>
      </c>
      <c r="F1901">
        <v>776832.83</v>
      </c>
    </row>
    <row r="1902" spans="1:6">
      <c r="A1902" s="60" t="s">
        <v>477</v>
      </c>
      <c r="B1902" s="59" t="s">
        <v>478</v>
      </c>
      <c r="C1902" s="59" t="s">
        <v>507</v>
      </c>
      <c r="D1902" s="59" t="s">
        <v>1024</v>
      </c>
      <c r="E1902" s="59" t="s">
        <v>922</v>
      </c>
      <c r="F1902">
        <v>332665.32</v>
      </c>
    </row>
    <row r="1903" spans="1:6">
      <c r="A1903" s="60" t="s">
        <v>477</v>
      </c>
      <c r="B1903" s="59" t="s">
        <v>478</v>
      </c>
      <c r="C1903" s="59" t="s">
        <v>507</v>
      </c>
      <c r="D1903" s="59" t="s">
        <v>1025</v>
      </c>
      <c r="E1903" s="59" t="s">
        <v>912</v>
      </c>
      <c r="F1903">
        <v>353638.99</v>
      </c>
    </row>
    <row r="1904" spans="1:6">
      <c r="A1904" s="60" t="s">
        <v>477</v>
      </c>
      <c r="B1904" s="59" t="s">
        <v>478</v>
      </c>
      <c r="C1904" s="59" t="s">
        <v>7</v>
      </c>
      <c r="D1904" s="59" t="s">
        <v>1021</v>
      </c>
      <c r="E1904" s="59" t="s">
        <v>923</v>
      </c>
      <c r="F1904">
        <v>1252660.17</v>
      </c>
    </row>
    <row r="1905" spans="1:6">
      <c r="A1905" s="60" t="s">
        <v>477</v>
      </c>
      <c r="B1905" s="59" t="s">
        <v>478</v>
      </c>
      <c r="C1905" s="59" t="s">
        <v>7</v>
      </c>
      <c r="D1905" s="59" t="s">
        <v>1022</v>
      </c>
      <c r="E1905" s="59" t="s">
        <v>920</v>
      </c>
      <c r="F1905">
        <v>1311228.6499999999</v>
      </c>
    </row>
    <row r="1906" spans="1:6">
      <c r="A1906" s="60" t="s">
        <v>479</v>
      </c>
      <c r="B1906" s="59" t="s">
        <v>480</v>
      </c>
      <c r="C1906" s="59" t="s">
        <v>519</v>
      </c>
      <c r="D1906" s="59" t="s">
        <v>1023</v>
      </c>
      <c r="E1906" s="59" t="s">
        <v>908</v>
      </c>
      <c r="F1906">
        <v>141776.74</v>
      </c>
    </row>
    <row r="1907" spans="1:6">
      <c r="A1907" s="60" t="s">
        <v>479</v>
      </c>
      <c r="B1907" s="59" t="s">
        <v>480</v>
      </c>
      <c r="C1907" s="59" t="s">
        <v>507</v>
      </c>
      <c r="D1907" s="59" t="s">
        <v>1024</v>
      </c>
      <c r="E1907" s="59" t="s">
        <v>922</v>
      </c>
      <c r="F1907">
        <v>84812.47</v>
      </c>
    </row>
    <row r="1908" spans="1:6">
      <c r="A1908" s="60" t="s">
        <v>479</v>
      </c>
      <c r="B1908" s="59" t="s">
        <v>480</v>
      </c>
      <c r="C1908" s="59" t="s">
        <v>507</v>
      </c>
      <c r="D1908" s="59" t="s">
        <v>1025</v>
      </c>
      <c r="E1908" s="59" t="s">
        <v>912</v>
      </c>
      <c r="F1908">
        <v>92392.6</v>
      </c>
    </row>
    <row r="1909" spans="1:6">
      <c r="A1909" s="60" t="s">
        <v>479</v>
      </c>
      <c r="B1909" s="59" t="s">
        <v>480</v>
      </c>
      <c r="C1909" s="59" t="s">
        <v>7</v>
      </c>
      <c r="D1909" s="59" t="s">
        <v>1021</v>
      </c>
      <c r="E1909" s="59" t="s">
        <v>923</v>
      </c>
      <c r="F1909">
        <v>384174.18</v>
      </c>
    </row>
    <row r="1910" spans="1:6">
      <c r="A1910" s="60" t="s">
        <v>479</v>
      </c>
      <c r="B1910" s="59" t="s">
        <v>480</v>
      </c>
      <c r="C1910" s="59" t="s">
        <v>7</v>
      </c>
      <c r="D1910" s="59" t="s">
        <v>1022</v>
      </c>
      <c r="E1910" s="59" t="s">
        <v>920</v>
      </c>
      <c r="F1910">
        <v>410353.94</v>
      </c>
    </row>
    <row r="1911" spans="1:6">
      <c r="A1911" s="60" t="s">
        <v>481</v>
      </c>
      <c r="B1911" s="59" t="s">
        <v>482</v>
      </c>
      <c r="C1911" s="59" t="s">
        <v>519</v>
      </c>
      <c r="D1911" s="59" t="s">
        <v>1023</v>
      </c>
      <c r="E1911" s="59" t="s">
        <v>908</v>
      </c>
      <c r="F1911">
        <v>40820.25</v>
      </c>
    </row>
    <row r="1912" spans="1:6">
      <c r="A1912" s="60" t="s">
        <v>481</v>
      </c>
      <c r="B1912" s="59" t="s">
        <v>482</v>
      </c>
      <c r="C1912" s="59" t="s">
        <v>7</v>
      </c>
      <c r="D1912" s="59" t="s">
        <v>1021</v>
      </c>
      <c r="E1912" s="59" t="s">
        <v>923</v>
      </c>
      <c r="F1912">
        <v>94097.99</v>
      </c>
    </row>
    <row r="1913" spans="1:6">
      <c r="A1913" s="60" t="s">
        <v>481</v>
      </c>
      <c r="B1913" s="59" t="s">
        <v>482</v>
      </c>
      <c r="C1913" s="59" t="s">
        <v>7</v>
      </c>
      <c r="D1913" s="59" t="s">
        <v>1022</v>
      </c>
      <c r="E1913" s="59" t="s">
        <v>920</v>
      </c>
      <c r="F1913">
        <v>97690.74</v>
      </c>
    </row>
    <row r="1914" spans="1:6">
      <c r="A1914" s="60" t="s">
        <v>483</v>
      </c>
      <c r="B1914" s="59" t="s">
        <v>484</v>
      </c>
      <c r="C1914" s="59" t="s">
        <v>519</v>
      </c>
      <c r="D1914" s="59" t="s">
        <v>1023</v>
      </c>
      <c r="E1914" s="59" t="s">
        <v>908</v>
      </c>
      <c r="F1914">
        <v>32066.080000000002</v>
      </c>
    </row>
    <row r="1915" spans="1:6">
      <c r="A1915" s="60" t="s">
        <v>483</v>
      </c>
      <c r="B1915" s="59" t="s">
        <v>484</v>
      </c>
      <c r="C1915" s="59" t="s">
        <v>7</v>
      </c>
      <c r="D1915" s="59" t="s">
        <v>1021</v>
      </c>
      <c r="E1915" s="59" t="s">
        <v>923</v>
      </c>
      <c r="F1915">
        <v>75328.259999999995</v>
      </c>
    </row>
    <row r="1916" spans="1:6">
      <c r="A1916" s="60" t="s">
        <v>483</v>
      </c>
      <c r="B1916" s="59" t="s">
        <v>484</v>
      </c>
      <c r="C1916" s="59" t="s">
        <v>7</v>
      </c>
      <c r="D1916" s="59" t="s">
        <v>1022</v>
      </c>
      <c r="E1916" s="59" t="s">
        <v>920</v>
      </c>
      <c r="F1916">
        <v>78023.03</v>
      </c>
    </row>
    <row r="1917" spans="1:6">
      <c r="A1917" s="60" t="s">
        <v>637</v>
      </c>
      <c r="B1917" s="59" t="s">
        <v>638</v>
      </c>
      <c r="C1917" s="59" t="s">
        <v>519</v>
      </c>
      <c r="D1917" s="59" t="s">
        <v>1023</v>
      </c>
      <c r="E1917" s="59" t="s">
        <v>908</v>
      </c>
      <c r="F1917">
        <v>18791.66</v>
      </c>
    </row>
    <row r="1918" spans="1:6">
      <c r="A1918" s="60" t="s">
        <v>485</v>
      </c>
      <c r="B1918" s="59" t="s">
        <v>486</v>
      </c>
      <c r="C1918" s="59" t="s">
        <v>519</v>
      </c>
      <c r="D1918" s="59" t="s">
        <v>1023</v>
      </c>
      <c r="E1918" s="59" t="s">
        <v>908</v>
      </c>
      <c r="F1918">
        <v>56939.71</v>
      </c>
    </row>
    <row r="1919" spans="1:6">
      <c r="A1919" s="60" t="s">
        <v>485</v>
      </c>
      <c r="B1919" s="59" t="s">
        <v>486</v>
      </c>
      <c r="C1919" s="59" t="s">
        <v>507</v>
      </c>
      <c r="D1919" s="59" t="s">
        <v>1024</v>
      </c>
      <c r="E1919" s="59" t="s">
        <v>922</v>
      </c>
      <c r="F1919">
        <v>9215.8799999999992</v>
      </c>
    </row>
    <row r="1920" spans="1:6">
      <c r="A1920" s="60" t="s">
        <v>485</v>
      </c>
      <c r="B1920" s="59" t="s">
        <v>486</v>
      </c>
      <c r="C1920" s="59" t="s">
        <v>507</v>
      </c>
      <c r="D1920" s="59" t="s">
        <v>1025</v>
      </c>
      <c r="E1920" s="59" t="s">
        <v>912</v>
      </c>
      <c r="F1920">
        <v>9796.1</v>
      </c>
    </row>
    <row r="1921" spans="1:6">
      <c r="A1921" s="60" t="s">
        <v>485</v>
      </c>
      <c r="B1921" s="59" t="s">
        <v>486</v>
      </c>
      <c r="C1921" s="59" t="s">
        <v>7</v>
      </c>
      <c r="D1921" s="59" t="s">
        <v>1021</v>
      </c>
      <c r="E1921" s="59" t="s">
        <v>923</v>
      </c>
      <c r="F1921">
        <v>28188.99</v>
      </c>
    </row>
    <row r="1922" spans="1:6">
      <c r="A1922" s="60" t="s">
        <v>485</v>
      </c>
      <c r="B1922" s="59" t="s">
        <v>486</v>
      </c>
      <c r="C1922" s="59" t="s">
        <v>7</v>
      </c>
      <c r="D1922" s="59" t="s">
        <v>1022</v>
      </c>
      <c r="E1922" s="59" t="s">
        <v>920</v>
      </c>
      <c r="F1922">
        <v>29468.959999999999</v>
      </c>
    </row>
    <row r="1923" spans="1:6">
      <c r="A1923" s="60" t="s">
        <v>639</v>
      </c>
      <c r="B1923" s="59" t="s">
        <v>640</v>
      </c>
      <c r="C1923" s="59" t="s">
        <v>519</v>
      </c>
      <c r="D1923" s="59" t="s">
        <v>1023</v>
      </c>
      <c r="E1923" s="59" t="s">
        <v>908</v>
      </c>
      <c r="F1923">
        <v>30493.1</v>
      </c>
    </row>
    <row r="1924" spans="1:6">
      <c r="A1924" s="60" t="s">
        <v>487</v>
      </c>
      <c r="B1924" s="59" t="s">
        <v>488</v>
      </c>
      <c r="C1924" s="59" t="s">
        <v>519</v>
      </c>
      <c r="D1924" s="59" t="s">
        <v>1023</v>
      </c>
      <c r="E1924" s="59" t="s">
        <v>908</v>
      </c>
      <c r="F1924">
        <v>49123.040000000001</v>
      </c>
    </row>
    <row r="1925" spans="1:6">
      <c r="A1925" s="60" t="s">
        <v>487</v>
      </c>
      <c r="B1925" s="59" t="s">
        <v>488</v>
      </c>
      <c r="C1925" s="59" t="s">
        <v>507</v>
      </c>
      <c r="D1925" s="59" t="s">
        <v>1024</v>
      </c>
      <c r="E1925" s="59" t="s">
        <v>922</v>
      </c>
      <c r="F1925">
        <v>21481.77</v>
      </c>
    </row>
    <row r="1926" spans="1:6">
      <c r="A1926" s="60" t="s">
        <v>487</v>
      </c>
      <c r="B1926" s="59" t="s">
        <v>488</v>
      </c>
      <c r="C1926" s="59" t="s">
        <v>507</v>
      </c>
      <c r="D1926" s="59" t="s">
        <v>1025</v>
      </c>
      <c r="E1926" s="59" t="s">
        <v>912</v>
      </c>
      <c r="F1926">
        <v>22652.47</v>
      </c>
    </row>
    <row r="1927" spans="1:6">
      <c r="A1927" s="60" t="s">
        <v>487</v>
      </c>
      <c r="B1927" s="59" t="s">
        <v>488</v>
      </c>
      <c r="C1927" s="59" t="s">
        <v>7</v>
      </c>
      <c r="D1927" s="59" t="s">
        <v>1021</v>
      </c>
      <c r="E1927" s="59" t="s">
        <v>923</v>
      </c>
      <c r="F1927">
        <v>52854.75</v>
      </c>
    </row>
    <row r="1928" spans="1:6">
      <c r="A1928" s="60" t="s">
        <v>487</v>
      </c>
      <c r="B1928" s="59" t="s">
        <v>488</v>
      </c>
      <c r="C1928" s="59" t="s">
        <v>7</v>
      </c>
      <c r="D1928" s="59" t="s">
        <v>1022</v>
      </c>
      <c r="E1928" s="59" t="s">
        <v>920</v>
      </c>
      <c r="F1928">
        <v>54937.49</v>
      </c>
    </row>
    <row r="1929" spans="1:6">
      <c r="A1929" s="60" t="s">
        <v>489</v>
      </c>
      <c r="B1929" s="59" t="s">
        <v>490</v>
      </c>
      <c r="C1929" s="59" t="s">
        <v>519</v>
      </c>
      <c r="D1929" s="59" t="s">
        <v>1023</v>
      </c>
      <c r="E1929" s="59" t="s">
        <v>908</v>
      </c>
      <c r="F1929">
        <v>43820.81</v>
      </c>
    </row>
    <row r="1930" spans="1:6">
      <c r="A1930" s="60" t="s">
        <v>489</v>
      </c>
      <c r="B1930" s="59" t="s">
        <v>490</v>
      </c>
      <c r="C1930" s="59" t="s">
        <v>7</v>
      </c>
      <c r="D1930" s="59" t="s">
        <v>1021</v>
      </c>
      <c r="E1930" s="59" t="s">
        <v>923</v>
      </c>
      <c r="F1930">
        <v>94097.99</v>
      </c>
    </row>
    <row r="1931" spans="1:6">
      <c r="A1931" s="60" t="s">
        <v>489</v>
      </c>
      <c r="B1931" s="59" t="s">
        <v>490</v>
      </c>
      <c r="C1931" s="59" t="s">
        <v>7</v>
      </c>
      <c r="D1931" s="59" t="s">
        <v>1022</v>
      </c>
      <c r="E1931" s="59" t="s">
        <v>920</v>
      </c>
      <c r="F1931">
        <v>107851.21</v>
      </c>
    </row>
    <row r="1932" spans="1:6">
      <c r="A1932" s="60" t="s">
        <v>491</v>
      </c>
      <c r="B1932" s="59" t="s">
        <v>492</v>
      </c>
      <c r="C1932" s="59" t="s">
        <v>519</v>
      </c>
      <c r="D1932" s="59" t="s">
        <v>1023</v>
      </c>
      <c r="E1932" s="59" t="s">
        <v>908</v>
      </c>
      <c r="F1932">
        <v>51137.79</v>
      </c>
    </row>
    <row r="1933" spans="1:6">
      <c r="A1933" s="60" t="s">
        <v>113</v>
      </c>
      <c r="B1933" s="59" t="s">
        <v>114</v>
      </c>
      <c r="C1933" s="59" t="s">
        <v>660</v>
      </c>
      <c r="D1933" s="59" t="s">
        <v>1034</v>
      </c>
      <c r="E1933" s="59" t="s">
        <v>910</v>
      </c>
      <c r="F1933">
        <v>1848772.83</v>
      </c>
    </row>
    <row r="1934" spans="1:6">
      <c r="A1934" s="60" t="s">
        <v>115</v>
      </c>
      <c r="B1934" s="59" t="s">
        <v>116</v>
      </c>
      <c r="C1934" s="59" t="s">
        <v>680</v>
      </c>
      <c r="D1934" s="59" t="s">
        <v>1029</v>
      </c>
      <c r="E1934" s="59" t="s">
        <v>861</v>
      </c>
      <c r="F1934">
        <v>0.15060000000000001</v>
      </c>
    </row>
    <row r="1935" spans="1:6">
      <c r="A1935" s="60" t="s">
        <v>115</v>
      </c>
      <c r="B1935" s="59" t="s">
        <v>116</v>
      </c>
      <c r="C1935" s="59" t="s">
        <v>656</v>
      </c>
      <c r="D1935" s="59" t="s">
        <v>1030</v>
      </c>
      <c r="E1935" s="59" t="s">
        <v>918</v>
      </c>
      <c r="F1935">
        <v>1426985.21</v>
      </c>
    </row>
    <row r="1936" spans="1:6">
      <c r="A1936" s="60" t="s">
        <v>115</v>
      </c>
      <c r="B1936" s="59" t="s">
        <v>116</v>
      </c>
      <c r="C1936" s="59" t="s">
        <v>658</v>
      </c>
      <c r="D1936" s="59" t="s">
        <v>1031</v>
      </c>
      <c r="E1936" s="59" t="s">
        <v>917</v>
      </c>
      <c r="F1936">
        <v>4215519.8899999997</v>
      </c>
    </row>
    <row r="1937" spans="1:6">
      <c r="A1937" s="60" t="s">
        <v>115</v>
      </c>
      <c r="B1937" s="59" t="s">
        <v>116</v>
      </c>
      <c r="C1937" s="59" t="s">
        <v>650</v>
      </c>
      <c r="D1937" s="59" t="s">
        <v>1035</v>
      </c>
      <c r="E1937" s="59" t="s">
        <v>909</v>
      </c>
      <c r="F1937">
        <v>1591298.26</v>
      </c>
    </row>
    <row r="1938" spans="1:6">
      <c r="A1938" s="60" t="s">
        <v>115</v>
      </c>
      <c r="B1938" s="59" t="s">
        <v>116</v>
      </c>
      <c r="C1938" s="59" t="s">
        <v>648</v>
      </c>
      <c r="D1938" s="59" t="s">
        <v>1032</v>
      </c>
      <c r="E1938" s="59" t="s">
        <v>919</v>
      </c>
      <c r="F1938">
        <v>437159.29</v>
      </c>
    </row>
    <row r="1939" spans="1:6">
      <c r="A1939" s="60" t="s">
        <v>115</v>
      </c>
      <c r="B1939" s="59" t="s">
        <v>116</v>
      </c>
      <c r="C1939" s="59" t="s">
        <v>519</v>
      </c>
      <c r="D1939" s="59" t="s">
        <v>1033</v>
      </c>
      <c r="E1939" s="59" t="s">
        <v>906</v>
      </c>
      <c r="F1939">
        <v>26582028.620000001</v>
      </c>
    </row>
    <row r="1940" spans="1:6">
      <c r="A1940" s="60" t="s">
        <v>115</v>
      </c>
      <c r="B1940" s="59" t="s">
        <v>116</v>
      </c>
      <c r="C1940" s="59" t="s">
        <v>660</v>
      </c>
      <c r="D1940" s="59" t="s">
        <v>1034</v>
      </c>
      <c r="E1940" s="59" t="s">
        <v>910</v>
      </c>
      <c r="F1940">
        <v>5775154.6200000001</v>
      </c>
    </row>
    <row r="1941" spans="1:6">
      <c r="A1941" s="60" t="s">
        <v>117</v>
      </c>
      <c r="B1941" s="59" t="s">
        <v>118</v>
      </c>
      <c r="C1941" s="59" t="s">
        <v>680</v>
      </c>
      <c r="D1941" s="59" t="s">
        <v>1029</v>
      </c>
      <c r="E1941" s="59" t="s">
        <v>861</v>
      </c>
      <c r="F1941">
        <v>0.1953</v>
      </c>
    </row>
    <row r="1942" spans="1:6">
      <c r="A1942" s="60" t="s">
        <v>117</v>
      </c>
      <c r="B1942" s="59" t="s">
        <v>118</v>
      </c>
      <c r="C1942" s="59" t="s">
        <v>656</v>
      </c>
      <c r="D1942" s="59" t="s">
        <v>1030</v>
      </c>
      <c r="E1942" s="59" t="s">
        <v>918</v>
      </c>
      <c r="F1942">
        <v>202386.51</v>
      </c>
    </row>
    <row r="1943" spans="1:6">
      <c r="A1943" s="60" t="s">
        <v>117</v>
      </c>
      <c r="B1943" s="59" t="s">
        <v>118</v>
      </c>
      <c r="C1943" s="59" t="s">
        <v>658</v>
      </c>
      <c r="D1943" s="59" t="s">
        <v>1031</v>
      </c>
      <c r="E1943" s="59" t="s">
        <v>917</v>
      </c>
      <c r="F1943">
        <v>290481.57</v>
      </c>
    </row>
    <row r="1944" spans="1:6">
      <c r="A1944" s="60" t="s">
        <v>117</v>
      </c>
      <c r="B1944" s="59" t="s">
        <v>118</v>
      </c>
      <c r="C1944" s="59" t="s">
        <v>650</v>
      </c>
      <c r="D1944" s="59" t="s">
        <v>1035</v>
      </c>
      <c r="E1944" s="59" t="s">
        <v>909</v>
      </c>
      <c r="F1944">
        <v>364958.67</v>
      </c>
    </row>
    <row r="1945" spans="1:6">
      <c r="A1945" s="60" t="s">
        <v>117</v>
      </c>
      <c r="B1945" s="59" t="s">
        <v>118</v>
      </c>
      <c r="C1945" s="59" t="s">
        <v>648</v>
      </c>
      <c r="D1945" s="59" t="s">
        <v>1032</v>
      </c>
      <c r="E1945" s="59" t="s">
        <v>919</v>
      </c>
      <c r="F1945">
        <v>18348.53</v>
      </c>
    </row>
    <row r="1946" spans="1:6">
      <c r="A1946" s="60" t="s">
        <v>117</v>
      </c>
      <c r="B1946" s="59" t="s">
        <v>118</v>
      </c>
      <c r="C1946" s="59" t="s">
        <v>660</v>
      </c>
      <c r="D1946" s="59" t="s">
        <v>1034</v>
      </c>
      <c r="E1946" s="59" t="s">
        <v>910</v>
      </c>
      <c r="F1946">
        <v>479459.08</v>
      </c>
    </row>
    <row r="1947" spans="1:6">
      <c r="A1947" s="60" t="s">
        <v>676</v>
      </c>
      <c r="B1947" s="59" t="s">
        <v>677</v>
      </c>
      <c r="C1947" s="59" t="s">
        <v>680</v>
      </c>
      <c r="D1947" s="59" t="s">
        <v>1029</v>
      </c>
      <c r="E1947" s="59" t="s">
        <v>861</v>
      </c>
      <c r="F1947">
        <v>0.40450000000000003</v>
      </c>
    </row>
    <row r="1948" spans="1:6">
      <c r="A1948" s="60" t="s">
        <v>119</v>
      </c>
      <c r="B1948" s="59" t="s">
        <v>120</v>
      </c>
      <c r="C1948" s="59" t="s">
        <v>680</v>
      </c>
      <c r="D1948" s="59" t="s">
        <v>1029</v>
      </c>
      <c r="E1948" s="59" t="s">
        <v>861</v>
      </c>
      <c r="F1948">
        <v>0.20150000000000001</v>
      </c>
    </row>
    <row r="1949" spans="1:6">
      <c r="A1949" s="60" t="s">
        <v>119</v>
      </c>
      <c r="B1949" s="59" t="s">
        <v>120</v>
      </c>
      <c r="C1949" s="59" t="s">
        <v>656</v>
      </c>
      <c r="D1949" s="59" t="s">
        <v>1030</v>
      </c>
      <c r="E1949" s="59" t="s">
        <v>918</v>
      </c>
      <c r="F1949">
        <v>135439.62</v>
      </c>
    </row>
    <row r="1950" spans="1:6">
      <c r="A1950" s="60" t="s">
        <v>119</v>
      </c>
      <c r="B1950" s="59" t="s">
        <v>120</v>
      </c>
      <c r="C1950" s="59" t="s">
        <v>658</v>
      </c>
      <c r="D1950" s="59" t="s">
        <v>1031</v>
      </c>
      <c r="E1950" s="59" t="s">
        <v>917</v>
      </c>
      <c r="F1950">
        <v>194072.98</v>
      </c>
    </row>
    <row r="1951" spans="1:6">
      <c r="A1951" s="60" t="s">
        <v>119</v>
      </c>
      <c r="B1951" s="59" t="s">
        <v>120</v>
      </c>
      <c r="C1951" s="59" t="s">
        <v>650</v>
      </c>
      <c r="D1951" s="59" t="s">
        <v>1035</v>
      </c>
      <c r="E1951" s="59" t="s">
        <v>909</v>
      </c>
      <c r="F1951">
        <v>212134.84</v>
      </c>
    </row>
    <row r="1952" spans="1:6">
      <c r="A1952" s="60" t="s">
        <v>119</v>
      </c>
      <c r="B1952" s="59" t="s">
        <v>120</v>
      </c>
      <c r="C1952" s="59" t="s">
        <v>648</v>
      </c>
      <c r="D1952" s="59" t="s">
        <v>1032</v>
      </c>
      <c r="E1952" s="59" t="s">
        <v>919</v>
      </c>
      <c r="F1952">
        <v>12915.33</v>
      </c>
    </row>
    <row r="1953" spans="1:6">
      <c r="A1953" s="60" t="s">
        <v>119</v>
      </c>
      <c r="B1953" s="59" t="s">
        <v>120</v>
      </c>
      <c r="C1953" s="59" t="s">
        <v>660</v>
      </c>
      <c r="D1953" s="59" t="s">
        <v>1034</v>
      </c>
      <c r="E1953" s="59" t="s">
        <v>910</v>
      </c>
      <c r="F1953">
        <v>291698.15000000002</v>
      </c>
    </row>
    <row r="1954" spans="1:6">
      <c r="A1954" s="60" t="s">
        <v>121</v>
      </c>
      <c r="B1954" s="59" t="s">
        <v>122</v>
      </c>
      <c r="C1954" s="59" t="s">
        <v>680</v>
      </c>
      <c r="D1954" s="59" t="s">
        <v>1029</v>
      </c>
      <c r="E1954" s="59" t="s">
        <v>861</v>
      </c>
      <c r="F1954">
        <v>0.2036</v>
      </c>
    </row>
    <row r="1955" spans="1:6">
      <c r="A1955" s="60" t="s">
        <v>121</v>
      </c>
      <c r="B1955" s="59" t="s">
        <v>122</v>
      </c>
      <c r="C1955" s="59" t="s">
        <v>656</v>
      </c>
      <c r="D1955" s="59" t="s">
        <v>1030</v>
      </c>
      <c r="E1955" s="59" t="s">
        <v>918</v>
      </c>
      <c r="F1955">
        <v>403004.49</v>
      </c>
    </row>
    <row r="1956" spans="1:6">
      <c r="A1956" s="60" t="s">
        <v>121</v>
      </c>
      <c r="B1956" s="59" t="s">
        <v>122</v>
      </c>
      <c r="C1956" s="59" t="s">
        <v>658</v>
      </c>
      <c r="D1956" s="59" t="s">
        <v>1031</v>
      </c>
      <c r="E1956" s="59" t="s">
        <v>917</v>
      </c>
      <c r="F1956">
        <v>514311.56</v>
      </c>
    </row>
    <row r="1957" spans="1:6">
      <c r="A1957" s="60" t="s">
        <v>121</v>
      </c>
      <c r="B1957" s="59" t="s">
        <v>122</v>
      </c>
      <c r="C1957" s="59" t="s">
        <v>650</v>
      </c>
      <c r="D1957" s="59" t="s">
        <v>1035</v>
      </c>
      <c r="E1957" s="59" t="s">
        <v>909</v>
      </c>
      <c r="F1957">
        <v>608482.43999999994</v>
      </c>
    </row>
    <row r="1958" spans="1:6">
      <c r="A1958" s="60" t="s">
        <v>121</v>
      </c>
      <c r="B1958" s="59" t="s">
        <v>122</v>
      </c>
      <c r="C1958" s="59" t="s">
        <v>648</v>
      </c>
      <c r="D1958" s="59" t="s">
        <v>1032</v>
      </c>
      <c r="E1958" s="59" t="s">
        <v>919</v>
      </c>
      <c r="F1958">
        <v>38686.67</v>
      </c>
    </row>
    <row r="1959" spans="1:6">
      <c r="A1959" s="60" t="s">
        <v>121</v>
      </c>
      <c r="B1959" s="59" t="s">
        <v>122</v>
      </c>
      <c r="C1959" s="59" t="s">
        <v>519</v>
      </c>
      <c r="D1959" s="59" t="s">
        <v>1033</v>
      </c>
      <c r="E1959" s="59" t="s">
        <v>906</v>
      </c>
      <c r="F1959">
        <v>1644683.61</v>
      </c>
    </row>
    <row r="1960" spans="1:6">
      <c r="A1960" s="60" t="s">
        <v>121</v>
      </c>
      <c r="B1960" s="59" t="s">
        <v>122</v>
      </c>
      <c r="C1960" s="59" t="s">
        <v>660</v>
      </c>
      <c r="D1960" s="59" t="s">
        <v>1034</v>
      </c>
      <c r="E1960" s="59" t="s">
        <v>910</v>
      </c>
      <c r="F1960">
        <v>918425.81</v>
      </c>
    </row>
    <row r="1961" spans="1:6">
      <c r="A1961" s="60" t="s">
        <v>123</v>
      </c>
      <c r="B1961" s="59" t="s">
        <v>124</v>
      </c>
      <c r="C1961" s="59" t="s">
        <v>680</v>
      </c>
      <c r="D1961" s="59" t="s">
        <v>1029</v>
      </c>
      <c r="E1961" s="59" t="s">
        <v>861</v>
      </c>
      <c r="F1961">
        <v>0.15720000000000001</v>
      </c>
    </row>
    <row r="1962" spans="1:6">
      <c r="A1962" s="60" t="s">
        <v>123</v>
      </c>
      <c r="B1962" s="59" t="s">
        <v>124</v>
      </c>
      <c r="C1962" s="59" t="s">
        <v>658</v>
      </c>
      <c r="D1962" s="59" t="s">
        <v>1031</v>
      </c>
      <c r="E1962" s="59" t="s">
        <v>917</v>
      </c>
      <c r="F1962">
        <v>543472.92000000004</v>
      </c>
    </row>
    <row r="1963" spans="1:6">
      <c r="A1963" s="60" t="s">
        <v>123</v>
      </c>
      <c r="B1963" s="59" t="s">
        <v>124</v>
      </c>
      <c r="C1963" s="59" t="s">
        <v>648</v>
      </c>
      <c r="D1963" s="59" t="s">
        <v>1032</v>
      </c>
      <c r="E1963" s="59" t="s">
        <v>919</v>
      </c>
      <c r="F1963">
        <v>52118.54</v>
      </c>
    </row>
    <row r="1964" spans="1:6">
      <c r="A1964" s="60" t="s">
        <v>47</v>
      </c>
      <c r="B1964" s="59" t="s">
        <v>48</v>
      </c>
      <c r="C1964" s="59" t="s">
        <v>656</v>
      </c>
      <c r="D1964" s="59" t="s">
        <v>1030</v>
      </c>
      <c r="E1964" s="59" t="s">
        <v>918</v>
      </c>
      <c r="F1964">
        <v>294239.71000000002</v>
      </c>
    </row>
    <row r="1965" spans="1:6">
      <c r="A1965" s="60" t="s">
        <v>47</v>
      </c>
      <c r="B1965" s="59" t="s">
        <v>48</v>
      </c>
      <c r="C1965" s="59" t="s">
        <v>658</v>
      </c>
      <c r="D1965" s="59" t="s">
        <v>1031</v>
      </c>
      <c r="E1965" s="59" t="s">
        <v>917</v>
      </c>
      <c r="F1965">
        <v>528349.29</v>
      </c>
    </row>
    <row r="1966" spans="1:6">
      <c r="A1966" s="60" t="s">
        <v>47</v>
      </c>
      <c r="B1966" s="59" t="s">
        <v>48</v>
      </c>
      <c r="C1966" s="59" t="s">
        <v>650</v>
      </c>
      <c r="D1966" s="59" t="s">
        <v>1035</v>
      </c>
      <c r="E1966" s="59" t="s">
        <v>909</v>
      </c>
      <c r="F1966">
        <v>477890.92</v>
      </c>
    </row>
    <row r="1967" spans="1:6">
      <c r="A1967" s="60" t="s">
        <v>47</v>
      </c>
      <c r="B1967" s="59" t="s">
        <v>48</v>
      </c>
      <c r="C1967" s="59" t="s">
        <v>648</v>
      </c>
      <c r="D1967" s="59" t="s">
        <v>1032</v>
      </c>
      <c r="E1967" s="59" t="s">
        <v>919</v>
      </c>
      <c r="F1967">
        <v>28517.599999999999</v>
      </c>
    </row>
    <row r="1968" spans="1:6">
      <c r="A1968" s="60" t="s">
        <v>47</v>
      </c>
      <c r="B1968" s="59" t="s">
        <v>48</v>
      </c>
      <c r="C1968" s="59" t="s">
        <v>519</v>
      </c>
      <c r="D1968" s="59" t="s">
        <v>1033</v>
      </c>
      <c r="E1968" s="59" t="s">
        <v>906</v>
      </c>
      <c r="F1968">
        <v>1708818.77</v>
      </c>
    </row>
    <row r="1969" spans="1:6">
      <c r="A1969" s="60" t="s">
        <v>47</v>
      </c>
      <c r="B1969" s="59" t="s">
        <v>48</v>
      </c>
      <c r="C1969" s="59" t="s">
        <v>660</v>
      </c>
      <c r="D1969" s="59" t="s">
        <v>1034</v>
      </c>
      <c r="E1969" s="59" t="s">
        <v>910</v>
      </c>
      <c r="F1969">
        <v>444163.75</v>
      </c>
    </row>
    <row r="1970" spans="1:6">
      <c r="A1970" s="60" t="s">
        <v>49</v>
      </c>
      <c r="B1970" s="59" t="s">
        <v>50</v>
      </c>
      <c r="C1970" s="59" t="s">
        <v>680</v>
      </c>
      <c r="D1970" s="59" t="s">
        <v>1029</v>
      </c>
      <c r="E1970" s="59" t="s">
        <v>861</v>
      </c>
      <c r="F1970">
        <v>0.22450000000000001</v>
      </c>
    </row>
    <row r="1971" spans="1:6">
      <c r="A1971" s="60" t="s">
        <v>49</v>
      </c>
      <c r="B1971" s="59" t="s">
        <v>50</v>
      </c>
      <c r="C1971" s="59" t="s">
        <v>658</v>
      </c>
      <c r="D1971" s="59" t="s">
        <v>1031</v>
      </c>
      <c r="E1971" s="59" t="s">
        <v>917</v>
      </c>
      <c r="F1971">
        <v>61567.07</v>
      </c>
    </row>
    <row r="1972" spans="1:6">
      <c r="A1972" s="60" t="s">
        <v>49</v>
      </c>
      <c r="B1972" s="59" t="s">
        <v>50</v>
      </c>
      <c r="C1972" s="59" t="s">
        <v>648</v>
      </c>
      <c r="D1972" s="59" t="s">
        <v>1032</v>
      </c>
      <c r="E1972" s="59" t="s">
        <v>919</v>
      </c>
      <c r="F1972">
        <v>5305.6</v>
      </c>
    </row>
    <row r="1973" spans="1:6">
      <c r="A1973" s="60" t="s">
        <v>49</v>
      </c>
      <c r="B1973" s="59" t="s">
        <v>50</v>
      </c>
      <c r="C1973" s="59" t="s">
        <v>519</v>
      </c>
      <c r="D1973" s="59" t="s">
        <v>1033</v>
      </c>
      <c r="E1973" s="59" t="s">
        <v>906</v>
      </c>
      <c r="F1973">
        <v>277265.24</v>
      </c>
    </row>
    <row r="1974" spans="1:6">
      <c r="A1974" s="60" t="s">
        <v>49</v>
      </c>
      <c r="B1974" s="59" t="s">
        <v>50</v>
      </c>
      <c r="C1974" s="59" t="s">
        <v>660</v>
      </c>
      <c r="D1974" s="59" t="s">
        <v>1034</v>
      </c>
      <c r="E1974" s="59" t="s">
        <v>910</v>
      </c>
      <c r="F1974">
        <v>496702.05</v>
      </c>
    </row>
    <row r="1975" spans="1:6">
      <c r="A1975" s="60" t="s">
        <v>51</v>
      </c>
      <c r="B1975" s="59" t="s">
        <v>52</v>
      </c>
      <c r="C1975" s="59" t="s">
        <v>680</v>
      </c>
      <c r="D1975" s="59" t="s">
        <v>1029</v>
      </c>
      <c r="E1975" s="59" t="s">
        <v>861</v>
      </c>
      <c r="F1975">
        <v>0.28899999999999998</v>
      </c>
    </row>
    <row r="1976" spans="1:6">
      <c r="A1976" s="60" t="s">
        <v>51</v>
      </c>
      <c r="B1976" s="59" t="s">
        <v>52</v>
      </c>
      <c r="C1976" s="59" t="s">
        <v>656</v>
      </c>
      <c r="D1976" s="59" t="s">
        <v>1030</v>
      </c>
      <c r="E1976" s="59" t="s">
        <v>918</v>
      </c>
      <c r="F1976">
        <v>177184.91</v>
      </c>
    </row>
    <row r="1977" spans="1:6">
      <c r="A1977" s="60" t="s">
        <v>51</v>
      </c>
      <c r="B1977" s="59" t="s">
        <v>52</v>
      </c>
      <c r="C1977" s="59" t="s">
        <v>658</v>
      </c>
      <c r="D1977" s="59" t="s">
        <v>1031</v>
      </c>
      <c r="E1977" s="59" t="s">
        <v>917</v>
      </c>
      <c r="F1977">
        <v>286723.45</v>
      </c>
    </row>
    <row r="1978" spans="1:6">
      <c r="A1978" s="60" t="s">
        <v>51</v>
      </c>
      <c r="B1978" s="59" t="s">
        <v>52</v>
      </c>
      <c r="C1978" s="59" t="s">
        <v>650</v>
      </c>
      <c r="D1978" s="59" t="s">
        <v>1035</v>
      </c>
      <c r="E1978" s="59" t="s">
        <v>909</v>
      </c>
      <c r="F1978">
        <v>241779.66</v>
      </c>
    </row>
    <row r="1979" spans="1:6">
      <c r="A1979" s="60" t="s">
        <v>51</v>
      </c>
      <c r="B1979" s="59" t="s">
        <v>52</v>
      </c>
      <c r="C1979" s="59" t="s">
        <v>648</v>
      </c>
      <c r="D1979" s="59" t="s">
        <v>1032</v>
      </c>
      <c r="E1979" s="59" t="s">
        <v>919</v>
      </c>
      <c r="F1979">
        <v>15806.26</v>
      </c>
    </row>
    <row r="1980" spans="1:6">
      <c r="A1980" s="60" t="s">
        <v>51</v>
      </c>
      <c r="B1980" s="59" t="s">
        <v>52</v>
      </c>
      <c r="C1980" s="59" t="s">
        <v>519</v>
      </c>
      <c r="D1980" s="59" t="s">
        <v>1033</v>
      </c>
      <c r="E1980" s="59" t="s">
        <v>906</v>
      </c>
      <c r="F1980">
        <v>1476896.81</v>
      </c>
    </row>
    <row r="1981" spans="1:6">
      <c r="A1981" s="60" t="s">
        <v>51</v>
      </c>
      <c r="B1981" s="59" t="s">
        <v>52</v>
      </c>
      <c r="C1981" s="59" t="s">
        <v>660</v>
      </c>
      <c r="D1981" s="59" t="s">
        <v>1034</v>
      </c>
      <c r="E1981" s="59" t="s">
        <v>910</v>
      </c>
      <c r="F1981">
        <v>399939.72</v>
      </c>
    </row>
    <row r="1982" spans="1:6">
      <c r="A1982" s="60" t="s">
        <v>53</v>
      </c>
      <c r="B1982" s="59" t="s">
        <v>54</v>
      </c>
      <c r="C1982" s="59" t="s">
        <v>680</v>
      </c>
      <c r="D1982" s="59" t="s">
        <v>1029</v>
      </c>
      <c r="E1982" s="59" t="s">
        <v>861</v>
      </c>
      <c r="F1982">
        <v>0.1739</v>
      </c>
    </row>
    <row r="1983" spans="1:6">
      <c r="A1983" s="60" t="s">
        <v>53</v>
      </c>
      <c r="B1983" s="59" t="s">
        <v>54</v>
      </c>
      <c r="C1983" s="59" t="s">
        <v>656</v>
      </c>
      <c r="D1983" s="59" t="s">
        <v>1030</v>
      </c>
      <c r="E1983" s="59" t="s">
        <v>918</v>
      </c>
      <c r="F1983">
        <v>559630.22</v>
      </c>
    </row>
    <row r="1984" spans="1:6">
      <c r="A1984" s="60" t="s">
        <v>53</v>
      </c>
      <c r="B1984" s="59" t="s">
        <v>54</v>
      </c>
      <c r="C1984" s="59" t="s">
        <v>658</v>
      </c>
      <c r="D1984" s="59" t="s">
        <v>1031</v>
      </c>
      <c r="E1984" s="59" t="s">
        <v>917</v>
      </c>
      <c r="F1984">
        <v>830989.53</v>
      </c>
    </row>
    <row r="1985" spans="1:6">
      <c r="A1985" s="60" t="s">
        <v>53</v>
      </c>
      <c r="B1985" s="59" t="s">
        <v>54</v>
      </c>
      <c r="C1985" s="59" t="s">
        <v>650</v>
      </c>
      <c r="D1985" s="59" t="s">
        <v>1035</v>
      </c>
      <c r="E1985" s="59" t="s">
        <v>909</v>
      </c>
      <c r="F1985">
        <v>1252392.51</v>
      </c>
    </row>
    <row r="1986" spans="1:6">
      <c r="A1986" s="60" t="s">
        <v>53</v>
      </c>
      <c r="B1986" s="59" t="s">
        <v>54</v>
      </c>
      <c r="C1986" s="59" t="s">
        <v>648</v>
      </c>
      <c r="D1986" s="59" t="s">
        <v>1032</v>
      </c>
      <c r="E1986" s="59" t="s">
        <v>919</v>
      </c>
      <c r="F1986">
        <v>52171.72</v>
      </c>
    </row>
    <row r="1987" spans="1:6">
      <c r="A1987" s="60" t="s">
        <v>53</v>
      </c>
      <c r="B1987" s="59" t="s">
        <v>54</v>
      </c>
      <c r="C1987" s="59" t="s">
        <v>519</v>
      </c>
      <c r="D1987" s="59" t="s">
        <v>1033</v>
      </c>
      <c r="E1987" s="59" t="s">
        <v>906</v>
      </c>
      <c r="F1987">
        <v>2389844.77</v>
      </c>
    </row>
    <row r="1988" spans="1:6">
      <c r="A1988" s="60" t="s">
        <v>53</v>
      </c>
      <c r="B1988" s="59" t="s">
        <v>54</v>
      </c>
      <c r="C1988" s="59" t="s">
        <v>660</v>
      </c>
      <c r="D1988" s="59" t="s">
        <v>1034</v>
      </c>
      <c r="E1988" s="59" t="s">
        <v>910</v>
      </c>
      <c r="F1988">
        <v>1412622.53</v>
      </c>
    </row>
    <row r="1989" spans="1:6">
      <c r="A1989" s="60" t="s">
        <v>55</v>
      </c>
      <c r="B1989" s="59" t="s">
        <v>56</v>
      </c>
      <c r="C1989" s="59" t="s">
        <v>680</v>
      </c>
      <c r="D1989" s="59" t="s">
        <v>1029</v>
      </c>
      <c r="E1989" s="59" t="s">
        <v>861</v>
      </c>
      <c r="F1989">
        <v>0.15190000000000001</v>
      </c>
    </row>
    <row r="1990" spans="1:6">
      <c r="A1990" s="60" t="s">
        <v>55</v>
      </c>
      <c r="B1990" s="59" t="s">
        <v>56</v>
      </c>
      <c r="C1990" s="59" t="s">
        <v>656</v>
      </c>
      <c r="D1990" s="59" t="s">
        <v>1030</v>
      </c>
      <c r="E1990" s="59" t="s">
        <v>918</v>
      </c>
      <c r="F1990">
        <v>2397136.21</v>
      </c>
    </row>
    <row r="1991" spans="1:6">
      <c r="A1991" s="60" t="s">
        <v>55</v>
      </c>
      <c r="B1991" s="59" t="s">
        <v>56</v>
      </c>
      <c r="C1991" s="59" t="s">
        <v>658</v>
      </c>
      <c r="D1991" s="59" t="s">
        <v>1031</v>
      </c>
      <c r="E1991" s="59" t="s">
        <v>917</v>
      </c>
      <c r="F1991">
        <v>3779908.07</v>
      </c>
    </row>
    <row r="1992" spans="1:6">
      <c r="A1992" s="60" t="s">
        <v>55</v>
      </c>
      <c r="B1992" s="59" t="s">
        <v>56</v>
      </c>
      <c r="C1992" s="59" t="s">
        <v>650</v>
      </c>
      <c r="D1992" s="59" t="s">
        <v>1035</v>
      </c>
      <c r="E1992" s="59" t="s">
        <v>909</v>
      </c>
      <c r="F1992">
        <v>1946228.18</v>
      </c>
    </row>
    <row r="1993" spans="1:6">
      <c r="A1993" s="60" t="s">
        <v>55</v>
      </c>
      <c r="B1993" s="59" t="s">
        <v>56</v>
      </c>
      <c r="C1993" s="59" t="s">
        <v>648</v>
      </c>
      <c r="D1993" s="59" t="s">
        <v>1032</v>
      </c>
      <c r="E1993" s="59" t="s">
        <v>919</v>
      </c>
      <c r="F1993">
        <v>262295.57</v>
      </c>
    </row>
    <row r="1994" spans="1:6">
      <c r="A1994" s="60" t="s">
        <v>55</v>
      </c>
      <c r="B1994" s="59" t="s">
        <v>56</v>
      </c>
      <c r="C1994" s="59" t="s">
        <v>519</v>
      </c>
      <c r="D1994" s="59" t="s">
        <v>1033</v>
      </c>
      <c r="E1994" s="59" t="s">
        <v>906</v>
      </c>
      <c r="F1994">
        <v>17329055.59</v>
      </c>
    </row>
    <row r="1995" spans="1:6">
      <c r="A1995" s="60" t="s">
        <v>55</v>
      </c>
      <c r="B1995" s="59" t="s">
        <v>56</v>
      </c>
      <c r="C1995" s="59" t="s">
        <v>660</v>
      </c>
      <c r="D1995" s="59" t="s">
        <v>1034</v>
      </c>
      <c r="E1995" s="59" t="s">
        <v>910</v>
      </c>
      <c r="F1995">
        <v>5649504.5499999998</v>
      </c>
    </row>
    <row r="1996" spans="1:6">
      <c r="A1996" s="60" t="s">
        <v>57</v>
      </c>
      <c r="B1996" s="59" t="s">
        <v>58</v>
      </c>
      <c r="C1996" s="59" t="s">
        <v>680</v>
      </c>
      <c r="D1996" s="59" t="s">
        <v>1029</v>
      </c>
      <c r="E1996" s="59" t="s">
        <v>861</v>
      </c>
      <c r="F1996">
        <v>0.18490000000000001</v>
      </c>
    </row>
    <row r="1997" spans="1:6">
      <c r="A1997" s="60" t="s">
        <v>57</v>
      </c>
      <c r="B1997" s="59" t="s">
        <v>58</v>
      </c>
      <c r="C1997" s="59" t="s">
        <v>656</v>
      </c>
      <c r="D1997" s="59" t="s">
        <v>1030</v>
      </c>
      <c r="E1997" s="59" t="s">
        <v>918</v>
      </c>
      <c r="F1997">
        <v>907274.04</v>
      </c>
    </row>
    <row r="1998" spans="1:6">
      <c r="A1998" s="60" t="s">
        <v>57</v>
      </c>
      <c r="B1998" s="59" t="s">
        <v>58</v>
      </c>
      <c r="C1998" s="59" t="s">
        <v>658</v>
      </c>
      <c r="D1998" s="59" t="s">
        <v>1031</v>
      </c>
      <c r="E1998" s="59" t="s">
        <v>917</v>
      </c>
      <c r="F1998">
        <v>1160894.74</v>
      </c>
    </row>
    <row r="1999" spans="1:6">
      <c r="A1999" s="60" t="s">
        <v>57</v>
      </c>
      <c r="B1999" s="59" t="s">
        <v>58</v>
      </c>
      <c r="C1999" s="59" t="s">
        <v>650</v>
      </c>
      <c r="D1999" s="59" t="s">
        <v>1035</v>
      </c>
      <c r="E1999" s="59" t="s">
        <v>909</v>
      </c>
      <c r="F1999">
        <v>838056.61</v>
      </c>
    </row>
    <row r="2000" spans="1:6">
      <c r="A2000" s="60" t="s">
        <v>57</v>
      </c>
      <c r="B2000" s="59" t="s">
        <v>58</v>
      </c>
      <c r="C2000" s="59" t="s">
        <v>648</v>
      </c>
      <c r="D2000" s="59" t="s">
        <v>1032</v>
      </c>
      <c r="E2000" s="59" t="s">
        <v>919</v>
      </c>
      <c r="F2000">
        <v>88464.36</v>
      </c>
    </row>
    <row r="2001" spans="1:6">
      <c r="A2001" s="60" t="s">
        <v>57</v>
      </c>
      <c r="B2001" s="59" t="s">
        <v>58</v>
      </c>
      <c r="C2001" s="59" t="s">
        <v>519</v>
      </c>
      <c r="D2001" s="59" t="s">
        <v>1033</v>
      </c>
      <c r="E2001" s="59" t="s">
        <v>906</v>
      </c>
      <c r="F2001">
        <v>4582446.42</v>
      </c>
    </row>
    <row r="2002" spans="1:6">
      <c r="A2002" s="60" t="s">
        <v>57</v>
      </c>
      <c r="B2002" s="59" t="s">
        <v>58</v>
      </c>
      <c r="C2002" s="59" t="s">
        <v>660</v>
      </c>
      <c r="D2002" s="59" t="s">
        <v>1034</v>
      </c>
      <c r="E2002" s="59" t="s">
        <v>910</v>
      </c>
      <c r="F2002">
        <v>2079132.19</v>
      </c>
    </row>
    <row r="2003" spans="1:6">
      <c r="A2003" s="60" t="s">
        <v>59</v>
      </c>
      <c r="B2003" s="59" t="s">
        <v>60</v>
      </c>
      <c r="C2003" s="59" t="s">
        <v>680</v>
      </c>
      <c r="D2003" s="59" t="s">
        <v>1029</v>
      </c>
      <c r="E2003" s="59" t="s">
        <v>861</v>
      </c>
      <c r="F2003">
        <v>0.29899999999999999</v>
      </c>
    </row>
    <row r="2004" spans="1:6">
      <c r="A2004" s="60" t="s">
        <v>59</v>
      </c>
      <c r="B2004" s="59" t="s">
        <v>60</v>
      </c>
      <c r="C2004" s="59" t="s">
        <v>656</v>
      </c>
      <c r="D2004" s="59" t="s">
        <v>1030</v>
      </c>
      <c r="E2004" s="59" t="s">
        <v>918</v>
      </c>
      <c r="F2004">
        <v>39791.980000000003</v>
      </c>
    </row>
    <row r="2005" spans="1:6">
      <c r="A2005" s="60" t="s">
        <v>59</v>
      </c>
      <c r="B2005" s="59" t="s">
        <v>60</v>
      </c>
      <c r="C2005" s="59" t="s">
        <v>658</v>
      </c>
      <c r="D2005" s="59" t="s">
        <v>1031</v>
      </c>
      <c r="E2005" s="59" t="s">
        <v>917</v>
      </c>
      <c r="F2005">
        <v>58140.53</v>
      </c>
    </row>
    <row r="2006" spans="1:6">
      <c r="A2006" s="60" t="s">
        <v>59</v>
      </c>
      <c r="B2006" s="59" t="s">
        <v>60</v>
      </c>
      <c r="C2006" s="59" t="s">
        <v>648</v>
      </c>
      <c r="D2006" s="59" t="s">
        <v>1032</v>
      </c>
      <c r="E2006" s="59" t="s">
        <v>919</v>
      </c>
      <c r="F2006">
        <v>3647.6</v>
      </c>
    </row>
    <row r="2007" spans="1:6">
      <c r="A2007" s="60" t="s">
        <v>59</v>
      </c>
      <c r="B2007" s="59" t="s">
        <v>60</v>
      </c>
      <c r="C2007" s="59" t="s">
        <v>519</v>
      </c>
      <c r="D2007" s="59" t="s">
        <v>1033</v>
      </c>
      <c r="E2007" s="59" t="s">
        <v>906</v>
      </c>
      <c r="F2007">
        <v>236800.89</v>
      </c>
    </row>
    <row r="2008" spans="1:6">
      <c r="A2008" s="60" t="s">
        <v>59</v>
      </c>
      <c r="B2008" s="59" t="s">
        <v>60</v>
      </c>
      <c r="C2008" s="59" t="s">
        <v>660</v>
      </c>
      <c r="D2008" s="59" t="s">
        <v>1034</v>
      </c>
      <c r="E2008" s="59" t="s">
        <v>910</v>
      </c>
      <c r="F2008">
        <v>231859.78</v>
      </c>
    </row>
    <row r="2009" spans="1:6">
      <c r="A2009" s="60" t="s">
        <v>61</v>
      </c>
      <c r="B2009" s="59" t="s">
        <v>62</v>
      </c>
      <c r="C2009" s="59" t="s">
        <v>680</v>
      </c>
      <c r="D2009" s="59" t="s">
        <v>1029</v>
      </c>
      <c r="E2009" s="59" t="s">
        <v>861</v>
      </c>
      <c r="F2009">
        <v>0.24060000000000001</v>
      </c>
    </row>
    <row r="2010" spans="1:6">
      <c r="A2010" s="60" t="s">
        <v>61</v>
      </c>
      <c r="B2010" s="59" t="s">
        <v>62</v>
      </c>
      <c r="C2010" s="59" t="s">
        <v>656</v>
      </c>
      <c r="D2010" s="59" t="s">
        <v>1030</v>
      </c>
      <c r="E2010" s="59" t="s">
        <v>918</v>
      </c>
      <c r="F2010">
        <v>213218.78</v>
      </c>
    </row>
    <row r="2011" spans="1:6">
      <c r="A2011" s="60" t="s">
        <v>61</v>
      </c>
      <c r="B2011" s="59" t="s">
        <v>62</v>
      </c>
      <c r="C2011" s="59" t="s">
        <v>658</v>
      </c>
      <c r="D2011" s="59" t="s">
        <v>1031</v>
      </c>
      <c r="E2011" s="59" t="s">
        <v>917</v>
      </c>
      <c r="F2011">
        <v>341658.49</v>
      </c>
    </row>
    <row r="2012" spans="1:6">
      <c r="A2012" s="60" t="s">
        <v>61</v>
      </c>
      <c r="B2012" s="59" t="s">
        <v>62</v>
      </c>
      <c r="C2012" s="59" t="s">
        <v>648</v>
      </c>
      <c r="D2012" s="59" t="s">
        <v>1032</v>
      </c>
      <c r="E2012" s="59" t="s">
        <v>919</v>
      </c>
      <c r="F2012">
        <v>20227.599999999999</v>
      </c>
    </row>
    <row r="2013" spans="1:6">
      <c r="A2013" s="60" t="s">
        <v>61</v>
      </c>
      <c r="B2013" s="59" t="s">
        <v>62</v>
      </c>
      <c r="C2013" s="59" t="s">
        <v>519</v>
      </c>
      <c r="D2013" s="59" t="s">
        <v>1033</v>
      </c>
      <c r="E2013" s="59" t="s">
        <v>906</v>
      </c>
      <c r="F2013">
        <v>1005514</v>
      </c>
    </row>
    <row r="2014" spans="1:6">
      <c r="A2014" s="60" t="s">
        <v>61</v>
      </c>
      <c r="B2014" s="59" t="s">
        <v>62</v>
      </c>
      <c r="C2014" s="59" t="s">
        <v>660</v>
      </c>
      <c r="D2014" s="59" t="s">
        <v>1034</v>
      </c>
      <c r="E2014" s="59" t="s">
        <v>910</v>
      </c>
      <c r="F2014">
        <v>593166.80000000005</v>
      </c>
    </row>
    <row r="2015" spans="1:6">
      <c r="A2015" s="60" t="s">
        <v>63</v>
      </c>
      <c r="B2015" s="59" t="s">
        <v>64</v>
      </c>
      <c r="C2015" s="59" t="s">
        <v>680</v>
      </c>
      <c r="D2015" s="59" t="s">
        <v>1029</v>
      </c>
      <c r="E2015" s="59" t="s">
        <v>861</v>
      </c>
      <c r="F2015">
        <v>0.16259999999999999</v>
      </c>
    </row>
    <row r="2016" spans="1:6">
      <c r="A2016" s="60" t="s">
        <v>63</v>
      </c>
      <c r="B2016" s="59" t="s">
        <v>64</v>
      </c>
      <c r="C2016" s="59" t="s">
        <v>656</v>
      </c>
      <c r="D2016" s="59" t="s">
        <v>1030</v>
      </c>
      <c r="E2016" s="59" t="s">
        <v>918</v>
      </c>
      <c r="F2016">
        <v>985846.72</v>
      </c>
    </row>
    <row r="2017" spans="1:6">
      <c r="A2017" s="60" t="s">
        <v>63</v>
      </c>
      <c r="B2017" s="59" t="s">
        <v>64</v>
      </c>
      <c r="C2017" s="59" t="s">
        <v>658</v>
      </c>
      <c r="D2017" s="59" t="s">
        <v>1031</v>
      </c>
      <c r="E2017" s="59" t="s">
        <v>917</v>
      </c>
      <c r="F2017">
        <v>1495847.45</v>
      </c>
    </row>
    <row r="2018" spans="1:6">
      <c r="A2018" s="60" t="s">
        <v>63</v>
      </c>
      <c r="B2018" s="59" t="s">
        <v>64</v>
      </c>
      <c r="C2018" s="59" t="s">
        <v>650</v>
      </c>
      <c r="D2018" s="59" t="s">
        <v>1035</v>
      </c>
      <c r="E2018" s="59" t="s">
        <v>909</v>
      </c>
      <c r="F2018">
        <v>833038.85</v>
      </c>
    </row>
    <row r="2019" spans="1:6">
      <c r="A2019" s="60" t="s">
        <v>63</v>
      </c>
      <c r="B2019" s="59" t="s">
        <v>64</v>
      </c>
      <c r="C2019" s="59" t="s">
        <v>648</v>
      </c>
      <c r="D2019" s="59" t="s">
        <v>1032</v>
      </c>
      <c r="E2019" s="59" t="s">
        <v>919</v>
      </c>
      <c r="F2019">
        <v>96053.45</v>
      </c>
    </row>
    <row r="2020" spans="1:6">
      <c r="A2020" s="60" t="s">
        <v>63</v>
      </c>
      <c r="B2020" s="59" t="s">
        <v>64</v>
      </c>
      <c r="C2020" s="59" t="s">
        <v>519</v>
      </c>
      <c r="D2020" s="59" t="s">
        <v>1033</v>
      </c>
      <c r="E2020" s="59" t="s">
        <v>906</v>
      </c>
      <c r="F2020">
        <v>7312289.6100000003</v>
      </c>
    </row>
    <row r="2021" spans="1:6">
      <c r="A2021" s="60" t="s">
        <v>63</v>
      </c>
      <c r="B2021" s="59" t="s">
        <v>64</v>
      </c>
      <c r="C2021" s="59" t="s">
        <v>660</v>
      </c>
      <c r="D2021" s="59" t="s">
        <v>1034</v>
      </c>
      <c r="E2021" s="59" t="s">
        <v>910</v>
      </c>
      <c r="F2021">
        <v>1817016.64</v>
      </c>
    </row>
    <row r="2022" spans="1:6">
      <c r="A2022" s="60" t="s">
        <v>65</v>
      </c>
      <c r="B2022" s="59" t="s">
        <v>66</v>
      </c>
      <c r="C2022" s="59" t="s">
        <v>680</v>
      </c>
      <c r="D2022" s="59" t="s">
        <v>1029</v>
      </c>
      <c r="E2022" s="59" t="s">
        <v>861</v>
      </c>
      <c r="F2022">
        <v>0.18459999999999999</v>
      </c>
    </row>
    <row r="2023" spans="1:6">
      <c r="A2023" s="60" t="s">
        <v>65</v>
      </c>
      <c r="B2023" s="59" t="s">
        <v>66</v>
      </c>
      <c r="C2023" s="59" t="s">
        <v>656</v>
      </c>
      <c r="D2023" s="59" t="s">
        <v>1030</v>
      </c>
      <c r="E2023" s="59" t="s">
        <v>918</v>
      </c>
      <c r="F2023">
        <v>504031.95</v>
      </c>
    </row>
    <row r="2024" spans="1:6">
      <c r="A2024" s="60" t="s">
        <v>65</v>
      </c>
      <c r="B2024" s="59" t="s">
        <v>66</v>
      </c>
      <c r="C2024" s="59" t="s">
        <v>658</v>
      </c>
      <c r="D2024" s="59" t="s">
        <v>1031</v>
      </c>
      <c r="E2024" s="59" t="s">
        <v>917</v>
      </c>
      <c r="F2024">
        <v>809877.66</v>
      </c>
    </row>
    <row r="2025" spans="1:6">
      <c r="A2025" s="60" t="s">
        <v>65</v>
      </c>
      <c r="B2025" s="59" t="s">
        <v>66</v>
      </c>
      <c r="C2025" s="59" t="s">
        <v>650</v>
      </c>
      <c r="D2025" s="59" t="s">
        <v>1035</v>
      </c>
      <c r="E2025" s="59" t="s">
        <v>909</v>
      </c>
      <c r="F2025">
        <v>230006.8</v>
      </c>
    </row>
    <row r="2026" spans="1:6">
      <c r="A2026" s="60" t="s">
        <v>65</v>
      </c>
      <c r="B2026" s="59" t="s">
        <v>66</v>
      </c>
      <c r="C2026" s="59" t="s">
        <v>648</v>
      </c>
      <c r="D2026" s="59" t="s">
        <v>1032</v>
      </c>
      <c r="E2026" s="59" t="s">
        <v>919</v>
      </c>
      <c r="F2026">
        <v>48855.72</v>
      </c>
    </row>
    <row r="2027" spans="1:6">
      <c r="A2027" s="60" t="s">
        <v>65</v>
      </c>
      <c r="B2027" s="59" t="s">
        <v>66</v>
      </c>
      <c r="C2027" s="59" t="s">
        <v>519</v>
      </c>
      <c r="D2027" s="59" t="s">
        <v>1033</v>
      </c>
      <c r="E2027" s="59" t="s">
        <v>906</v>
      </c>
      <c r="F2027">
        <v>3343783.8</v>
      </c>
    </row>
    <row r="2028" spans="1:6">
      <c r="A2028" s="60" t="s">
        <v>65</v>
      </c>
      <c r="B2028" s="59" t="s">
        <v>66</v>
      </c>
      <c r="C2028" s="59" t="s">
        <v>660</v>
      </c>
      <c r="D2028" s="59" t="s">
        <v>1034</v>
      </c>
      <c r="E2028" s="59" t="s">
        <v>910</v>
      </c>
      <c r="F2028">
        <v>1482131.28</v>
      </c>
    </row>
    <row r="2029" spans="1:6">
      <c r="A2029" s="60" t="s">
        <v>67</v>
      </c>
      <c r="B2029" s="59" t="s">
        <v>68</v>
      </c>
      <c r="C2029" s="59" t="s">
        <v>680</v>
      </c>
      <c r="D2029" s="59" t="s">
        <v>1029</v>
      </c>
      <c r="E2029" s="59" t="s">
        <v>861</v>
      </c>
      <c r="F2029">
        <v>0.20380000000000001</v>
      </c>
    </row>
    <row r="2030" spans="1:6">
      <c r="A2030" s="60" t="s">
        <v>67</v>
      </c>
      <c r="B2030" s="59" t="s">
        <v>68</v>
      </c>
      <c r="C2030" s="59" t="s">
        <v>656</v>
      </c>
      <c r="D2030" s="59" t="s">
        <v>1030</v>
      </c>
      <c r="E2030" s="59" t="s">
        <v>918</v>
      </c>
      <c r="F2030">
        <v>202386.51</v>
      </c>
    </row>
    <row r="2031" spans="1:6">
      <c r="A2031" s="60" t="s">
        <v>67</v>
      </c>
      <c r="B2031" s="59" t="s">
        <v>68</v>
      </c>
      <c r="C2031" s="59" t="s">
        <v>658</v>
      </c>
      <c r="D2031" s="59" t="s">
        <v>1031</v>
      </c>
      <c r="E2031" s="59" t="s">
        <v>917</v>
      </c>
      <c r="F2031">
        <v>322536.23</v>
      </c>
    </row>
    <row r="2032" spans="1:6">
      <c r="A2032" s="60" t="s">
        <v>67</v>
      </c>
      <c r="B2032" s="59" t="s">
        <v>68</v>
      </c>
      <c r="C2032" s="59" t="s">
        <v>650</v>
      </c>
      <c r="D2032" s="59" t="s">
        <v>1035</v>
      </c>
      <c r="E2032" s="59" t="s">
        <v>909</v>
      </c>
      <c r="F2032">
        <v>12644.91</v>
      </c>
    </row>
    <row r="2033" spans="1:6">
      <c r="A2033" s="60" t="s">
        <v>67</v>
      </c>
      <c r="B2033" s="59" t="s">
        <v>68</v>
      </c>
      <c r="C2033" s="59" t="s">
        <v>648</v>
      </c>
      <c r="D2033" s="59" t="s">
        <v>1032</v>
      </c>
      <c r="E2033" s="59" t="s">
        <v>919</v>
      </c>
      <c r="F2033">
        <v>19122.259999999998</v>
      </c>
    </row>
    <row r="2034" spans="1:6">
      <c r="A2034" s="60" t="s">
        <v>67</v>
      </c>
      <c r="B2034" s="59" t="s">
        <v>68</v>
      </c>
      <c r="C2034" s="59" t="s">
        <v>519</v>
      </c>
      <c r="D2034" s="59" t="s">
        <v>1033</v>
      </c>
      <c r="E2034" s="59" t="s">
        <v>906</v>
      </c>
      <c r="F2034">
        <v>1200230.44</v>
      </c>
    </row>
    <row r="2035" spans="1:6">
      <c r="A2035" s="60" t="s">
        <v>67</v>
      </c>
      <c r="B2035" s="59" t="s">
        <v>68</v>
      </c>
      <c r="C2035" s="59" t="s">
        <v>660</v>
      </c>
      <c r="D2035" s="59" t="s">
        <v>1034</v>
      </c>
      <c r="E2035" s="59" t="s">
        <v>910</v>
      </c>
      <c r="F2035">
        <v>787035.42</v>
      </c>
    </row>
    <row r="2036" spans="1:6">
      <c r="A2036" s="60" t="s">
        <v>521</v>
      </c>
      <c r="B2036" s="59" t="s">
        <v>522</v>
      </c>
      <c r="C2036" s="59" t="s">
        <v>680</v>
      </c>
      <c r="D2036" s="59" t="s">
        <v>1029</v>
      </c>
      <c r="E2036" s="59" t="s">
        <v>861</v>
      </c>
      <c r="F2036">
        <v>0.20039999999999999</v>
      </c>
    </row>
    <row r="2037" spans="1:6">
      <c r="A2037" s="60" t="s">
        <v>521</v>
      </c>
      <c r="B2037" s="59" t="s">
        <v>522</v>
      </c>
      <c r="C2037" s="59" t="s">
        <v>656</v>
      </c>
      <c r="D2037" s="59" t="s">
        <v>1030</v>
      </c>
      <c r="E2037" s="59" t="s">
        <v>918</v>
      </c>
      <c r="F2037">
        <v>100695.86</v>
      </c>
    </row>
    <row r="2038" spans="1:6">
      <c r="A2038" s="60" t="s">
        <v>521</v>
      </c>
      <c r="B2038" s="59" t="s">
        <v>522</v>
      </c>
      <c r="C2038" s="59" t="s">
        <v>658</v>
      </c>
      <c r="D2038" s="59" t="s">
        <v>1031</v>
      </c>
      <c r="E2038" s="59" t="s">
        <v>917</v>
      </c>
      <c r="F2038">
        <v>137613.99</v>
      </c>
    </row>
    <row r="2039" spans="1:6">
      <c r="A2039" s="60" t="s">
        <v>521</v>
      </c>
      <c r="B2039" s="59" t="s">
        <v>522</v>
      </c>
      <c r="C2039" s="59" t="s">
        <v>650</v>
      </c>
      <c r="D2039" s="59" t="s">
        <v>1035</v>
      </c>
      <c r="E2039" s="59" t="s">
        <v>909</v>
      </c>
      <c r="F2039">
        <v>1962.14</v>
      </c>
    </row>
    <row r="2040" spans="1:6">
      <c r="A2040" s="60" t="s">
        <v>521</v>
      </c>
      <c r="B2040" s="59" t="s">
        <v>522</v>
      </c>
      <c r="C2040" s="59" t="s">
        <v>648</v>
      </c>
      <c r="D2040" s="59" t="s">
        <v>1032</v>
      </c>
      <c r="E2040" s="59" t="s">
        <v>919</v>
      </c>
      <c r="F2040">
        <v>9726.93</v>
      </c>
    </row>
    <row r="2041" spans="1:6">
      <c r="A2041" s="60" t="s">
        <v>521</v>
      </c>
      <c r="B2041" s="59" t="s">
        <v>522</v>
      </c>
      <c r="C2041" s="59" t="s">
        <v>519</v>
      </c>
      <c r="D2041" s="59" t="s">
        <v>1033</v>
      </c>
      <c r="E2041" s="59" t="s">
        <v>906</v>
      </c>
      <c r="F2041">
        <v>886175.63</v>
      </c>
    </row>
    <row r="2042" spans="1:6">
      <c r="A2042" s="60" t="s">
        <v>521</v>
      </c>
      <c r="B2042" s="59" t="s">
        <v>522</v>
      </c>
      <c r="C2042" s="59" t="s">
        <v>660</v>
      </c>
      <c r="D2042" s="59" t="s">
        <v>1034</v>
      </c>
      <c r="E2042" s="59" t="s">
        <v>910</v>
      </c>
      <c r="F2042">
        <v>251348.93</v>
      </c>
    </row>
    <row r="2043" spans="1:6">
      <c r="A2043" s="60" t="s">
        <v>69</v>
      </c>
      <c r="B2043" s="59" t="s">
        <v>70</v>
      </c>
      <c r="C2043" s="59" t="s">
        <v>680</v>
      </c>
      <c r="D2043" s="59" t="s">
        <v>1029</v>
      </c>
      <c r="E2043" s="59" t="s">
        <v>861</v>
      </c>
      <c r="F2043">
        <v>0.1414</v>
      </c>
    </row>
    <row r="2044" spans="1:6">
      <c r="A2044" s="60" t="s">
        <v>69</v>
      </c>
      <c r="B2044" s="59" t="s">
        <v>70</v>
      </c>
      <c r="C2044" s="59" t="s">
        <v>658</v>
      </c>
      <c r="D2044" s="59" t="s">
        <v>1031</v>
      </c>
      <c r="E2044" s="59" t="s">
        <v>917</v>
      </c>
      <c r="F2044">
        <v>422663.06</v>
      </c>
    </row>
    <row r="2045" spans="1:6">
      <c r="A2045" s="60" t="s">
        <v>69</v>
      </c>
      <c r="B2045" s="59" t="s">
        <v>70</v>
      </c>
      <c r="C2045" s="59" t="s">
        <v>650</v>
      </c>
      <c r="D2045" s="59" t="s">
        <v>1035</v>
      </c>
      <c r="E2045" s="59" t="s">
        <v>909</v>
      </c>
      <c r="F2045">
        <v>66052.61</v>
      </c>
    </row>
    <row r="2046" spans="1:6">
      <c r="A2046" s="60" t="s">
        <v>69</v>
      </c>
      <c r="B2046" s="59" t="s">
        <v>70</v>
      </c>
      <c r="C2046" s="59" t="s">
        <v>648</v>
      </c>
      <c r="D2046" s="59" t="s">
        <v>1032</v>
      </c>
      <c r="E2046" s="59" t="s">
        <v>919</v>
      </c>
      <c r="F2046">
        <v>45718.01</v>
      </c>
    </row>
    <row r="2047" spans="1:6">
      <c r="A2047" s="60" t="s">
        <v>69</v>
      </c>
      <c r="B2047" s="59" t="s">
        <v>70</v>
      </c>
      <c r="C2047" s="59" t="s">
        <v>519</v>
      </c>
      <c r="D2047" s="59" t="s">
        <v>1033</v>
      </c>
      <c r="E2047" s="59" t="s">
        <v>906</v>
      </c>
      <c r="F2047">
        <v>2800191.77</v>
      </c>
    </row>
    <row r="2048" spans="1:6">
      <c r="A2048" s="60" t="s">
        <v>69</v>
      </c>
      <c r="B2048" s="59" t="s">
        <v>70</v>
      </c>
      <c r="C2048" s="59" t="s">
        <v>660</v>
      </c>
      <c r="D2048" s="59" t="s">
        <v>1034</v>
      </c>
      <c r="E2048" s="59" t="s">
        <v>910</v>
      </c>
      <c r="F2048">
        <v>575601.22</v>
      </c>
    </row>
    <row r="2049" spans="1:6">
      <c r="A2049" s="60" t="s">
        <v>71</v>
      </c>
      <c r="B2049" s="59" t="s">
        <v>72</v>
      </c>
      <c r="C2049" s="59" t="s">
        <v>680</v>
      </c>
      <c r="D2049" s="59" t="s">
        <v>1029</v>
      </c>
      <c r="E2049" s="59" t="s">
        <v>861</v>
      </c>
      <c r="F2049">
        <v>0.1431</v>
      </c>
    </row>
    <row r="2050" spans="1:6">
      <c r="A2050" s="60" t="s">
        <v>71</v>
      </c>
      <c r="B2050" s="59" t="s">
        <v>72</v>
      </c>
      <c r="C2050" s="59" t="s">
        <v>656</v>
      </c>
      <c r="D2050" s="59" t="s">
        <v>1030</v>
      </c>
      <c r="E2050" s="59" t="s">
        <v>918</v>
      </c>
      <c r="F2050">
        <v>511769.29</v>
      </c>
    </row>
    <row r="2051" spans="1:6">
      <c r="A2051" s="60" t="s">
        <v>71</v>
      </c>
      <c r="B2051" s="59" t="s">
        <v>72</v>
      </c>
      <c r="C2051" s="59" t="s">
        <v>658</v>
      </c>
      <c r="D2051" s="59" t="s">
        <v>1031</v>
      </c>
      <c r="E2051" s="59" t="s">
        <v>917</v>
      </c>
      <c r="F2051">
        <v>714045.27</v>
      </c>
    </row>
    <row r="2052" spans="1:6">
      <c r="A2052" s="60" t="s">
        <v>71</v>
      </c>
      <c r="B2052" s="59" t="s">
        <v>72</v>
      </c>
      <c r="C2052" s="59" t="s">
        <v>650</v>
      </c>
      <c r="D2052" s="59" t="s">
        <v>1035</v>
      </c>
      <c r="E2052" s="59" t="s">
        <v>909</v>
      </c>
      <c r="F2052">
        <v>245594.93</v>
      </c>
    </row>
    <row r="2053" spans="1:6">
      <c r="A2053" s="60" t="s">
        <v>71</v>
      </c>
      <c r="B2053" s="59" t="s">
        <v>72</v>
      </c>
      <c r="C2053" s="59" t="s">
        <v>648</v>
      </c>
      <c r="D2053" s="59" t="s">
        <v>1032</v>
      </c>
      <c r="E2053" s="59" t="s">
        <v>919</v>
      </c>
      <c r="F2053">
        <v>51176.93</v>
      </c>
    </row>
    <row r="2054" spans="1:6">
      <c r="A2054" s="60" t="s">
        <v>71</v>
      </c>
      <c r="B2054" s="59" t="s">
        <v>72</v>
      </c>
      <c r="C2054" s="59" t="s">
        <v>519</v>
      </c>
      <c r="D2054" s="59" t="s">
        <v>1033</v>
      </c>
      <c r="E2054" s="59" t="s">
        <v>906</v>
      </c>
      <c r="F2054">
        <v>3446638.75</v>
      </c>
    </row>
    <row r="2055" spans="1:6">
      <c r="A2055" s="60" t="s">
        <v>71</v>
      </c>
      <c r="B2055" s="59" t="s">
        <v>72</v>
      </c>
      <c r="C2055" s="59" t="s">
        <v>660</v>
      </c>
      <c r="D2055" s="59" t="s">
        <v>1034</v>
      </c>
      <c r="E2055" s="59" t="s">
        <v>910</v>
      </c>
      <c r="F2055">
        <v>1238796.82</v>
      </c>
    </row>
    <row r="2056" spans="1:6">
      <c r="A2056" s="60" t="s">
        <v>73</v>
      </c>
      <c r="B2056" s="59" t="s">
        <v>74</v>
      </c>
      <c r="C2056" s="59" t="s">
        <v>680</v>
      </c>
      <c r="D2056" s="59" t="s">
        <v>1029</v>
      </c>
      <c r="E2056" s="59" t="s">
        <v>861</v>
      </c>
      <c r="F2056">
        <v>0.42549999999999999</v>
      </c>
    </row>
    <row r="2057" spans="1:6">
      <c r="A2057" s="60" t="s">
        <v>73</v>
      </c>
      <c r="B2057" s="59" t="s">
        <v>74</v>
      </c>
      <c r="C2057" s="59" t="s">
        <v>656</v>
      </c>
      <c r="D2057" s="59" t="s">
        <v>1030</v>
      </c>
      <c r="E2057" s="59" t="s">
        <v>918</v>
      </c>
      <c r="F2057">
        <v>60793.32</v>
      </c>
    </row>
    <row r="2058" spans="1:6">
      <c r="A2058" s="60" t="s">
        <v>73</v>
      </c>
      <c r="B2058" s="59" t="s">
        <v>74</v>
      </c>
      <c r="C2058" s="59" t="s">
        <v>658</v>
      </c>
      <c r="D2058" s="59" t="s">
        <v>1031</v>
      </c>
      <c r="E2058" s="59" t="s">
        <v>917</v>
      </c>
      <c r="F2058">
        <v>102464.39</v>
      </c>
    </row>
    <row r="2059" spans="1:6">
      <c r="A2059" s="60" t="s">
        <v>73</v>
      </c>
      <c r="B2059" s="59" t="s">
        <v>74</v>
      </c>
      <c r="C2059" s="59" t="s">
        <v>519</v>
      </c>
      <c r="D2059" s="59" t="s">
        <v>1033</v>
      </c>
      <c r="E2059" s="59" t="s">
        <v>906</v>
      </c>
      <c r="F2059">
        <v>443767.45</v>
      </c>
    </row>
    <row r="2060" spans="1:6">
      <c r="A2060" s="60" t="s">
        <v>73</v>
      </c>
      <c r="B2060" s="59" t="s">
        <v>74</v>
      </c>
      <c r="C2060" s="59" t="s">
        <v>660</v>
      </c>
      <c r="D2060" s="59" t="s">
        <v>1034</v>
      </c>
      <c r="E2060" s="59" t="s">
        <v>910</v>
      </c>
      <c r="F2060">
        <v>129420.71</v>
      </c>
    </row>
    <row r="2061" spans="1:6">
      <c r="A2061" s="60" t="s">
        <v>75</v>
      </c>
      <c r="B2061" s="59" t="s">
        <v>76</v>
      </c>
      <c r="C2061" s="59" t="s">
        <v>680</v>
      </c>
      <c r="D2061" s="59" t="s">
        <v>1029</v>
      </c>
      <c r="E2061" s="59" t="s">
        <v>861</v>
      </c>
      <c r="F2061">
        <v>0.22869999999999999</v>
      </c>
    </row>
    <row r="2062" spans="1:6">
      <c r="A2062" s="60" t="s">
        <v>75</v>
      </c>
      <c r="B2062" s="59" t="s">
        <v>76</v>
      </c>
      <c r="C2062" s="59" t="s">
        <v>656</v>
      </c>
      <c r="D2062" s="59" t="s">
        <v>1030</v>
      </c>
      <c r="E2062" s="59" t="s">
        <v>918</v>
      </c>
      <c r="F2062">
        <v>68199.06</v>
      </c>
    </row>
    <row r="2063" spans="1:6">
      <c r="A2063" s="60" t="s">
        <v>75</v>
      </c>
      <c r="B2063" s="59" t="s">
        <v>76</v>
      </c>
      <c r="C2063" s="59" t="s">
        <v>658</v>
      </c>
      <c r="D2063" s="59" t="s">
        <v>1031</v>
      </c>
      <c r="E2063" s="59" t="s">
        <v>917</v>
      </c>
      <c r="F2063">
        <v>144356.51</v>
      </c>
    </row>
    <row r="2064" spans="1:6">
      <c r="A2064" s="60" t="s">
        <v>75</v>
      </c>
      <c r="B2064" s="59" t="s">
        <v>76</v>
      </c>
      <c r="C2064" s="59" t="s">
        <v>648</v>
      </c>
      <c r="D2064" s="59" t="s">
        <v>1032</v>
      </c>
      <c r="E2064" s="59" t="s">
        <v>919</v>
      </c>
      <c r="F2064">
        <v>6189.86</v>
      </c>
    </row>
    <row r="2065" spans="1:6">
      <c r="A2065" s="60" t="s">
        <v>75</v>
      </c>
      <c r="B2065" s="59" t="s">
        <v>76</v>
      </c>
      <c r="C2065" s="59" t="s">
        <v>660</v>
      </c>
      <c r="D2065" s="59" t="s">
        <v>1034</v>
      </c>
      <c r="E2065" s="59" t="s">
        <v>910</v>
      </c>
      <c r="F2065">
        <v>280053.15000000002</v>
      </c>
    </row>
    <row r="2066" spans="1:6">
      <c r="A2066" s="60" t="s">
        <v>41</v>
      </c>
      <c r="B2066" s="59" t="s">
        <v>42</v>
      </c>
      <c r="C2066" s="59" t="s">
        <v>658</v>
      </c>
      <c r="D2066" s="59" t="s">
        <v>1031</v>
      </c>
      <c r="E2066" s="59" t="s">
        <v>917</v>
      </c>
      <c r="F2066">
        <v>122028.81</v>
      </c>
    </row>
    <row r="2067" spans="1:6">
      <c r="A2067" s="60" t="s">
        <v>41</v>
      </c>
      <c r="B2067" s="59" t="s">
        <v>42</v>
      </c>
      <c r="C2067" s="59" t="s">
        <v>648</v>
      </c>
      <c r="D2067" s="59" t="s">
        <v>1032</v>
      </c>
      <c r="E2067" s="59" t="s">
        <v>919</v>
      </c>
      <c r="F2067">
        <v>10611.19</v>
      </c>
    </row>
    <row r="2068" spans="1:6">
      <c r="A2068" s="60" t="s">
        <v>41</v>
      </c>
      <c r="B2068" s="59" t="s">
        <v>42</v>
      </c>
      <c r="C2068" s="59" t="s">
        <v>519</v>
      </c>
      <c r="D2068" s="59" t="s">
        <v>1033</v>
      </c>
      <c r="E2068" s="59" t="s">
        <v>906</v>
      </c>
      <c r="F2068">
        <v>684462.86</v>
      </c>
    </row>
    <row r="2069" spans="1:6">
      <c r="A2069" s="60" t="s">
        <v>41</v>
      </c>
      <c r="B2069" s="59" t="s">
        <v>42</v>
      </c>
      <c r="C2069" s="59" t="s">
        <v>660</v>
      </c>
      <c r="D2069" s="59" t="s">
        <v>1034</v>
      </c>
      <c r="E2069" s="59" t="s">
        <v>910</v>
      </c>
      <c r="F2069">
        <v>455598.17</v>
      </c>
    </row>
    <row r="2070" spans="1:6">
      <c r="A2070" s="60" t="s">
        <v>43</v>
      </c>
      <c r="B2070" s="59" t="s">
        <v>44</v>
      </c>
      <c r="C2070" s="59" t="s">
        <v>680</v>
      </c>
      <c r="D2070" s="59" t="s">
        <v>1029</v>
      </c>
      <c r="E2070" s="59" t="s">
        <v>861</v>
      </c>
      <c r="F2070">
        <v>0.15240000000000001</v>
      </c>
    </row>
    <row r="2071" spans="1:6">
      <c r="A2071" s="60" t="s">
        <v>43</v>
      </c>
      <c r="B2071" s="59" t="s">
        <v>44</v>
      </c>
      <c r="C2071" s="59" t="s">
        <v>656</v>
      </c>
      <c r="D2071" s="59" t="s">
        <v>1030</v>
      </c>
      <c r="E2071" s="59" t="s">
        <v>918</v>
      </c>
      <c r="F2071">
        <v>749747.52</v>
      </c>
    </row>
    <row r="2072" spans="1:6">
      <c r="A2072" s="60" t="s">
        <v>43</v>
      </c>
      <c r="B2072" s="59" t="s">
        <v>44</v>
      </c>
      <c r="C2072" s="59" t="s">
        <v>658</v>
      </c>
      <c r="D2072" s="59" t="s">
        <v>1031</v>
      </c>
      <c r="E2072" s="59" t="s">
        <v>917</v>
      </c>
      <c r="F2072">
        <v>1508337.73</v>
      </c>
    </row>
    <row r="2073" spans="1:6">
      <c r="A2073" s="60" t="s">
        <v>43</v>
      </c>
      <c r="B2073" s="59" t="s">
        <v>44</v>
      </c>
      <c r="C2073" s="59" t="s">
        <v>650</v>
      </c>
      <c r="D2073" s="59" t="s">
        <v>1035</v>
      </c>
      <c r="E2073" s="59" t="s">
        <v>909</v>
      </c>
      <c r="F2073">
        <v>2112247.3199999998</v>
      </c>
    </row>
    <row r="2074" spans="1:6">
      <c r="A2074" s="60" t="s">
        <v>43</v>
      </c>
      <c r="B2074" s="59" t="s">
        <v>44</v>
      </c>
      <c r="C2074" s="59" t="s">
        <v>648</v>
      </c>
      <c r="D2074" s="59" t="s">
        <v>1032</v>
      </c>
      <c r="E2074" s="59" t="s">
        <v>919</v>
      </c>
      <c r="F2074">
        <v>70962.39</v>
      </c>
    </row>
    <row r="2075" spans="1:6">
      <c r="A2075" s="60" t="s">
        <v>43</v>
      </c>
      <c r="B2075" s="59" t="s">
        <v>44</v>
      </c>
      <c r="C2075" s="59" t="s">
        <v>519</v>
      </c>
      <c r="D2075" s="59" t="s">
        <v>1033</v>
      </c>
      <c r="E2075" s="59" t="s">
        <v>906</v>
      </c>
      <c r="F2075">
        <v>3560633.53</v>
      </c>
    </row>
    <row r="2076" spans="1:6">
      <c r="A2076" s="60" t="s">
        <v>43</v>
      </c>
      <c r="B2076" s="59" t="s">
        <v>44</v>
      </c>
      <c r="C2076" s="59" t="s">
        <v>660</v>
      </c>
      <c r="D2076" s="59" t="s">
        <v>1034</v>
      </c>
      <c r="E2076" s="59" t="s">
        <v>910</v>
      </c>
      <c r="F2076">
        <v>1342184.31</v>
      </c>
    </row>
    <row r="2077" spans="1:6">
      <c r="A2077" s="60" t="s">
        <v>45</v>
      </c>
      <c r="B2077" s="59" t="s">
        <v>46</v>
      </c>
      <c r="C2077" s="59" t="s">
        <v>680</v>
      </c>
      <c r="D2077" s="59" t="s">
        <v>1029</v>
      </c>
      <c r="E2077" s="59" t="s">
        <v>861</v>
      </c>
      <c r="F2077">
        <v>0.1653</v>
      </c>
    </row>
    <row r="2078" spans="1:6">
      <c r="A2078" s="60" t="s">
        <v>45</v>
      </c>
      <c r="B2078" s="59" t="s">
        <v>46</v>
      </c>
      <c r="C2078" s="59" t="s">
        <v>656</v>
      </c>
      <c r="D2078" s="59" t="s">
        <v>1030</v>
      </c>
      <c r="E2078" s="59" t="s">
        <v>918</v>
      </c>
      <c r="F2078">
        <v>1048298.05</v>
      </c>
    </row>
    <row r="2079" spans="1:6">
      <c r="A2079" s="60" t="s">
        <v>45</v>
      </c>
      <c r="B2079" s="59" t="s">
        <v>46</v>
      </c>
      <c r="C2079" s="59" t="s">
        <v>658</v>
      </c>
      <c r="D2079" s="59" t="s">
        <v>1031</v>
      </c>
      <c r="E2079" s="59" t="s">
        <v>917</v>
      </c>
      <c r="F2079">
        <v>1848338.24</v>
      </c>
    </row>
    <row r="2080" spans="1:6">
      <c r="A2080" s="60" t="s">
        <v>45</v>
      </c>
      <c r="B2080" s="59" t="s">
        <v>46</v>
      </c>
      <c r="C2080" s="59" t="s">
        <v>650</v>
      </c>
      <c r="D2080" s="59" t="s">
        <v>1035</v>
      </c>
      <c r="E2080" s="59" t="s">
        <v>909</v>
      </c>
      <c r="F2080">
        <v>2271180.9300000002</v>
      </c>
    </row>
    <row r="2081" spans="1:6">
      <c r="A2081" s="60" t="s">
        <v>45</v>
      </c>
      <c r="B2081" s="59" t="s">
        <v>46</v>
      </c>
      <c r="C2081" s="59" t="s">
        <v>648</v>
      </c>
      <c r="D2081" s="59" t="s">
        <v>1032</v>
      </c>
      <c r="E2081" s="59" t="s">
        <v>919</v>
      </c>
      <c r="F2081">
        <v>100143.19</v>
      </c>
    </row>
    <row r="2082" spans="1:6">
      <c r="A2082" s="60" t="s">
        <v>45</v>
      </c>
      <c r="B2082" s="59" t="s">
        <v>46</v>
      </c>
      <c r="C2082" s="59" t="s">
        <v>519</v>
      </c>
      <c r="D2082" s="59" t="s">
        <v>1033</v>
      </c>
      <c r="E2082" s="59" t="s">
        <v>906</v>
      </c>
      <c r="F2082">
        <v>5148529.9400000004</v>
      </c>
    </row>
    <row r="2083" spans="1:6">
      <c r="A2083" s="60" t="s">
        <v>45</v>
      </c>
      <c r="B2083" s="59" t="s">
        <v>46</v>
      </c>
      <c r="C2083" s="59" t="s">
        <v>660</v>
      </c>
      <c r="D2083" s="59" t="s">
        <v>1034</v>
      </c>
      <c r="E2083" s="59" t="s">
        <v>910</v>
      </c>
      <c r="F2083">
        <v>1937126.16</v>
      </c>
    </row>
    <row r="2084" spans="1:6">
      <c r="A2084" s="60" t="s">
        <v>47</v>
      </c>
      <c r="B2084" s="59" t="s">
        <v>48</v>
      </c>
      <c r="C2084" s="59" t="s">
        <v>680</v>
      </c>
      <c r="D2084" s="59" t="s">
        <v>1029</v>
      </c>
      <c r="E2084" s="59" t="s">
        <v>861</v>
      </c>
      <c r="F2084">
        <v>0.18290000000000001</v>
      </c>
    </row>
    <row r="2085" spans="1:6">
      <c r="A2085" s="60" t="s">
        <v>155</v>
      </c>
      <c r="B2085" s="59" t="s">
        <v>156</v>
      </c>
      <c r="C2085" s="59" t="s">
        <v>519</v>
      </c>
      <c r="D2085" s="59" t="s">
        <v>1033</v>
      </c>
      <c r="E2085" s="59" t="s">
        <v>906</v>
      </c>
      <c r="F2085">
        <v>11740257.75</v>
      </c>
    </row>
    <row r="2086" spans="1:6">
      <c r="A2086" s="60" t="s">
        <v>155</v>
      </c>
      <c r="B2086" s="59" t="s">
        <v>156</v>
      </c>
      <c r="C2086" s="59" t="s">
        <v>660</v>
      </c>
      <c r="D2086" s="59" t="s">
        <v>1034</v>
      </c>
      <c r="E2086" s="59" t="s">
        <v>910</v>
      </c>
      <c r="F2086">
        <v>2600411.4500000002</v>
      </c>
    </row>
    <row r="2087" spans="1:6">
      <c r="A2087" s="60" t="s">
        <v>157</v>
      </c>
      <c r="B2087" s="59" t="s">
        <v>158</v>
      </c>
      <c r="C2087" s="59" t="s">
        <v>680</v>
      </c>
      <c r="D2087" s="59" t="s">
        <v>1029</v>
      </c>
      <c r="E2087" s="59" t="s">
        <v>861</v>
      </c>
      <c r="F2087">
        <v>0.19359999999999999</v>
      </c>
    </row>
    <row r="2088" spans="1:6">
      <c r="A2088" s="60" t="s">
        <v>157</v>
      </c>
      <c r="B2088" s="59" t="s">
        <v>158</v>
      </c>
      <c r="C2088" s="59" t="s">
        <v>658</v>
      </c>
      <c r="D2088" s="59" t="s">
        <v>1031</v>
      </c>
      <c r="E2088" s="59" t="s">
        <v>917</v>
      </c>
      <c r="F2088">
        <v>322763.57</v>
      </c>
    </row>
    <row r="2089" spans="1:6">
      <c r="A2089" s="60" t="s">
        <v>157</v>
      </c>
      <c r="B2089" s="59" t="s">
        <v>158</v>
      </c>
      <c r="C2089" s="59" t="s">
        <v>650</v>
      </c>
      <c r="D2089" s="59" t="s">
        <v>1035</v>
      </c>
      <c r="E2089" s="59" t="s">
        <v>909</v>
      </c>
      <c r="F2089">
        <v>98031.01</v>
      </c>
    </row>
    <row r="2090" spans="1:6">
      <c r="A2090" s="60" t="s">
        <v>157</v>
      </c>
      <c r="B2090" s="59" t="s">
        <v>158</v>
      </c>
      <c r="C2090" s="59" t="s">
        <v>648</v>
      </c>
      <c r="D2090" s="59" t="s">
        <v>1032</v>
      </c>
      <c r="E2090" s="59" t="s">
        <v>919</v>
      </c>
      <c r="F2090">
        <v>127240.8</v>
      </c>
    </row>
    <row r="2091" spans="1:6">
      <c r="A2091" s="60" t="s">
        <v>157</v>
      </c>
      <c r="B2091" s="59" t="s">
        <v>158</v>
      </c>
      <c r="C2091" s="59" t="s">
        <v>519</v>
      </c>
      <c r="D2091" s="59" t="s">
        <v>1033</v>
      </c>
      <c r="E2091" s="59" t="s">
        <v>906</v>
      </c>
      <c r="F2091">
        <v>6103751.5499999998</v>
      </c>
    </row>
    <row r="2092" spans="1:6">
      <c r="A2092" s="60" t="s">
        <v>157</v>
      </c>
      <c r="B2092" s="59" t="s">
        <v>158</v>
      </c>
      <c r="C2092" s="59" t="s">
        <v>660</v>
      </c>
      <c r="D2092" s="59" t="s">
        <v>1034</v>
      </c>
      <c r="E2092" s="59" t="s">
        <v>910</v>
      </c>
      <c r="F2092">
        <v>1792028.11</v>
      </c>
    </row>
    <row r="2093" spans="1:6">
      <c r="A2093" s="60" t="s">
        <v>159</v>
      </c>
      <c r="B2093" s="59" t="s">
        <v>160</v>
      </c>
      <c r="C2093" s="59" t="s">
        <v>680</v>
      </c>
      <c r="D2093" s="59" t="s">
        <v>1029</v>
      </c>
      <c r="E2093" s="59" t="s">
        <v>861</v>
      </c>
      <c r="F2093">
        <v>0.2099</v>
      </c>
    </row>
    <row r="2094" spans="1:6">
      <c r="A2094" s="60" t="s">
        <v>159</v>
      </c>
      <c r="B2094" s="59" t="s">
        <v>160</v>
      </c>
      <c r="C2094" s="59" t="s">
        <v>656</v>
      </c>
      <c r="D2094" s="59" t="s">
        <v>1030</v>
      </c>
      <c r="E2094" s="59" t="s">
        <v>918</v>
      </c>
      <c r="F2094">
        <v>125796.37</v>
      </c>
    </row>
    <row r="2095" spans="1:6">
      <c r="A2095" s="60" t="s">
        <v>159</v>
      </c>
      <c r="B2095" s="59" t="s">
        <v>160</v>
      </c>
      <c r="C2095" s="59" t="s">
        <v>658</v>
      </c>
      <c r="D2095" s="59" t="s">
        <v>1031</v>
      </c>
      <c r="E2095" s="59" t="s">
        <v>917</v>
      </c>
      <c r="F2095">
        <v>1557485.19</v>
      </c>
    </row>
    <row r="2096" spans="1:6">
      <c r="A2096" s="60" t="s">
        <v>159</v>
      </c>
      <c r="B2096" s="59" t="s">
        <v>160</v>
      </c>
      <c r="C2096" s="59" t="s">
        <v>650</v>
      </c>
      <c r="D2096" s="59" t="s">
        <v>1035</v>
      </c>
      <c r="E2096" s="59" t="s">
        <v>909</v>
      </c>
      <c r="F2096">
        <v>563969.71</v>
      </c>
    </row>
    <row r="2097" spans="1:6">
      <c r="A2097" s="60" t="s">
        <v>159</v>
      </c>
      <c r="B2097" s="59" t="s">
        <v>160</v>
      </c>
      <c r="C2097" s="59" t="s">
        <v>648</v>
      </c>
      <c r="D2097" s="59" t="s">
        <v>1032</v>
      </c>
      <c r="E2097" s="59" t="s">
        <v>919</v>
      </c>
      <c r="F2097">
        <v>194734.89</v>
      </c>
    </row>
    <row r="2098" spans="1:6">
      <c r="A2098" s="60" t="s">
        <v>159</v>
      </c>
      <c r="B2098" s="59" t="s">
        <v>160</v>
      </c>
      <c r="C2098" s="59" t="s">
        <v>519</v>
      </c>
      <c r="D2098" s="59" t="s">
        <v>1033</v>
      </c>
      <c r="E2098" s="59" t="s">
        <v>906</v>
      </c>
      <c r="F2098">
        <v>10801453.41</v>
      </c>
    </row>
    <row r="2099" spans="1:6">
      <c r="A2099" s="60" t="s">
        <v>159</v>
      </c>
      <c r="B2099" s="59" t="s">
        <v>160</v>
      </c>
      <c r="C2099" s="59" t="s">
        <v>660</v>
      </c>
      <c r="D2099" s="59" t="s">
        <v>1034</v>
      </c>
      <c r="E2099" s="59" t="s">
        <v>910</v>
      </c>
      <c r="F2099">
        <v>3873493.67</v>
      </c>
    </row>
    <row r="2100" spans="1:6">
      <c r="A2100" s="60" t="s">
        <v>161</v>
      </c>
      <c r="B2100" s="59" t="s">
        <v>162</v>
      </c>
      <c r="C2100" s="59" t="s">
        <v>680</v>
      </c>
      <c r="D2100" s="59" t="s">
        <v>1029</v>
      </c>
      <c r="E2100" s="59" t="s">
        <v>861</v>
      </c>
      <c r="F2100">
        <v>0.14330000000000001</v>
      </c>
    </row>
    <row r="2101" spans="1:6">
      <c r="A2101" s="60" t="s">
        <v>161</v>
      </c>
      <c r="B2101" s="59" t="s">
        <v>162</v>
      </c>
      <c r="C2101" s="59" t="s">
        <v>656</v>
      </c>
      <c r="D2101" s="59" t="s">
        <v>1030</v>
      </c>
      <c r="E2101" s="59" t="s">
        <v>918</v>
      </c>
      <c r="F2101">
        <v>655506.80000000005</v>
      </c>
    </row>
    <row r="2102" spans="1:6">
      <c r="A2102" s="60" t="s">
        <v>161</v>
      </c>
      <c r="B2102" s="59" t="s">
        <v>162</v>
      </c>
      <c r="C2102" s="59" t="s">
        <v>658</v>
      </c>
      <c r="D2102" s="59" t="s">
        <v>1031</v>
      </c>
      <c r="E2102" s="59" t="s">
        <v>917</v>
      </c>
      <c r="F2102">
        <v>3591105.72</v>
      </c>
    </row>
    <row r="2103" spans="1:6">
      <c r="A2103" s="60" t="s">
        <v>161</v>
      </c>
      <c r="B2103" s="59" t="s">
        <v>162</v>
      </c>
      <c r="C2103" s="59" t="s">
        <v>650</v>
      </c>
      <c r="D2103" s="59" t="s">
        <v>1035</v>
      </c>
      <c r="E2103" s="59" t="s">
        <v>909</v>
      </c>
      <c r="F2103">
        <v>1100485.54</v>
      </c>
    </row>
    <row r="2104" spans="1:6">
      <c r="A2104" s="60" t="s">
        <v>161</v>
      </c>
      <c r="B2104" s="59" t="s">
        <v>162</v>
      </c>
      <c r="C2104" s="59" t="s">
        <v>648</v>
      </c>
      <c r="D2104" s="59" t="s">
        <v>1032</v>
      </c>
      <c r="E2104" s="59" t="s">
        <v>919</v>
      </c>
      <c r="F2104">
        <v>406146.33</v>
      </c>
    </row>
    <row r="2105" spans="1:6">
      <c r="A2105" s="60" t="s">
        <v>161</v>
      </c>
      <c r="B2105" s="59" t="s">
        <v>162</v>
      </c>
      <c r="C2105" s="59" t="s">
        <v>519</v>
      </c>
      <c r="D2105" s="59" t="s">
        <v>1033</v>
      </c>
      <c r="E2105" s="59" t="s">
        <v>906</v>
      </c>
      <c r="F2105">
        <v>24222780.739999998</v>
      </c>
    </row>
    <row r="2106" spans="1:6">
      <c r="A2106" s="60" t="s">
        <v>161</v>
      </c>
      <c r="B2106" s="59" t="s">
        <v>162</v>
      </c>
      <c r="C2106" s="59" t="s">
        <v>660</v>
      </c>
      <c r="D2106" s="59" t="s">
        <v>1034</v>
      </c>
      <c r="E2106" s="59" t="s">
        <v>910</v>
      </c>
      <c r="F2106">
        <v>7343063.5099999998</v>
      </c>
    </row>
    <row r="2107" spans="1:6">
      <c r="A2107" s="60" t="s">
        <v>163</v>
      </c>
      <c r="B2107" s="59" t="s">
        <v>164</v>
      </c>
      <c r="C2107" s="59" t="s">
        <v>680</v>
      </c>
      <c r="D2107" s="59" t="s">
        <v>1029</v>
      </c>
      <c r="E2107" s="59" t="s">
        <v>861</v>
      </c>
      <c r="F2107">
        <v>0.14829999999999999</v>
      </c>
    </row>
    <row r="2108" spans="1:6">
      <c r="A2108" s="60" t="s">
        <v>163</v>
      </c>
      <c r="B2108" s="59" t="s">
        <v>164</v>
      </c>
      <c r="C2108" s="59" t="s">
        <v>656</v>
      </c>
      <c r="D2108" s="59" t="s">
        <v>1030</v>
      </c>
      <c r="E2108" s="59" t="s">
        <v>918</v>
      </c>
      <c r="F2108">
        <v>476270.73</v>
      </c>
    </row>
    <row r="2109" spans="1:6">
      <c r="A2109" s="60" t="s">
        <v>163</v>
      </c>
      <c r="B2109" s="59" t="s">
        <v>164</v>
      </c>
      <c r="C2109" s="59" t="s">
        <v>658</v>
      </c>
      <c r="D2109" s="59" t="s">
        <v>1031</v>
      </c>
      <c r="E2109" s="59" t="s">
        <v>917</v>
      </c>
      <c r="F2109">
        <v>2957878.47</v>
      </c>
    </row>
    <row r="2110" spans="1:6">
      <c r="A2110" s="60" t="s">
        <v>163</v>
      </c>
      <c r="B2110" s="59" t="s">
        <v>164</v>
      </c>
      <c r="C2110" s="59" t="s">
        <v>650</v>
      </c>
      <c r="D2110" s="59" t="s">
        <v>1035</v>
      </c>
      <c r="E2110" s="59" t="s">
        <v>909</v>
      </c>
      <c r="F2110">
        <v>498881.37</v>
      </c>
    </row>
    <row r="2111" spans="1:6">
      <c r="A2111" s="60" t="s">
        <v>163</v>
      </c>
      <c r="B2111" s="59" t="s">
        <v>164</v>
      </c>
      <c r="C2111" s="59" t="s">
        <v>648</v>
      </c>
      <c r="D2111" s="59" t="s">
        <v>1032</v>
      </c>
      <c r="E2111" s="59" t="s">
        <v>919</v>
      </c>
      <c r="F2111">
        <v>335328.26</v>
      </c>
    </row>
    <row r="2112" spans="1:6">
      <c r="A2112" s="60" t="s">
        <v>163</v>
      </c>
      <c r="B2112" s="59" t="s">
        <v>164</v>
      </c>
      <c r="C2112" s="59" t="s">
        <v>519</v>
      </c>
      <c r="D2112" s="59" t="s">
        <v>1033</v>
      </c>
      <c r="E2112" s="59" t="s">
        <v>906</v>
      </c>
      <c r="F2112">
        <v>20880560.18</v>
      </c>
    </row>
    <row r="2113" spans="1:6">
      <c r="A2113" s="60" t="s">
        <v>163</v>
      </c>
      <c r="B2113" s="59" t="s">
        <v>164</v>
      </c>
      <c r="C2113" s="59" t="s">
        <v>660</v>
      </c>
      <c r="D2113" s="59" t="s">
        <v>1034</v>
      </c>
      <c r="E2113" s="59" t="s">
        <v>910</v>
      </c>
      <c r="F2113">
        <v>7768447.9000000004</v>
      </c>
    </row>
    <row r="2114" spans="1:6">
      <c r="A2114" s="60" t="s">
        <v>551</v>
      </c>
      <c r="B2114" s="59" t="s">
        <v>552</v>
      </c>
      <c r="C2114" s="59" t="s">
        <v>680</v>
      </c>
      <c r="D2114" s="59" t="s">
        <v>1029</v>
      </c>
      <c r="E2114" s="59" t="s">
        <v>861</v>
      </c>
      <c r="F2114">
        <v>0.1535</v>
      </c>
    </row>
    <row r="2115" spans="1:6">
      <c r="A2115" s="60" t="s">
        <v>551</v>
      </c>
      <c r="B2115" s="59" t="s">
        <v>552</v>
      </c>
      <c r="C2115" s="59" t="s">
        <v>658</v>
      </c>
      <c r="D2115" s="59" t="s">
        <v>1031</v>
      </c>
      <c r="E2115" s="59" t="s">
        <v>917</v>
      </c>
      <c r="F2115">
        <v>209691.78</v>
      </c>
    </row>
    <row r="2116" spans="1:6">
      <c r="A2116" s="60" t="s">
        <v>551</v>
      </c>
      <c r="B2116" s="59" t="s">
        <v>552</v>
      </c>
      <c r="C2116" s="59" t="s">
        <v>648</v>
      </c>
      <c r="D2116" s="59" t="s">
        <v>1032</v>
      </c>
      <c r="E2116" s="59" t="s">
        <v>919</v>
      </c>
      <c r="F2116">
        <v>20407.95</v>
      </c>
    </row>
    <row r="2117" spans="1:6">
      <c r="A2117" s="60" t="s">
        <v>551</v>
      </c>
      <c r="B2117" s="59" t="s">
        <v>552</v>
      </c>
      <c r="C2117" s="59" t="s">
        <v>519</v>
      </c>
      <c r="D2117" s="59" t="s">
        <v>1033</v>
      </c>
      <c r="E2117" s="59" t="s">
        <v>906</v>
      </c>
      <c r="F2117">
        <v>1368168.64</v>
      </c>
    </row>
    <row r="2118" spans="1:6">
      <c r="A2118" s="60" t="s">
        <v>551</v>
      </c>
      <c r="B2118" s="59" t="s">
        <v>552</v>
      </c>
      <c r="C2118" s="59" t="s">
        <v>660</v>
      </c>
      <c r="D2118" s="59" t="s">
        <v>1034</v>
      </c>
      <c r="E2118" s="59" t="s">
        <v>910</v>
      </c>
      <c r="F2118">
        <v>423829.22</v>
      </c>
    </row>
    <row r="2119" spans="1:6">
      <c r="A2119" s="60" t="s">
        <v>165</v>
      </c>
      <c r="B2119" s="59" t="s">
        <v>166</v>
      </c>
      <c r="C2119" s="59" t="s">
        <v>680</v>
      </c>
      <c r="D2119" s="59" t="s">
        <v>1029</v>
      </c>
      <c r="E2119" s="59" t="s">
        <v>861</v>
      </c>
      <c r="F2119">
        <v>0.1535</v>
      </c>
    </row>
    <row r="2120" spans="1:6">
      <c r="A2120" s="60" t="s">
        <v>165</v>
      </c>
      <c r="B2120" s="59" t="s">
        <v>166</v>
      </c>
      <c r="C2120" s="59" t="s">
        <v>656</v>
      </c>
      <c r="D2120" s="59" t="s">
        <v>1030</v>
      </c>
      <c r="E2120" s="59" t="s">
        <v>918</v>
      </c>
      <c r="F2120">
        <v>28316.05</v>
      </c>
    </row>
    <row r="2121" spans="1:6">
      <c r="A2121" s="60" t="s">
        <v>165</v>
      </c>
      <c r="B2121" s="59" t="s">
        <v>166</v>
      </c>
      <c r="C2121" s="59" t="s">
        <v>658</v>
      </c>
      <c r="D2121" s="59" t="s">
        <v>1031</v>
      </c>
      <c r="E2121" s="59" t="s">
        <v>917</v>
      </c>
      <c r="F2121">
        <v>41708.76</v>
      </c>
    </row>
    <row r="2122" spans="1:6">
      <c r="A2122" s="60" t="s">
        <v>165</v>
      </c>
      <c r="B2122" s="59" t="s">
        <v>166</v>
      </c>
      <c r="C2122" s="59" t="s">
        <v>519</v>
      </c>
      <c r="D2122" s="59" t="s">
        <v>1033</v>
      </c>
      <c r="E2122" s="59" t="s">
        <v>906</v>
      </c>
      <c r="F2122">
        <v>270835.61</v>
      </c>
    </row>
    <row r="2123" spans="1:6">
      <c r="A2123" s="60" t="s">
        <v>165</v>
      </c>
      <c r="B2123" s="59" t="s">
        <v>166</v>
      </c>
      <c r="C2123" s="59" t="s">
        <v>660</v>
      </c>
      <c r="D2123" s="59" t="s">
        <v>1034</v>
      </c>
      <c r="E2123" s="59" t="s">
        <v>910</v>
      </c>
      <c r="F2123">
        <v>55592.32</v>
      </c>
    </row>
    <row r="2124" spans="1:6">
      <c r="A2124" s="60" t="s">
        <v>553</v>
      </c>
      <c r="B2124" s="59" t="s">
        <v>554</v>
      </c>
      <c r="C2124" s="59" t="s">
        <v>680</v>
      </c>
      <c r="D2124" s="59" t="s">
        <v>1029</v>
      </c>
      <c r="E2124" s="59" t="s">
        <v>861</v>
      </c>
      <c r="F2124">
        <v>0.84219999999999995</v>
      </c>
    </row>
    <row r="2125" spans="1:6">
      <c r="A2125" s="60" t="s">
        <v>553</v>
      </c>
      <c r="B2125" s="59" t="s">
        <v>554</v>
      </c>
      <c r="C2125" s="59" t="s">
        <v>519</v>
      </c>
      <c r="D2125" s="59" t="s">
        <v>1033</v>
      </c>
      <c r="E2125" s="59" t="s">
        <v>906</v>
      </c>
      <c r="F2125">
        <v>145274.99</v>
      </c>
    </row>
    <row r="2126" spans="1:6">
      <c r="A2126" s="60" t="s">
        <v>555</v>
      </c>
      <c r="B2126" s="59" t="s">
        <v>556</v>
      </c>
      <c r="C2126" s="59" t="s">
        <v>680</v>
      </c>
      <c r="D2126" s="59" t="s">
        <v>1029</v>
      </c>
      <c r="E2126" s="59" t="s">
        <v>861</v>
      </c>
      <c r="F2126">
        <v>0.41470000000000001</v>
      </c>
    </row>
    <row r="2127" spans="1:6">
      <c r="A2127" s="60" t="s">
        <v>555</v>
      </c>
      <c r="B2127" s="59" t="s">
        <v>556</v>
      </c>
      <c r="C2127" s="59" t="s">
        <v>656</v>
      </c>
      <c r="D2127" s="59" t="s">
        <v>1030</v>
      </c>
      <c r="E2127" s="59" t="s">
        <v>918</v>
      </c>
      <c r="F2127">
        <v>29981.89</v>
      </c>
    </row>
    <row r="2128" spans="1:6">
      <c r="A2128" s="60" t="s">
        <v>555</v>
      </c>
      <c r="B2128" s="59" t="s">
        <v>556</v>
      </c>
      <c r="C2128" s="59" t="s">
        <v>658</v>
      </c>
      <c r="D2128" s="59" t="s">
        <v>1031</v>
      </c>
      <c r="E2128" s="59" t="s">
        <v>917</v>
      </c>
      <c r="F2128">
        <v>50701.07</v>
      </c>
    </row>
    <row r="2129" spans="1:6">
      <c r="A2129" s="60" t="s">
        <v>555</v>
      </c>
      <c r="B2129" s="59" t="s">
        <v>556</v>
      </c>
      <c r="C2129" s="59" t="s">
        <v>648</v>
      </c>
      <c r="D2129" s="59" t="s">
        <v>1032</v>
      </c>
      <c r="E2129" s="59" t="s">
        <v>919</v>
      </c>
      <c r="F2129">
        <v>2925.06</v>
      </c>
    </row>
    <row r="2130" spans="1:6">
      <c r="A2130" s="60" t="s">
        <v>555</v>
      </c>
      <c r="B2130" s="59" t="s">
        <v>556</v>
      </c>
      <c r="C2130" s="59" t="s">
        <v>519</v>
      </c>
      <c r="D2130" s="59" t="s">
        <v>1033</v>
      </c>
      <c r="E2130" s="59" t="s">
        <v>906</v>
      </c>
      <c r="F2130">
        <v>183946.58</v>
      </c>
    </row>
    <row r="2131" spans="1:6">
      <c r="A2131" s="60" t="s">
        <v>555</v>
      </c>
      <c r="B2131" s="59" t="s">
        <v>556</v>
      </c>
      <c r="C2131" s="59" t="s">
        <v>660</v>
      </c>
      <c r="D2131" s="59" t="s">
        <v>1034</v>
      </c>
      <c r="E2131" s="59" t="s">
        <v>910</v>
      </c>
      <c r="F2131">
        <v>156927.99</v>
      </c>
    </row>
    <row r="2132" spans="1:6">
      <c r="A2132" s="60" t="s">
        <v>523</v>
      </c>
      <c r="B2132" s="59" t="s">
        <v>524</v>
      </c>
      <c r="C2132" s="59" t="s">
        <v>680</v>
      </c>
      <c r="D2132" s="59" t="s">
        <v>1029</v>
      </c>
      <c r="E2132" s="59" t="s">
        <v>861</v>
      </c>
      <c r="F2132">
        <v>0.22470000000000001</v>
      </c>
    </row>
    <row r="2133" spans="1:6">
      <c r="A2133" s="60" t="s">
        <v>523</v>
      </c>
      <c r="B2133" s="59" t="s">
        <v>524</v>
      </c>
      <c r="C2133" s="59" t="s">
        <v>656</v>
      </c>
      <c r="D2133" s="59" t="s">
        <v>1030</v>
      </c>
      <c r="E2133" s="59" t="s">
        <v>918</v>
      </c>
      <c r="F2133">
        <v>60240.67</v>
      </c>
    </row>
    <row r="2134" spans="1:6">
      <c r="A2134" s="60" t="s">
        <v>523</v>
      </c>
      <c r="B2134" s="59" t="s">
        <v>524</v>
      </c>
      <c r="C2134" s="59" t="s">
        <v>658</v>
      </c>
      <c r="D2134" s="59" t="s">
        <v>1031</v>
      </c>
      <c r="E2134" s="59" t="s">
        <v>917</v>
      </c>
      <c r="F2134">
        <v>66098.92</v>
      </c>
    </row>
    <row r="2135" spans="1:6">
      <c r="A2135" s="60" t="s">
        <v>523</v>
      </c>
      <c r="B2135" s="59" t="s">
        <v>524</v>
      </c>
      <c r="C2135" s="59" t="s">
        <v>650</v>
      </c>
      <c r="D2135" s="59" t="s">
        <v>1035</v>
      </c>
      <c r="E2135" s="59" t="s">
        <v>909</v>
      </c>
      <c r="F2135">
        <v>2725.2</v>
      </c>
    </row>
    <row r="2136" spans="1:6">
      <c r="A2136" s="60" t="s">
        <v>523</v>
      </c>
      <c r="B2136" s="59" t="s">
        <v>524</v>
      </c>
      <c r="C2136" s="59" t="s">
        <v>648</v>
      </c>
      <c r="D2136" s="59" t="s">
        <v>1032</v>
      </c>
      <c r="E2136" s="59" t="s">
        <v>919</v>
      </c>
      <c r="F2136">
        <v>4863.4799999999996</v>
      </c>
    </row>
    <row r="2137" spans="1:6">
      <c r="A2137" s="60" t="s">
        <v>523</v>
      </c>
      <c r="B2137" s="59" t="s">
        <v>524</v>
      </c>
      <c r="C2137" s="59" t="s">
        <v>519</v>
      </c>
      <c r="D2137" s="59" t="s">
        <v>1033</v>
      </c>
      <c r="E2137" s="59" t="s">
        <v>906</v>
      </c>
      <c r="F2137">
        <v>368459.27</v>
      </c>
    </row>
    <row r="2138" spans="1:6">
      <c r="A2138" s="60" t="s">
        <v>523</v>
      </c>
      <c r="B2138" s="59" t="s">
        <v>524</v>
      </c>
      <c r="C2138" s="59" t="s">
        <v>660</v>
      </c>
      <c r="D2138" s="59" t="s">
        <v>1034</v>
      </c>
      <c r="E2138" s="59" t="s">
        <v>910</v>
      </c>
      <c r="F2138">
        <v>89220.3</v>
      </c>
    </row>
    <row r="2139" spans="1:6">
      <c r="A2139" s="60" t="s">
        <v>525</v>
      </c>
      <c r="B2139" s="59" t="s">
        <v>526</v>
      </c>
      <c r="C2139" s="59" t="s">
        <v>680</v>
      </c>
      <c r="D2139" s="59" t="s">
        <v>1029</v>
      </c>
      <c r="E2139" s="59" t="s">
        <v>861</v>
      </c>
      <c r="F2139">
        <v>0.36909999999999998</v>
      </c>
    </row>
    <row r="2140" spans="1:6">
      <c r="A2140" s="60" t="s">
        <v>525</v>
      </c>
      <c r="B2140" s="59" t="s">
        <v>526</v>
      </c>
      <c r="C2140" s="59" t="s">
        <v>656</v>
      </c>
      <c r="D2140" s="59" t="s">
        <v>1030</v>
      </c>
      <c r="E2140" s="59" t="s">
        <v>918</v>
      </c>
      <c r="F2140">
        <v>20227.599999999999</v>
      </c>
    </row>
    <row r="2141" spans="1:6">
      <c r="A2141" s="60" t="s">
        <v>525</v>
      </c>
      <c r="B2141" s="59" t="s">
        <v>526</v>
      </c>
      <c r="C2141" s="59" t="s">
        <v>658</v>
      </c>
      <c r="D2141" s="59" t="s">
        <v>1031</v>
      </c>
      <c r="E2141" s="59" t="s">
        <v>917</v>
      </c>
      <c r="F2141">
        <v>27743.86</v>
      </c>
    </row>
    <row r="2142" spans="1:6">
      <c r="A2142" s="60" t="s">
        <v>525</v>
      </c>
      <c r="B2142" s="59" t="s">
        <v>526</v>
      </c>
      <c r="C2142" s="59" t="s">
        <v>519</v>
      </c>
      <c r="D2142" s="59" t="s">
        <v>1033</v>
      </c>
      <c r="E2142" s="59" t="s">
        <v>906</v>
      </c>
      <c r="F2142">
        <v>186364.49</v>
      </c>
    </row>
    <row r="2143" spans="1:6">
      <c r="A2143" s="60" t="s">
        <v>77</v>
      </c>
      <c r="B2143" s="59" t="s">
        <v>78</v>
      </c>
      <c r="C2143" s="59" t="s">
        <v>680</v>
      </c>
      <c r="D2143" s="59" t="s">
        <v>1029</v>
      </c>
      <c r="E2143" s="59" t="s">
        <v>861</v>
      </c>
      <c r="F2143">
        <v>0.26840000000000003</v>
      </c>
    </row>
    <row r="2144" spans="1:6">
      <c r="A2144" s="60" t="s">
        <v>77</v>
      </c>
      <c r="B2144" s="59" t="s">
        <v>78</v>
      </c>
      <c r="C2144" s="59" t="s">
        <v>656</v>
      </c>
      <c r="D2144" s="59" t="s">
        <v>1030</v>
      </c>
      <c r="E2144" s="59" t="s">
        <v>918</v>
      </c>
      <c r="F2144">
        <v>56593.07</v>
      </c>
    </row>
    <row r="2145" spans="1:6">
      <c r="A2145" s="60" t="s">
        <v>77</v>
      </c>
      <c r="B2145" s="59" t="s">
        <v>78</v>
      </c>
      <c r="C2145" s="59" t="s">
        <v>658</v>
      </c>
      <c r="D2145" s="59" t="s">
        <v>1031</v>
      </c>
      <c r="E2145" s="59" t="s">
        <v>917</v>
      </c>
      <c r="F2145">
        <v>74057.33</v>
      </c>
    </row>
    <row r="2146" spans="1:6">
      <c r="A2146" s="60" t="s">
        <v>77</v>
      </c>
      <c r="B2146" s="59" t="s">
        <v>78</v>
      </c>
      <c r="C2146" s="59" t="s">
        <v>648</v>
      </c>
      <c r="D2146" s="59" t="s">
        <v>1032</v>
      </c>
      <c r="E2146" s="59" t="s">
        <v>919</v>
      </c>
      <c r="F2146">
        <v>4863.4799999999996</v>
      </c>
    </row>
    <row r="2147" spans="1:6">
      <c r="A2147" s="60" t="s">
        <v>77</v>
      </c>
      <c r="B2147" s="59" t="s">
        <v>78</v>
      </c>
      <c r="C2147" s="59" t="s">
        <v>519</v>
      </c>
      <c r="D2147" s="59" t="s">
        <v>1033</v>
      </c>
      <c r="E2147" s="59" t="s">
        <v>906</v>
      </c>
      <c r="F2147">
        <v>344628.5</v>
      </c>
    </row>
    <row r="2148" spans="1:6">
      <c r="A2148" s="60" t="s">
        <v>77</v>
      </c>
      <c r="B2148" s="59" t="s">
        <v>78</v>
      </c>
      <c r="C2148" s="59" t="s">
        <v>660</v>
      </c>
      <c r="D2148" s="59" t="s">
        <v>1034</v>
      </c>
      <c r="E2148" s="59" t="s">
        <v>910</v>
      </c>
      <c r="F2148">
        <v>132676.88</v>
      </c>
    </row>
    <row r="2149" spans="1:6">
      <c r="A2149" s="60" t="s">
        <v>79</v>
      </c>
      <c r="B2149" s="59" t="s">
        <v>80</v>
      </c>
      <c r="C2149" s="59" t="s">
        <v>680</v>
      </c>
      <c r="D2149" s="59" t="s">
        <v>1029</v>
      </c>
      <c r="E2149" s="59" t="s">
        <v>861</v>
      </c>
      <c r="F2149">
        <v>0.22600000000000001</v>
      </c>
    </row>
    <row r="2150" spans="1:6">
      <c r="A2150" s="60" t="s">
        <v>79</v>
      </c>
      <c r="B2150" s="59" t="s">
        <v>80</v>
      </c>
      <c r="C2150" s="59" t="s">
        <v>656</v>
      </c>
      <c r="D2150" s="59" t="s">
        <v>1030</v>
      </c>
      <c r="E2150" s="59" t="s">
        <v>918</v>
      </c>
      <c r="F2150">
        <v>187132.92</v>
      </c>
    </row>
    <row r="2151" spans="1:6">
      <c r="A2151" s="60" t="s">
        <v>79</v>
      </c>
      <c r="B2151" s="59" t="s">
        <v>80</v>
      </c>
      <c r="C2151" s="59" t="s">
        <v>658</v>
      </c>
      <c r="D2151" s="59" t="s">
        <v>1031</v>
      </c>
      <c r="E2151" s="59" t="s">
        <v>917</v>
      </c>
      <c r="F2151">
        <v>297003.03999999998</v>
      </c>
    </row>
    <row r="2152" spans="1:6">
      <c r="A2152" s="60" t="s">
        <v>79</v>
      </c>
      <c r="B2152" s="59" t="s">
        <v>80</v>
      </c>
      <c r="C2152" s="59" t="s">
        <v>650</v>
      </c>
      <c r="D2152" s="59" t="s">
        <v>1035</v>
      </c>
      <c r="E2152" s="59" t="s">
        <v>909</v>
      </c>
      <c r="F2152">
        <v>132335.66</v>
      </c>
    </row>
    <row r="2153" spans="1:6">
      <c r="A2153" s="60" t="s">
        <v>79</v>
      </c>
      <c r="B2153" s="59" t="s">
        <v>80</v>
      </c>
      <c r="C2153" s="59" t="s">
        <v>648</v>
      </c>
      <c r="D2153" s="59" t="s">
        <v>1032</v>
      </c>
      <c r="E2153" s="59" t="s">
        <v>919</v>
      </c>
      <c r="F2153">
        <v>17795.87</v>
      </c>
    </row>
    <row r="2154" spans="1:6">
      <c r="A2154" s="60" t="s">
        <v>79</v>
      </c>
      <c r="B2154" s="59" t="s">
        <v>80</v>
      </c>
      <c r="C2154" s="59" t="s">
        <v>519</v>
      </c>
      <c r="D2154" s="59" t="s">
        <v>1033</v>
      </c>
      <c r="E2154" s="59" t="s">
        <v>906</v>
      </c>
      <c r="F2154">
        <v>692464.96</v>
      </c>
    </row>
    <row r="2155" spans="1:6">
      <c r="A2155" s="60" t="s">
        <v>79</v>
      </c>
      <c r="B2155" s="59" t="s">
        <v>80</v>
      </c>
      <c r="C2155" s="59" t="s">
        <v>660</v>
      </c>
      <c r="D2155" s="59" t="s">
        <v>1034</v>
      </c>
      <c r="E2155" s="59" t="s">
        <v>910</v>
      </c>
      <c r="F2155">
        <v>657988.56999999995</v>
      </c>
    </row>
    <row r="2156" spans="1:6">
      <c r="A2156" s="60" t="s">
        <v>81</v>
      </c>
      <c r="B2156" s="59" t="s">
        <v>82</v>
      </c>
      <c r="C2156" s="59" t="s">
        <v>680</v>
      </c>
      <c r="D2156" s="59" t="s">
        <v>1029</v>
      </c>
      <c r="E2156" s="59" t="s">
        <v>861</v>
      </c>
      <c r="F2156">
        <v>0.26989999999999997</v>
      </c>
    </row>
    <row r="2157" spans="1:6">
      <c r="A2157" s="60" t="s">
        <v>81</v>
      </c>
      <c r="B2157" s="59" t="s">
        <v>82</v>
      </c>
      <c r="C2157" s="59" t="s">
        <v>656</v>
      </c>
      <c r="D2157" s="59" t="s">
        <v>1030</v>
      </c>
      <c r="E2157" s="59" t="s">
        <v>918</v>
      </c>
      <c r="F2157">
        <v>104343.47</v>
      </c>
    </row>
    <row r="2158" spans="1:6">
      <c r="A2158" s="60" t="s">
        <v>81</v>
      </c>
      <c r="B2158" s="59" t="s">
        <v>82</v>
      </c>
      <c r="C2158" s="59" t="s">
        <v>658</v>
      </c>
      <c r="D2158" s="59" t="s">
        <v>1031</v>
      </c>
      <c r="E2158" s="59" t="s">
        <v>917</v>
      </c>
      <c r="F2158">
        <v>170331.85</v>
      </c>
    </row>
    <row r="2159" spans="1:6">
      <c r="A2159" s="60" t="s">
        <v>81</v>
      </c>
      <c r="B2159" s="59" t="s">
        <v>82</v>
      </c>
      <c r="C2159" s="59" t="s">
        <v>648</v>
      </c>
      <c r="D2159" s="59" t="s">
        <v>1032</v>
      </c>
      <c r="E2159" s="59" t="s">
        <v>919</v>
      </c>
      <c r="F2159">
        <v>9174.26</v>
      </c>
    </row>
    <row r="2160" spans="1:6">
      <c r="A2160" s="60" t="s">
        <v>81</v>
      </c>
      <c r="B2160" s="59" t="s">
        <v>82</v>
      </c>
      <c r="C2160" s="59" t="s">
        <v>519</v>
      </c>
      <c r="D2160" s="59" t="s">
        <v>1033</v>
      </c>
      <c r="E2160" s="59" t="s">
        <v>906</v>
      </c>
      <c r="F2160">
        <v>950697.35</v>
      </c>
    </row>
    <row r="2161" spans="1:6">
      <c r="A2161" s="60" t="s">
        <v>81</v>
      </c>
      <c r="B2161" s="59" t="s">
        <v>82</v>
      </c>
      <c r="C2161" s="59" t="s">
        <v>660</v>
      </c>
      <c r="D2161" s="59" t="s">
        <v>1034</v>
      </c>
      <c r="E2161" s="59" t="s">
        <v>910</v>
      </c>
      <c r="F2161">
        <v>224948.42</v>
      </c>
    </row>
    <row r="2162" spans="1:6">
      <c r="A2162" s="60" t="s">
        <v>83</v>
      </c>
      <c r="B2162" s="59" t="s">
        <v>84</v>
      </c>
      <c r="C2162" s="59" t="s">
        <v>680</v>
      </c>
      <c r="D2162" s="59" t="s">
        <v>1029</v>
      </c>
      <c r="E2162" s="59" t="s">
        <v>861</v>
      </c>
      <c r="F2162">
        <v>0.14779999999999999</v>
      </c>
    </row>
    <row r="2163" spans="1:6">
      <c r="A2163" s="60" t="s">
        <v>83</v>
      </c>
      <c r="B2163" s="59" t="s">
        <v>84</v>
      </c>
      <c r="C2163" s="59" t="s">
        <v>656</v>
      </c>
      <c r="D2163" s="59" t="s">
        <v>1030</v>
      </c>
      <c r="E2163" s="59" t="s">
        <v>918</v>
      </c>
      <c r="F2163">
        <v>294821.90999999997</v>
      </c>
    </row>
    <row r="2164" spans="1:6">
      <c r="A2164" s="60" t="s">
        <v>83</v>
      </c>
      <c r="B2164" s="59" t="s">
        <v>84</v>
      </c>
      <c r="C2164" s="59" t="s">
        <v>658</v>
      </c>
      <c r="D2164" s="59" t="s">
        <v>1031</v>
      </c>
      <c r="E2164" s="59" t="s">
        <v>917</v>
      </c>
      <c r="F2164">
        <v>1760765.68</v>
      </c>
    </row>
    <row r="2165" spans="1:6">
      <c r="A2165" s="60" t="s">
        <v>83</v>
      </c>
      <c r="B2165" s="59" t="s">
        <v>84</v>
      </c>
      <c r="C2165" s="59" t="s">
        <v>650</v>
      </c>
      <c r="D2165" s="59" t="s">
        <v>1035</v>
      </c>
      <c r="E2165" s="59" t="s">
        <v>909</v>
      </c>
      <c r="F2165">
        <v>487994.5</v>
      </c>
    </row>
    <row r="2166" spans="1:6">
      <c r="A2166" s="60" t="s">
        <v>83</v>
      </c>
      <c r="B2166" s="59" t="s">
        <v>84</v>
      </c>
      <c r="C2166" s="59" t="s">
        <v>648</v>
      </c>
      <c r="D2166" s="59" t="s">
        <v>1032</v>
      </c>
      <c r="E2166" s="59" t="s">
        <v>919</v>
      </c>
      <c r="F2166">
        <v>184035.19</v>
      </c>
    </row>
    <row r="2167" spans="1:6">
      <c r="A2167" s="60" t="s">
        <v>83</v>
      </c>
      <c r="B2167" s="59" t="s">
        <v>84</v>
      </c>
      <c r="C2167" s="59" t="s">
        <v>519</v>
      </c>
      <c r="D2167" s="59" t="s">
        <v>1033</v>
      </c>
      <c r="E2167" s="59" t="s">
        <v>906</v>
      </c>
      <c r="F2167">
        <v>15630374.710000001</v>
      </c>
    </row>
    <row r="2168" spans="1:6">
      <c r="A2168" s="60" t="s">
        <v>83</v>
      </c>
      <c r="B2168" s="59" t="s">
        <v>84</v>
      </c>
      <c r="C2168" s="59" t="s">
        <v>660</v>
      </c>
      <c r="D2168" s="59" t="s">
        <v>1034</v>
      </c>
      <c r="E2168" s="59" t="s">
        <v>910</v>
      </c>
      <c r="F2168">
        <v>3250679.89</v>
      </c>
    </row>
    <row r="2169" spans="1:6">
      <c r="A2169" s="60" t="s">
        <v>85</v>
      </c>
      <c r="B2169" s="59" t="s">
        <v>86</v>
      </c>
      <c r="C2169" s="59" t="s">
        <v>680</v>
      </c>
      <c r="D2169" s="59" t="s">
        <v>1029</v>
      </c>
      <c r="E2169" s="59" t="s">
        <v>861</v>
      </c>
      <c r="F2169">
        <v>0.20810000000000001</v>
      </c>
    </row>
    <row r="2170" spans="1:6">
      <c r="A2170" s="60" t="s">
        <v>85</v>
      </c>
      <c r="B2170" s="59" t="s">
        <v>86</v>
      </c>
      <c r="C2170" s="59" t="s">
        <v>658</v>
      </c>
      <c r="D2170" s="59" t="s">
        <v>1031</v>
      </c>
      <c r="E2170" s="59" t="s">
        <v>917</v>
      </c>
      <c r="F2170">
        <v>328460.13</v>
      </c>
    </row>
    <row r="2171" spans="1:6">
      <c r="A2171" s="60" t="s">
        <v>85</v>
      </c>
      <c r="B2171" s="59" t="s">
        <v>86</v>
      </c>
      <c r="C2171" s="59" t="s">
        <v>519</v>
      </c>
      <c r="D2171" s="59" t="s">
        <v>1033</v>
      </c>
      <c r="E2171" s="59" t="s">
        <v>906</v>
      </c>
      <c r="F2171">
        <v>2431286.46</v>
      </c>
    </row>
    <row r="2172" spans="1:6">
      <c r="A2172" s="60" t="s">
        <v>85</v>
      </c>
      <c r="B2172" s="59" t="s">
        <v>86</v>
      </c>
      <c r="C2172" s="59" t="s">
        <v>660</v>
      </c>
      <c r="D2172" s="59" t="s">
        <v>1034</v>
      </c>
      <c r="E2172" s="59" t="s">
        <v>910</v>
      </c>
      <c r="F2172">
        <v>703342.19</v>
      </c>
    </row>
    <row r="2173" spans="1:6">
      <c r="A2173" s="60" t="s">
        <v>87</v>
      </c>
      <c r="B2173" s="59" t="s">
        <v>88</v>
      </c>
      <c r="C2173" s="59" t="s">
        <v>680</v>
      </c>
      <c r="D2173" s="59" t="s">
        <v>1029</v>
      </c>
      <c r="E2173" s="59" t="s">
        <v>861</v>
      </c>
      <c r="F2173">
        <v>0.1981</v>
      </c>
    </row>
    <row r="2174" spans="1:6">
      <c r="A2174" s="60" t="s">
        <v>87</v>
      </c>
      <c r="B2174" s="59" t="s">
        <v>88</v>
      </c>
      <c r="C2174" s="59" t="s">
        <v>656</v>
      </c>
      <c r="D2174" s="59" t="s">
        <v>1030</v>
      </c>
      <c r="E2174" s="59" t="s">
        <v>918</v>
      </c>
      <c r="F2174">
        <v>9821.33</v>
      </c>
    </row>
    <row r="2175" spans="1:6">
      <c r="A2175" s="60" t="s">
        <v>87</v>
      </c>
      <c r="B2175" s="59" t="s">
        <v>88</v>
      </c>
      <c r="C2175" s="59" t="s">
        <v>658</v>
      </c>
      <c r="D2175" s="59" t="s">
        <v>1031</v>
      </c>
      <c r="E2175" s="59" t="s">
        <v>917</v>
      </c>
      <c r="F2175">
        <v>339409.86</v>
      </c>
    </row>
    <row r="2176" spans="1:6">
      <c r="A2176" s="60" t="s">
        <v>87</v>
      </c>
      <c r="B2176" s="59" t="s">
        <v>88</v>
      </c>
      <c r="C2176" s="59" t="s">
        <v>650</v>
      </c>
      <c r="D2176" s="59" t="s">
        <v>1035</v>
      </c>
      <c r="E2176" s="59" t="s">
        <v>909</v>
      </c>
      <c r="F2176">
        <v>21258.44</v>
      </c>
    </row>
    <row r="2177" spans="1:6">
      <c r="A2177" s="60" t="s">
        <v>87</v>
      </c>
      <c r="B2177" s="59" t="s">
        <v>88</v>
      </c>
      <c r="C2177" s="59" t="s">
        <v>648</v>
      </c>
      <c r="D2177" s="59" t="s">
        <v>1032</v>
      </c>
      <c r="E2177" s="59" t="s">
        <v>919</v>
      </c>
      <c r="F2177">
        <v>41453.660000000003</v>
      </c>
    </row>
    <row r="2178" spans="1:6">
      <c r="A2178" s="60" t="s">
        <v>87</v>
      </c>
      <c r="B2178" s="59" t="s">
        <v>88</v>
      </c>
      <c r="C2178" s="59" t="s">
        <v>519</v>
      </c>
      <c r="D2178" s="59" t="s">
        <v>1033</v>
      </c>
      <c r="E2178" s="59" t="s">
        <v>906</v>
      </c>
      <c r="F2178">
        <v>2579514.3199999998</v>
      </c>
    </row>
    <row r="2179" spans="1:6">
      <c r="A2179" s="60" t="s">
        <v>87</v>
      </c>
      <c r="B2179" s="59" t="s">
        <v>88</v>
      </c>
      <c r="C2179" s="59" t="s">
        <v>660</v>
      </c>
      <c r="D2179" s="59" t="s">
        <v>1034</v>
      </c>
      <c r="E2179" s="59" t="s">
        <v>910</v>
      </c>
      <c r="F2179">
        <v>831671.74</v>
      </c>
    </row>
    <row r="2180" spans="1:6">
      <c r="A2180" s="60" t="s">
        <v>531</v>
      </c>
      <c r="B2180" s="59" t="s">
        <v>532</v>
      </c>
      <c r="C2180" s="59" t="s">
        <v>680</v>
      </c>
      <c r="D2180" s="59" t="s">
        <v>1029</v>
      </c>
      <c r="E2180" s="59" t="s">
        <v>861</v>
      </c>
      <c r="F2180">
        <v>0.60680000000000001</v>
      </c>
    </row>
    <row r="2181" spans="1:6">
      <c r="A2181" s="60" t="s">
        <v>531</v>
      </c>
      <c r="B2181" s="59" t="s">
        <v>532</v>
      </c>
      <c r="C2181" s="59" t="s">
        <v>656</v>
      </c>
      <c r="D2181" s="59" t="s">
        <v>1030</v>
      </c>
      <c r="E2181" s="59" t="s">
        <v>918</v>
      </c>
      <c r="F2181">
        <v>12458.17</v>
      </c>
    </row>
    <row r="2182" spans="1:6">
      <c r="A2182" s="60" t="s">
        <v>531</v>
      </c>
      <c r="B2182" s="59" t="s">
        <v>532</v>
      </c>
      <c r="C2182" s="59" t="s">
        <v>658</v>
      </c>
      <c r="D2182" s="59" t="s">
        <v>1031</v>
      </c>
      <c r="E2182" s="59" t="s">
        <v>917</v>
      </c>
      <c r="F2182">
        <v>21373.18</v>
      </c>
    </row>
    <row r="2183" spans="1:6">
      <c r="A2183" s="60" t="s">
        <v>531</v>
      </c>
      <c r="B2183" s="59" t="s">
        <v>532</v>
      </c>
      <c r="C2183" s="59" t="s">
        <v>519</v>
      </c>
      <c r="D2183" s="59" t="s">
        <v>1033</v>
      </c>
      <c r="E2183" s="59" t="s">
        <v>906</v>
      </c>
      <c r="F2183">
        <v>60550.83</v>
      </c>
    </row>
    <row r="2184" spans="1:6">
      <c r="A2184" s="60" t="s">
        <v>531</v>
      </c>
      <c r="B2184" s="59" t="s">
        <v>532</v>
      </c>
      <c r="C2184" s="59" t="s">
        <v>660</v>
      </c>
      <c r="D2184" s="59" t="s">
        <v>1034</v>
      </c>
      <c r="E2184" s="59" t="s">
        <v>910</v>
      </c>
      <c r="F2184">
        <v>63950.5</v>
      </c>
    </row>
    <row r="2185" spans="1:6">
      <c r="A2185" s="60" t="s">
        <v>533</v>
      </c>
      <c r="B2185" s="59" t="s">
        <v>534</v>
      </c>
      <c r="C2185" s="59" t="s">
        <v>680</v>
      </c>
      <c r="D2185" s="59" t="s">
        <v>1029</v>
      </c>
      <c r="E2185" s="59" t="s">
        <v>861</v>
      </c>
      <c r="F2185">
        <v>0.39300000000000002</v>
      </c>
    </row>
    <row r="2186" spans="1:6">
      <c r="A2186" s="60" t="s">
        <v>533</v>
      </c>
      <c r="B2186" s="59" t="s">
        <v>534</v>
      </c>
      <c r="C2186" s="59" t="s">
        <v>656</v>
      </c>
      <c r="D2186" s="59" t="s">
        <v>1030</v>
      </c>
      <c r="E2186" s="59" t="s">
        <v>918</v>
      </c>
      <c r="F2186">
        <v>23211.99</v>
      </c>
    </row>
    <row r="2187" spans="1:6">
      <c r="A2187" s="60" t="s">
        <v>533</v>
      </c>
      <c r="B2187" s="59" t="s">
        <v>534</v>
      </c>
      <c r="C2187" s="59" t="s">
        <v>658</v>
      </c>
      <c r="D2187" s="59" t="s">
        <v>1031</v>
      </c>
      <c r="E2187" s="59" t="s">
        <v>917</v>
      </c>
      <c r="F2187">
        <v>38465.589999999997</v>
      </c>
    </row>
    <row r="2188" spans="1:6">
      <c r="A2188" s="60" t="s">
        <v>533</v>
      </c>
      <c r="B2188" s="59" t="s">
        <v>534</v>
      </c>
      <c r="C2188" s="59" t="s">
        <v>519</v>
      </c>
      <c r="D2188" s="59" t="s">
        <v>1033</v>
      </c>
      <c r="E2188" s="59" t="s">
        <v>906</v>
      </c>
      <c r="F2188">
        <v>133595.51</v>
      </c>
    </row>
    <row r="2189" spans="1:6">
      <c r="A2189" s="60" t="s">
        <v>533</v>
      </c>
      <c r="B2189" s="59" t="s">
        <v>534</v>
      </c>
      <c r="C2189" s="59" t="s">
        <v>660</v>
      </c>
      <c r="D2189" s="59" t="s">
        <v>1034</v>
      </c>
      <c r="E2189" s="59" t="s">
        <v>910</v>
      </c>
      <c r="F2189">
        <v>146357.12</v>
      </c>
    </row>
    <row r="2190" spans="1:6">
      <c r="A2190" s="60" t="s">
        <v>89</v>
      </c>
      <c r="B2190" s="59" t="s">
        <v>90</v>
      </c>
      <c r="C2190" s="59" t="s">
        <v>680</v>
      </c>
      <c r="D2190" s="59" t="s">
        <v>1029</v>
      </c>
      <c r="E2190" s="59" t="s">
        <v>861</v>
      </c>
      <c r="F2190">
        <v>0.20169999999999999</v>
      </c>
    </row>
    <row r="2191" spans="1:6">
      <c r="A2191" s="60" t="s">
        <v>89</v>
      </c>
      <c r="B2191" s="59" t="s">
        <v>90</v>
      </c>
      <c r="C2191" s="59" t="s">
        <v>656</v>
      </c>
      <c r="D2191" s="59" t="s">
        <v>1030</v>
      </c>
      <c r="E2191" s="59" t="s">
        <v>918</v>
      </c>
      <c r="F2191">
        <v>67863.990000000005</v>
      </c>
    </row>
    <row r="2192" spans="1:6">
      <c r="A2192" s="60" t="s">
        <v>89</v>
      </c>
      <c r="B2192" s="59" t="s">
        <v>90</v>
      </c>
      <c r="C2192" s="59" t="s">
        <v>658</v>
      </c>
      <c r="D2192" s="59" t="s">
        <v>1031</v>
      </c>
      <c r="E2192" s="59" t="s">
        <v>917</v>
      </c>
      <c r="F2192">
        <v>232991.96</v>
      </c>
    </row>
    <row r="2193" spans="1:6">
      <c r="A2193" s="60" t="s">
        <v>89</v>
      </c>
      <c r="B2193" s="59" t="s">
        <v>90</v>
      </c>
      <c r="C2193" s="59" t="s">
        <v>648</v>
      </c>
      <c r="D2193" s="59" t="s">
        <v>1032</v>
      </c>
      <c r="E2193" s="59" t="s">
        <v>919</v>
      </c>
      <c r="F2193">
        <v>21846.63</v>
      </c>
    </row>
    <row r="2194" spans="1:6">
      <c r="A2194" s="60" t="s">
        <v>89</v>
      </c>
      <c r="B2194" s="59" t="s">
        <v>90</v>
      </c>
      <c r="C2194" s="59" t="s">
        <v>519</v>
      </c>
      <c r="D2194" s="59" t="s">
        <v>1033</v>
      </c>
      <c r="E2194" s="59" t="s">
        <v>906</v>
      </c>
      <c r="F2194">
        <v>1155872.03</v>
      </c>
    </row>
    <row r="2195" spans="1:6">
      <c r="A2195" s="60" t="s">
        <v>89</v>
      </c>
      <c r="B2195" s="59" t="s">
        <v>90</v>
      </c>
      <c r="C2195" s="59" t="s">
        <v>660</v>
      </c>
      <c r="D2195" s="59" t="s">
        <v>1034</v>
      </c>
      <c r="E2195" s="59" t="s">
        <v>910</v>
      </c>
      <c r="F2195">
        <v>511959.54</v>
      </c>
    </row>
    <row r="2196" spans="1:6">
      <c r="A2196" s="60" t="s">
        <v>91</v>
      </c>
      <c r="B2196" s="59" t="s">
        <v>92</v>
      </c>
      <c r="C2196" s="59" t="s">
        <v>680</v>
      </c>
      <c r="D2196" s="59" t="s">
        <v>1029</v>
      </c>
      <c r="E2196" s="59" t="s">
        <v>861</v>
      </c>
      <c r="F2196">
        <v>0.2334</v>
      </c>
    </row>
    <row r="2197" spans="1:6">
      <c r="A2197" s="60" t="s">
        <v>91</v>
      </c>
      <c r="B2197" s="59" t="s">
        <v>92</v>
      </c>
      <c r="C2197" s="59" t="s">
        <v>656</v>
      </c>
      <c r="D2197" s="59" t="s">
        <v>1030</v>
      </c>
      <c r="E2197" s="59" t="s">
        <v>918</v>
      </c>
      <c r="F2197">
        <v>241561.39</v>
      </c>
    </row>
    <row r="2198" spans="1:6">
      <c r="A2198" s="60" t="s">
        <v>167</v>
      </c>
      <c r="B2198" s="59" t="s">
        <v>168</v>
      </c>
      <c r="C2198" s="59" t="s">
        <v>680</v>
      </c>
      <c r="D2198" s="59" t="s">
        <v>1029</v>
      </c>
      <c r="E2198" s="59" t="s">
        <v>861</v>
      </c>
      <c r="F2198">
        <v>0.29499999999999998</v>
      </c>
    </row>
    <row r="2199" spans="1:6">
      <c r="A2199" s="60" t="s">
        <v>167</v>
      </c>
      <c r="B2199" s="59" t="s">
        <v>168</v>
      </c>
      <c r="C2199" s="59" t="s">
        <v>658</v>
      </c>
      <c r="D2199" s="59" t="s">
        <v>1031</v>
      </c>
      <c r="E2199" s="59" t="s">
        <v>917</v>
      </c>
      <c r="F2199">
        <v>89129.59</v>
      </c>
    </row>
    <row r="2200" spans="1:6">
      <c r="A2200" s="60" t="s">
        <v>167</v>
      </c>
      <c r="B2200" s="59" t="s">
        <v>168</v>
      </c>
      <c r="C2200" s="59" t="s">
        <v>650</v>
      </c>
      <c r="D2200" s="59" t="s">
        <v>1035</v>
      </c>
      <c r="E2200" s="59" t="s">
        <v>909</v>
      </c>
      <c r="F2200">
        <v>15471.25</v>
      </c>
    </row>
    <row r="2201" spans="1:6">
      <c r="A2201" s="60" t="s">
        <v>167</v>
      </c>
      <c r="B2201" s="59" t="s">
        <v>168</v>
      </c>
      <c r="C2201" s="59" t="s">
        <v>519</v>
      </c>
      <c r="D2201" s="59" t="s">
        <v>1033</v>
      </c>
      <c r="E2201" s="59" t="s">
        <v>906</v>
      </c>
      <c r="F2201">
        <v>478078.54</v>
      </c>
    </row>
    <row r="2202" spans="1:6">
      <c r="A2202" s="60" t="s">
        <v>167</v>
      </c>
      <c r="B2202" s="59" t="s">
        <v>168</v>
      </c>
      <c r="C2202" s="59" t="s">
        <v>660</v>
      </c>
      <c r="D2202" s="59" t="s">
        <v>1034</v>
      </c>
      <c r="E2202" s="59" t="s">
        <v>910</v>
      </c>
      <c r="F2202">
        <v>268742.38</v>
      </c>
    </row>
    <row r="2203" spans="1:6">
      <c r="A2203" s="60" t="s">
        <v>169</v>
      </c>
      <c r="B2203" s="59" t="s">
        <v>170</v>
      </c>
      <c r="C2203" s="59" t="s">
        <v>680</v>
      </c>
      <c r="D2203" s="59" t="s">
        <v>1029</v>
      </c>
      <c r="E2203" s="59" t="s">
        <v>861</v>
      </c>
      <c r="F2203">
        <v>0.1613</v>
      </c>
    </row>
    <row r="2204" spans="1:6">
      <c r="A2204" s="60" t="s">
        <v>169</v>
      </c>
      <c r="B2204" s="59" t="s">
        <v>170</v>
      </c>
      <c r="C2204" s="59" t="s">
        <v>656</v>
      </c>
      <c r="D2204" s="59" t="s">
        <v>1030</v>
      </c>
      <c r="E2204" s="59" t="s">
        <v>918</v>
      </c>
      <c r="F2204">
        <v>527022.89</v>
      </c>
    </row>
    <row r="2205" spans="1:6">
      <c r="A2205" s="60" t="s">
        <v>169</v>
      </c>
      <c r="B2205" s="59" t="s">
        <v>170</v>
      </c>
      <c r="C2205" s="59" t="s">
        <v>658</v>
      </c>
      <c r="D2205" s="59" t="s">
        <v>1031</v>
      </c>
      <c r="E2205" s="59" t="s">
        <v>917</v>
      </c>
      <c r="F2205">
        <v>1051061.3899999999</v>
      </c>
    </row>
    <row r="2206" spans="1:6">
      <c r="A2206" s="60" t="s">
        <v>169</v>
      </c>
      <c r="B2206" s="59" t="s">
        <v>170</v>
      </c>
      <c r="C2206" s="59" t="s">
        <v>650</v>
      </c>
      <c r="D2206" s="59" t="s">
        <v>1035</v>
      </c>
      <c r="E2206" s="59" t="s">
        <v>909</v>
      </c>
      <c r="F2206">
        <v>435922.86</v>
      </c>
    </row>
    <row r="2207" spans="1:6">
      <c r="A2207" s="60" t="s">
        <v>169</v>
      </c>
      <c r="B2207" s="59" t="s">
        <v>170</v>
      </c>
      <c r="C2207" s="59" t="s">
        <v>648</v>
      </c>
      <c r="D2207" s="59" t="s">
        <v>1032</v>
      </c>
      <c r="E2207" s="59" t="s">
        <v>919</v>
      </c>
      <c r="F2207">
        <v>101580.14</v>
      </c>
    </row>
    <row r="2208" spans="1:6">
      <c r="A2208" s="60" t="s">
        <v>169</v>
      </c>
      <c r="B2208" s="59" t="s">
        <v>170</v>
      </c>
      <c r="C2208" s="59" t="s">
        <v>519</v>
      </c>
      <c r="D2208" s="59" t="s">
        <v>1033</v>
      </c>
      <c r="E2208" s="59" t="s">
        <v>906</v>
      </c>
      <c r="F2208">
        <v>5827107.0599999996</v>
      </c>
    </row>
    <row r="2209" spans="1:6">
      <c r="A2209" s="60" t="s">
        <v>169</v>
      </c>
      <c r="B2209" s="59" t="s">
        <v>170</v>
      </c>
      <c r="C2209" s="59" t="s">
        <v>660</v>
      </c>
      <c r="D2209" s="59" t="s">
        <v>1034</v>
      </c>
      <c r="E2209" s="59" t="s">
        <v>910</v>
      </c>
      <c r="F2209">
        <v>2208571.73</v>
      </c>
    </row>
    <row r="2210" spans="1:6">
      <c r="A2210" s="60" t="s">
        <v>171</v>
      </c>
      <c r="B2210" s="59" t="s">
        <v>172</v>
      </c>
      <c r="C2210" s="59" t="s">
        <v>680</v>
      </c>
      <c r="D2210" s="59" t="s">
        <v>1029</v>
      </c>
      <c r="E2210" s="59" t="s">
        <v>861</v>
      </c>
      <c r="F2210">
        <v>0.39800000000000002</v>
      </c>
    </row>
    <row r="2211" spans="1:6">
      <c r="A2211" s="60" t="s">
        <v>171</v>
      </c>
      <c r="B2211" s="59" t="s">
        <v>172</v>
      </c>
      <c r="C2211" s="59" t="s">
        <v>656</v>
      </c>
      <c r="D2211" s="59" t="s">
        <v>1030</v>
      </c>
      <c r="E2211" s="59" t="s">
        <v>918</v>
      </c>
      <c r="F2211">
        <v>103901.32</v>
      </c>
    </row>
    <row r="2212" spans="1:6">
      <c r="A2212" s="60" t="s">
        <v>171</v>
      </c>
      <c r="B2212" s="59" t="s">
        <v>172</v>
      </c>
      <c r="C2212" s="59" t="s">
        <v>658</v>
      </c>
      <c r="D2212" s="59" t="s">
        <v>1031</v>
      </c>
      <c r="E2212" s="59" t="s">
        <v>917</v>
      </c>
      <c r="F2212">
        <v>208134.24</v>
      </c>
    </row>
    <row r="2213" spans="1:6">
      <c r="A2213" s="60" t="s">
        <v>171</v>
      </c>
      <c r="B2213" s="59" t="s">
        <v>172</v>
      </c>
      <c r="C2213" s="59" t="s">
        <v>648</v>
      </c>
      <c r="D2213" s="59" t="s">
        <v>1032</v>
      </c>
      <c r="E2213" s="59" t="s">
        <v>919</v>
      </c>
      <c r="F2213">
        <v>18348.53</v>
      </c>
    </row>
    <row r="2214" spans="1:6">
      <c r="A2214" s="60" t="s">
        <v>171</v>
      </c>
      <c r="B2214" s="59" t="s">
        <v>172</v>
      </c>
      <c r="C2214" s="59" t="s">
        <v>519</v>
      </c>
      <c r="D2214" s="59" t="s">
        <v>1033</v>
      </c>
      <c r="E2214" s="59" t="s">
        <v>906</v>
      </c>
      <c r="F2214">
        <v>885375.32</v>
      </c>
    </row>
    <row r="2215" spans="1:6">
      <c r="A2215" s="60" t="s">
        <v>171</v>
      </c>
      <c r="B2215" s="59" t="s">
        <v>172</v>
      </c>
      <c r="C2215" s="59" t="s">
        <v>660</v>
      </c>
      <c r="D2215" s="59" t="s">
        <v>1034</v>
      </c>
      <c r="E2215" s="59" t="s">
        <v>910</v>
      </c>
      <c r="F2215">
        <v>429645.35</v>
      </c>
    </row>
    <row r="2216" spans="1:6">
      <c r="A2216" s="60" t="s">
        <v>173</v>
      </c>
      <c r="B2216" s="59" t="s">
        <v>174</v>
      </c>
      <c r="C2216" s="59" t="s">
        <v>680</v>
      </c>
      <c r="D2216" s="59" t="s">
        <v>1029</v>
      </c>
      <c r="E2216" s="59" t="s">
        <v>861</v>
      </c>
      <c r="F2216">
        <v>0.21779999999999999</v>
      </c>
    </row>
    <row r="2217" spans="1:6">
      <c r="A2217" s="60" t="s">
        <v>173</v>
      </c>
      <c r="B2217" s="59" t="s">
        <v>174</v>
      </c>
      <c r="C2217" s="59" t="s">
        <v>658</v>
      </c>
      <c r="D2217" s="59" t="s">
        <v>1031</v>
      </c>
      <c r="E2217" s="59" t="s">
        <v>917</v>
      </c>
      <c r="F2217">
        <v>303296.25</v>
      </c>
    </row>
    <row r="2218" spans="1:6">
      <c r="A2218" s="60" t="s">
        <v>173</v>
      </c>
      <c r="B2218" s="59" t="s">
        <v>174</v>
      </c>
      <c r="C2218" s="59" t="s">
        <v>650</v>
      </c>
      <c r="D2218" s="59" t="s">
        <v>1035</v>
      </c>
      <c r="E2218" s="59" t="s">
        <v>909</v>
      </c>
      <c r="F2218">
        <v>38162.400000000001</v>
      </c>
    </row>
    <row r="2219" spans="1:6">
      <c r="A2219" s="60" t="s">
        <v>173</v>
      </c>
      <c r="B2219" s="59" t="s">
        <v>174</v>
      </c>
      <c r="C2219" s="59" t="s">
        <v>648</v>
      </c>
      <c r="D2219" s="59" t="s">
        <v>1032</v>
      </c>
      <c r="E2219" s="59" t="s">
        <v>919</v>
      </c>
      <c r="F2219">
        <v>30794.46</v>
      </c>
    </row>
    <row r="2220" spans="1:6">
      <c r="A2220" s="60" t="s">
        <v>173</v>
      </c>
      <c r="B2220" s="59" t="s">
        <v>174</v>
      </c>
      <c r="C2220" s="59" t="s">
        <v>519</v>
      </c>
      <c r="D2220" s="59" t="s">
        <v>1033</v>
      </c>
      <c r="E2220" s="59" t="s">
        <v>906</v>
      </c>
      <c r="F2220">
        <v>1959133.33</v>
      </c>
    </row>
    <row r="2221" spans="1:6">
      <c r="A2221" s="60" t="s">
        <v>173</v>
      </c>
      <c r="B2221" s="59" t="s">
        <v>174</v>
      </c>
      <c r="C2221" s="59" t="s">
        <v>660</v>
      </c>
      <c r="D2221" s="59" t="s">
        <v>1034</v>
      </c>
      <c r="E2221" s="59" t="s">
        <v>910</v>
      </c>
      <c r="F2221">
        <v>686708.87</v>
      </c>
    </row>
    <row r="2222" spans="1:6">
      <c r="A2222" s="60" t="s">
        <v>175</v>
      </c>
      <c r="B2222" s="59" t="s">
        <v>176</v>
      </c>
      <c r="C2222" s="59" t="s">
        <v>680</v>
      </c>
      <c r="D2222" s="59" t="s">
        <v>1029</v>
      </c>
      <c r="E2222" s="59" t="s">
        <v>861</v>
      </c>
      <c r="F2222">
        <v>0.2898</v>
      </c>
    </row>
    <row r="2223" spans="1:6">
      <c r="A2223" s="60" t="s">
        <v>175</v>
      </c>
      <c r="B2223" s="59" t="s">
        <v>176</v>
      </c>
      <c r="C2223" s="59" t="s">
        <v>656</v>
      </c>
      <c r="D2223" s="59" t="s">
        <v>1030</v>
      </c>
      <c r="E2223" s="59" t="s">
        <v>918</v>
      </c>
      <c r="F2223">
        <v>29401.85</v>
      </c>
    </row>
    <row r="2224" spans="1:6">
      <c r="A2224" s="60" t="s">
        <v>175</v>
      </c>
      <c r="B2224" s="59" t="s">
        <v>176</v>
      </c>
      <c r="C2224" s="59" t="s">
        <v>658</v>
      </c>
      <c r="D2224" s="59" t="s">
        <v>1031</v>
      </c>
      <c r="E2224" s="59" t="s">
        <v>917</v>
      </c>
      <c r="F2224">
        <v>60572.26</v>
      </c>
    </row>
    <row r="2225" spans="1:6">
      <c r="A2225" s="60" t="s">
        <v>175</v>
      </c>
      <c r="B2225" s="59" t="s">
        <v>176</v>
      </c>
      <c r="C2225" s="59" t="s">
        <v>660</v>
      </c>
      <c r="D2225" s="59" t="s">
        <v>1034</v>
      </c>
      <c r="E2225" s="59" t="s">
        <v>910</v>
      </c>
      <c r="F2225">
        <v>140087.64000000001</v>
      </c>
    </row>
    <row r="2226" spans="1:6">
      <c r="A2226" s="60" t="s">
        <v>591</v>
      </c>
      <c r="B2226" s="59" t="s">
        <v>592</v>
      </c>
      <c r="C2226" s="59" t="s">
        <v>680</v>
      </c>
      <c r="D2226" s="59" t="s">
        <v>1029</v>
      </c>
      <c r="E2226" s="59" t="s">
        <v>861</v>
      </c>
      <c r="F2226">
        <v>0.25900000000000001</v>
      </c>
    </row>
    <row r="2227" spans="1:6">
      <c r="A2227" s="60" t="s">
        <v>591</v>
      </c>
      <c r="B2227" s="59" t="s">
        <v>592</v>
      </c>
      <c r="C2227" s="59" t="s">
        <v>660</v>
      </c>
      <c r="D2227" s="59" t="s">
        <v>1034</v>
      </c>
      <c r="E2227" s="59" t="s">
        <v>910</v>
      </c>
      <c r="F2227">
        <v>234433.37</v>
      </c>
    </row>
    <row r="2228" spans="1:6">
      <c r="A2228" s="60" t="s">
        <v>593</v>
      </c>
      <c r="B2228" s="59" t="s">
        <v>594</v>
      </c>
      <c r="C2228" s="59" t="s">
        <v>680</v>
      </c>
      <c r="D2228" s="59" t="s">
        <v>1029</v>
      </c>
      <c r="E2228" s="59" t="s">
        <v>861</v>
      </c>
      <c r="F2228">
        <v>0.26860000000000001</v>
      </c>
    </row>
    <row r="2229" spans="1:6">
      <c r="A2229" s="60" t="s">
        <v>593</v>
      </c>
      <c r="B2229" s="59" t="s">
        <v>594</v>
      </c>
      <c r="C2229" s="59" t="s">
        <v>658</v>
      </c>
      <c r="D2229" s="59" t="s">
        <v>1031</v>
      </c>
      <c r="E2229" s="59" t="s">
        <v>917</v>
      </c>
      <c r="F2229">
        <v>23875.19</v>
      </c>
    </row>
    <row r="2230" spans="1:6">
      <c r="A2230" s="60" t="s">
        <v>593</v>
      </c>
      <c r="B2230" s="59" t="s">
        <v>594</v>
      </c>
      <c r="C2230" s="59" t="s">
        <v>648</v>
      </c>
      <c r="D2230" s="59" t="s">
        <v>1032</v>
      </c>
      <c r="E2230" s="59" t="s">
        <v>919</v>
      </c>
      <c r="F2230">
        <v>2763.33</v>
      </c>
    </row>
    <row r="2231" spans="1:6">
      <c r="A2231" s="60" t="s">
        <v>593</v>
      </c>
      <c r="B2231" s="59" t="s">
        <v>594</v>
      </c>
      <c r="C2231" s="59" t="s">
        <v>660</v>
      </c>
      <c r="D2231" s="59" t="s">
        <v>1034</v>
      </c>
      <c r="E2231" s="59" t="s">
        <v>910</v>
      </c>
      <c r="F2231">
        <v>173002.52</v>
      </c>
    </row>
    <row r="2232" spans="1:6">
      <c r="A2232" s="60" t="s">
        <v>595</v>
      </c>
      <c r="B2232" s="59" t="s">
        <v>596</v>
      </c>
      <c r="C2232" s="59" t="s">
        <v>680</v>
      </c>
      <c r="D2232" s="59" t="s">
        <v>1029</v>
      </c>
      <c r="E2232" s="59" t="s">
        <v>861</v>
      </c>
      <c r="F2232">
        <v>0.25059999999999999</v>
      </c>
    </row>
    <row r="2233" spans="1:6">
      <c r="A2233" s="60" t="s">
        <v>595</v>
      </c>
      <c r="B2233" s="59" t="s">
        <v>596</v>
      </c>
      <c r="C2233" s="59" t="s">
        <v>658</v>
      </c>
      <c r="D2233" s="59" t="s">
        <v>1031</v>
      </c>
      <c r="E2233" s="59" t="s">
        <v>917</v>
      </c>
      <c r="F2233">
        <v>59024.800000000003</v>
      </c>
    </row>
    <row r="2234" spans="1:6">
      <c r="A2234" s="60" t="s">
        <v>595</v>
      </c>
      <c r="B2234" s="59" t="s">
        <v>596</v>
      </c>
      <c r="C2234" s="59" t="s">
        <v>650</v>
      </c>
      <c r="D2234" s="59" t="s">
        <v>1035</v>
      </c>
      <c r="E2234" s="59" t="s">
        <v>909</v>
      </c>
      <c r="F2234">
        <v>20820.52</v>
      </c>
    </row>
    <row r="2235" spans="1:6">
      <c r="A2235" s="60" t="s">
        <v>595</v>
      </c>
      <c r="B2235" s="59" t="s">
        <v>596</v>
      </c>
      <c r="C2235" s="59" t="s">
        <v>648</v>
      </c>
      <c r="D2235" s="59" t="s">
        <v>1032</v>
      </c>
      <c r="E2235" s="59" t="s">
        <v>919</v>
      </c>
      <c r="F2235">
        <v>6521.47</v>
      </c>
    </row>
    <row r="2236" spans="1:6">
      <c r="A2236" s="60" t="s">
        <v>595</v>
      </c>
      <c r="B2236" s="59" t="s">
        <v>596</v>
      </c>
      <c r="C2236" s="59" t="s">
        <v>660</v>
      </c>
      <c r="D2236" s="59" t="s">
        <v>1034</v>
      </c>
      <c r="E2236" s="59" t="s">
        <v>910</v>
      </c>
      <c r="F2236">
        <v>161601.82</v>
      </c>
    </row>
    <row r="2237" spans="1:6">
      <c r="A2237" s="60" t="s">
        <v>597</v>
      </c>
      <c r="B2237" s="59" t="s">
        <v>598</v>
      </c>
      <c r="C2237" s="59" t="s">
        <v>680</v>
      </c>
      <c r="D2237" s="59" t="s">
        <v>1029</v>
      </c>
      <c r="E2237" s="59" t="s">
        <v>861</v>
      </c>
      <c r="F2237">
        <v>0.27500000000000002</v>
      </c>
    </row>
    <row r="2238" spans="1:6">
      <c r="A2238" s="60" t="s">
        <v>597</v>
      </c>
      <c r="B2238" s="59" t="s">
        <v>598</v>
      </c>
      <c r="C2238" s="59" t="s">
        <v>658</v>
      </c>
      <c r="D2238" s="59" t="s">
        <v>1031</v>
      </c>
      <c r="E2238" s="59" t="s">
        <v>917</v>
      </c>
      <c r="F2238">
        <v>21716.07</v>
      </c>
    </row>
    <row r="2239" spans="1:6">
      <c r="A2239" s="60" t="s">
        <v>597</v>
      </c>
      <c r="B2239" s="59" t="s">
        <v>598</v>
      </c>
      <c r="C2239" s="59" t="s">
        <v>660</v>
      </c>
      <c r="D2239" s="59" t="s">
        <v>1034</v>
      </c>
      <c r="E2239" s="59" t="s">
        <v>910</v>
      </c>
      <c r="F2239">
        <v>124844.03</v>
      </c>
    </row>
    <row r="2240" spans="1:6">
      <c r="A2240" s="60" t="s">
        <v>599</v>
      </c>
      <c r="B2240" s="59" t="s">
        <v>600</v>
      </c>
      <c r="C2240" s="59" t="s">
        <v>680</v>
      </c>
      <c r="D2240" s="59" t="s">
        <v>1029</v>
      </c>
      <c r="E2240" s="59" t="s">
        <v>861</v>
      </c>
      <c r="F2240">
        <v>0.37309999999999999</v>
      </c>
    </row>
    <row r="2241" spans="1:6">
      <c r="A2241" s="60" t="s">
        <v>599</v>
      </c>
      <c r="B2241" s="59" t="s">
        <v>600</v>
      </c>
      <c r="C2241" s="59" t="s">
        <v>658</v>
      </c>
      <c r="D2241" s="59" t="s">
        <v>1031</v>
      </c>
      <c r="E2241" s="59" t="s">
        <v>917</v>
      </c>
      <c r="F2241">
        <v>28802.36</v>
      </c>
    </row>
    <row r="2242" spans="1:6">
      <c r="A2242" s="60" t="s">
        <v>599</v>
      </c>
      <c r="B2242" s="59" t="s">
        <v>600</v>
      </c>
      <c r="C2242" s="59" t="s">
        <v>648</v>
      </c>
      <c r="D2242" s="59" t="s">
        <v>1032</v>
      </c>
      <c r="E2242" s="59" t="s">
        <v>919</v>
      </c>
      <c r="F2242">
        <v>2514.4899999999998</v>
      </c>
    </row>
    <row r="2243" spans="1:6">
      <c r="A2243" s="60" t="s">
        <v>601</v>
      </c>
      <c r="B2243" s="59" t="s">
        <v>602</v>
      </c>
      <c r="C2243" s="59" t="s">
        <v>680</v>
      </c>
      <c r="D2243" s="59" t="s">
        <v>1029</v>
      </c>
      <c r="E2243" s="59" t="s">
        <v>861</v>
      </c>
      <c r="F2243">
        <v>0.45340000000000003</v>
      </c>
    </row>
    <row r="2244" spans="1:6">
      <c r="A2244" s="60" t="s">
        <v>601</v>
      </c>
      <c r="B2244" s="59" t="s">
        <v>602</v>
      </c>
      <c r="C2244" s="59" t="s">
        <v>658</v>
      </c>
      <c r="D2244" s="59" t="s">
        <v>1031</v>
      </c>
      <c r="E2244" s="59" t="s">
        <v>917</v>
      </c>
      <c r="F2244">
        <v>6300.41</v>
      </c>
    </row>
    <row r="2245" spans="1:6">
      <c r="A2245" s="60" t="s">
        <v>601</v>
      </c>
      <c r="B2245" s="59" t="s">
        <v>602</v>
      </c>
      <c r="C2245" s="59" t="s">
        <v>650</v>
      </c>
      <c r="D2245" s="59" t="s">
        <v>1035</v>
      </c>
      <c r="E2245" s="59" t="s">
        <v>909</v>
      </c>
      <c r="F2245">
        <v>29214.13</v>
      </c>
    </row>
    <row r="2246" spans="1:6">
      <c r="A2246" s="60" t="s">
        <v>601</v>
      </c>
      <c r="B2246" s="59" t="s">
        <v>602</v>
      </c>
      <c r="C2246" s="59" t="s">
        <v>660</v>
      </c>
      <c r="D2246" s="59" t="s">
        <v>1034</v>
      </c>
      <c r="E2246" s="59" t="s">
        <v>910</v>
      </c>
      <c r="F2246">
        <v>101219.14</v>
      </c>
    </row>
    <row r="2247" spans="1:6">
      <c r="A2247" s="60" t="s">
        <v>177</v>
      </c>
      <c r="B2247" s="59" t="s">
        <v>178</v>
      </c>
      <c r="C2247" s="59" t="s">
        <v>680</v>
      </c>
      <c r="D2247" s="59" t="s">
        <v>1029</v>
      </c>
      <c r="E2247" s="59" t="s">
        <v>861</v>
      </c>
      <c r="F2247">
        <v>8.5199999999999998E-2</v>
      </c>
    </row>
    <row r="2248" spans="1:6">
      <c r="A2248" s="60" t="s">
        <v>177</v>
      </c>
      <c r="B2248" s="59" t="s">
        <v>178</v>
      </c>
      <c r="C2248" s="59" t="s">
        <v>656</v>
      </c>
      <c r="D2248" s="59" t="s">
        <v>1030</v>
      </c>
      <c r="E2248" s="59" t="s">
        <v>918</v>
      </c>
      <c r="F2248">
        <v>281086.24</v>
      </c>
    </row>
    <row r="2249" spans="1:6">
      <c r="A2249" s="60" t="s">
        <v>177</v>
      </c>
      <c r="B2249" s="59" t="s">
        <v>178</v>
      </c>
      <c r="C2249" s="59" t="s">
        <v>658</v>
      </c>
      <c r="D2249" s="59" t="s">
        <v>1031</v>
      </c>
      <c r="E2249" s="59" t="s">
        <v>917</v>
      </c>
      <c r="F2249">
        <v>970261.52</v>
      </c>
    </row>
    <row r="2250" spans="1:6">
      <c r="A2250" s="60" t="s">
        <v>177</v>
      </c>
      <c r="B2250" s="59" t="s">
        <v>178</v>
      </c>
      <c r="C2250" s="59" t="s">
        <v>650</v>
      </c>
      <c r="D2250" s="59" t="s">
        <v>1035</v>
      </c>
      <c r="E2250" s="59" t="s">
        <v>909</v>
      </c>
      <c r="F2250">
        <v>241670.66</v>
      </c>
    </row>
    <row r="2251" spans="1:6">
      <c r="A2251" s="60" t="s">
        <v>177</v>
      </c>
      <c r="B2251" s="59" t="s">
        <v>178</v>
      </c>
      <c r="C2251" s="59" t="s">
        <v>648</v>
      </c>
      <c r="D2251" s="59" t="s">
        <v>1032</v>
      </c>
      <c r="E2251" s="59" t="s">
        <v>919</v>
      </c>
      <c r="F2251">
        <v>94948.13</v>
      </c>
    </row>
    <row r="2252" spans="1:6">
      <c r="A2252" s="60" t="s">
        <v>177</v>
      </c>
      <c r="B2252" s="59" t="s">
        <v>178</v>
      </c>
      <c r="C2252" s="59" t="s">
        <v>660</v>
      </c>
      <c r="D2252" s="59" t="s">
        <v>1034</v>
      </c>
      <c r="E2252" s="59" t="s">
        <v>910</v>
      </c>
      <c r="F2252">
        <v>699251.69</v>
      </c>
    </row>
    <row r="2253" spans="1:6">
      <c r="A2253" s="60" t="s">
        <v>179</v>
      </c>
      <c r="B2253" s="59" t="s">
        <v>180</v>
      </c>
      <c r="C2253" s="59" t="s">
        <v>680</v>
      </c>
      <c r="D2253" s="59" t="s">
        <v>1029</v>
      </c>
      <c r="E2253" s="59" t="s">
        <v>861</v>
      </c>
      <c r="F2253">
        <v>0.19020000000000001</v>
      </c>
    </row>
    <row r="2254" spans="1:6">
      <c r="A2254" s="60" t="s">
        <v>179</v>
      </c>
      <c r="B2254" s="59" t="s">
        <v>180</v>
      </c>
      <c r="C2254" s="59" t="s">
        <v>658</v>
      </c>
      <c r="D2254" s="59" t="s">
        <v>1031</v>
      </c>
      <c r="E2254" s="59" t="s">
        <v>917</v>
      </c>
      <c r="F2254">
        <v>366658.5</v>
      </c>
    </row>
    <row r="2255" spans="1:6">
      <c r="A2255" s="60" t="s">
        <v>179</v>
      </c>
      <c r="B2255" s="59" t="s">
        <v>180</v>
      </c>
      <c r="C2255" s="59" t="s">
        <v>650</v>
      </c>
      <c r="D2255" s="59" t="s">
        <v>1035</v>
      </c>
      <c r="E2255" s="59" t="s">
        <v>909</v>
      </c>
      <c r="F2255">
        <v>311439.19</v>
      </c>
    </row>
    <row r="2256" spans="1:6">
      <c r="A2256" s="60" t="s">
        <v>179</v>
      </c>
      <c r="B2256" s="59" t="s">
        <v>180</v>
      </c>
      <c r="C2256" s="59" t="s">
        <v>648</v>
      </c>
      <c r="D2256" s="59" t="s">
        <v>1032</v>
      </c>
      <c r="E2256" s="59" t="s">
        <v>919</v>
      </c>
      <c r="F2256">
        <v>34859.980000000003</v>
      </c>
    </row>
    <row r="2257" spans="1:6">
      <c r="A2257" s="60" t="s">
        <v>179</v>
      </c>
      <c r="B2257" s="59" t="s">
        <v>180</v>
      </c>
      <c r="C2257" s="59" t="s">
        <v>660</v>
      </c>
      <c r="D2257" s="59" t="s">
        <v>1034</v>
      </c>
      <c r="E2257" s="59" t="s">
        <v>910</v>
      </c>
      <c r="F2257">
        <v>1445513.67</v>
      </c>
    </row>
    <row r="2258" spans="1:6">
      <c r="A2258" s="60" t="s">
        <v>603</v>
      </c>
      <c r="B2258" s="59" t="s">
        <v>604</v>
      </c>
      <c r="C2258" s="59" t="s">
        <v>680</v>
      </c>
      <c r="D2258" s="59" t="s">
        <v>1029</v>
      </c>
      <c r="E2258" s="59" t="s">
        <v>861</v>
      </c>
      <c r="F2258">
        <v>0.17269999999999999</v>
      </c>
    </row>
    <row r="2259" spans="1:6">
      <c r="A2259" s="60" t="s">
        <v>603</v>
      </c>
      <c r="B2259" s="59" t="s">
        <v>604</v>
      </c>
      <c r="C2259" s="59" t="s">
        <v>656</v>
      </c>
      <c r="D2259" s="59" t="s">
        <v>1030</v>
      </c>
      <c r="E2259" s="59" t="s">
        <v>918</v>
      </c>
      <c r="F2259">
        <v>60903.85</v>
      </c>
    </row>
    <row r="2260" spans="1:6">
      <c r="A2260" s="60" t="s">
        <v>603</v>
      </c>
      <c r="B2260" s="59" t="s">
        <v>604</v>
      </c>
      <c r="C2260" s="59" t="s">
        <v>658</v>
      </c>
      <c r="D2260" s="59" t="s">
        <v>1031</v>
      </c>
      <c r="E2260" s="59" t="s">
        <v>917</v>
      </c>
      <c r="F2260">
        <v>94837.59</v>
      </c>
    </row>
    <row r="2261" spans="1:6">
      <c r="A2261" s="60" t="s">
        <v>215</v>
      </c>
      <c r="B2261" s="59" t="s">
        <v>216</v>
      </c>
      <c r="C2261" s="59" t="s">
        <v>680</v>
      </c>
      <c r="D2261" s="59" t="s">
        <v>1029</v>
      </c>
      <c r="E2261" s="59" t="s">
        <v>861</v>
      </c>
      <c r="F2261">
        <v>0.20300000000000001</v>
      </c>
    </row>
    <row r="2262" spans="1:6">
      <c r="A2262" s="60" t="s">
        <v>215</v>
      </c>
      <c r="B2262" s="59" t="s">
        <v>216</v>
      </c>
      <c r="C2262" s="59" t="s">
        <v>658</v>
      </c>
      <c r="D2262" s="59" t="s">
        <v>1031</v>
      </c>
      <c r="E2262" s="59" t="s">
        <v>917</v>
      </c>
      <c r="F2262">
        <v>269148.64</v>
      </c>
    </row>
    <row r="2263" spans="1:6">
      <c r="A2263" s="60" t="s">
        <v>215</v>
      </c>
      <c r="B2263" s="59" t="s">
        <v>216</v>
      </c>
      <c r="C2263" s="59" t="s">
        <v>650</v>
      </c>
      <c r="D2263" s="59" t="s">
        <v>1035</v>
      </c>
      <c r="E2263" s="59" t="s">
        <v>909</v>
      </c>
      <c r="F2263">
        <v>35318.58</v>
      </c>
    </row>
    <row r="2264" spans="1:6">
      <c r="A2264" s="60" t="s">
        <v>215</v>
      </c>
      <c r="B2264" s="59" t="s">
        <v>216</v>
      </c>
      <c r="C2264" s="59" t="s">
        <v>519</v>
      </c>
      <c r="D2264" s="59" t="s">
        <v>1033</v>
      </c>
      <c r="E2264" s="59" t="s">
        <v>906</v>
      </c>
      <c r="F2264">
        <v>1291649.52</v>
      </c>
    </row>
    <row r="2265" spans="1:6">
      <c r="A2265" s="60" t="s">
        <v>215</v>
      </c>
      <c r="B2265" s="59" t="s">
        <v>216</v>
      </c>
      <c r="C2265" s="59" t="s">
        <v>660</v>
      </c>
      <c r="D2265" s="59" t="s">
        <v>1034</v>
      </c>
      <c r="E2265" s="59" t="s">
        <v>910</v>
      </c>
      <c r="F2265">
        <v>420187.84</v>
      </c>
    </row>
    <row r="2266" spans="1:6">
      <c r="A2266" s="60" t="s">
        <v>605</v>
      </c>
      <c r="B2266" s="59" t="s">
        <v>606</v>
      </c>
      <c r="C2266" s="59" t="s">
        <v>680</v>
      </c>
      <c r="D2266" s="59" t="s">
        <v>1029</v>
      </c>
      <c r="E2266" s="59" t="s">
        <v>861</v>
      </c>
      <c r="F2266">
        <v>0.4385</v>
      </c>
    </row>
    <row r="2267" spans="1:6">
      <c r="A2267" s="60" t="s">
        <v>605</v>
      </c>
      <c r="B2267" s="59" t="s">
        <v>606</v>
      </c>
      <c r="C2267" s="59" t="s">
        <v>656</v>
      </c>
      <c r="D2267" s="59" t="s">
        <v>1030</v>
      </c>
      <c r="E2267" s="59" t="s">
        <v>918</v>
      </c>
      <c r="F2267">
        <v>17464.259999999998</v>
      </c>
    </row>
    <row r="2268" spans="1:6">
      <c r="A2268" s="60" t="s">
        <v>605</v>
      </c>
      <c r="B2268" s="59" t="s">
        <v>606</v>
      </c>
      <c r="C2268" s="59" t="s">
        <v>658</v>
      </c>
      <c r="D2268" s="59" t="s">
        <v>1031</v>
      </c>
      <c r="E2268" s="59" t="s">
        <v>917</v>
      </c>
      <c r="F2268">
        <v>19343.32</v>
      </c>
    </row>
    <row r="2269" spans="1:6">
      <c r="A2269" s="60" t="s">
        <v>605</v>
      </c>
      <c r="B2269" s="59" t="s">
        <v>606</v>
      </c>
      <c r="C2269" s="59" t="s">
        <v>650</v>
      </c>
      <c r="D2269" s="59" t="s">
        <v>1035</v>
      </c>
      <c r="E2269" s="59" t="s">
        <v>909</v>
      </c>
      <c r="F2269">
        <v>2725.2</v>
      </c>
    </row>
    <row r="2270" spans="1:6">
      <c r="A2270" s="60" t="s">
        <v>605</v>
      </c>
      <c r="B2270" s="59" t="s">
        <v>606</v>
      </c>
      <c r="C2270" s="59" t="s">
        <v>648</v>
      </c>
      <c r="D2270" s="59" t="s">
        <v>1032</v>
      </c>
      <c r="E2270" s="59" t="s">
        <v>919</v>
      </c>
      <c r="F2270">
        <v>1658</v>
      </c>
    </row>
    <row r="2271" spans="1:6">
      <c r="A2271" s="60" t="s">
        <v>605</v>
      </c>
      <c r="B2271" s="59" t="s">
        <v>606</v>
      </c>
      <c r="C2271" s="59" t="s">
        <v>519</v>
      </c>
      <c r="D2271" s="59" t="s">
        <v>1033</v>
      </c>
      <c r="E2271" s="59" t="s">
        <v>906</v>
      </c>
      <c r="F2271">
        <v>64034.33</v>
      </c>
    </row>
    <row r="2272" spans="1:6">
      <c r="A2272" s="60" t="s">
        <v>605</v>
      </c>
      <c r="B2272" s="59" t="s">
        <v>606</v>
      </c>
      <c r="C2272" s="59" t="s">
        <v>660</v>
      </c>
      <c r="D2272" s="59" t="s">
        <v>1034</v>
      </c>
      <c r="E2272" s="59" t="s">
        <v>910</v>
      </c>
      <c r="F2272">
        <v>37733.83</v>
      </c>
    </row>
    <row r="2273" spans="1:6">
      <c r="A2273" s="60" t="s">
        <v>217</v>
      </c>
      <c r="B2273" s="59" t="s">
        <v>218</v>
      </c>
      <c r="C2273" s="59" t="s">
        <v>680</v>
      </c>
      <c r="D2273" s="59" t="s">
        <v>1029</v>
      </c>
      <c r="E2273" s="59" t="s">
        <v>861</v>
      </c>
      <c r="F2273">
        <v>0.16489999999999999</v>
      </c>
    </row>
    <row r="2274" spans="1:6">
      <c r="A2274" s="60" t="s">
        <v>217</v>
      </c>
      <c r="B2274" s="59" t="s">
        <v>218</v>
      </c>
      <c r="C2274" s="59" t="s">
        <v>656</v>
      </c>
      <c r="D2274" s="59" t="s">
        <v>1030</v>
      </c>
      <c r="E2274" s="59" t="s">
        <v>918</v>
      </c>
      <c r="F2274">
        <v>208797.46</v>
      </c>
    </row>
    <row r="2275" spans="1:6">
      <c r="A2275" s="60" t="s">
        <v>217</v>
      </c>
      <c r="B2275" s="59" t="s">
        <v>218</v>
      </c>
      <c r="C2275" s="59" t="s">
        <v>658</v>
      </c>
      <c r="D2275" s="59" t="s">
        <v>1031</v>
      </c>
      <c r="E2275" s="59" t="s">
        <v>917</v>
      </c>
      <c r="F2275">
        <v>283849.57</v>
      </c>
    </row>
    <row r="2276" spans="1:6">
      <c r="A2276" s="60" t="s">
        <v>217</v>
      </c>
      <c r="B2276" s="59" t="s">
        <v>218</v>
      </c>
      <c r="C2276" s="59" t="s">
        <v>650</v>
      </c>
      <c r="D2276" s="59" t="s">
        <v>1035</v>
      </c>
      <c r="E2276" s="59" t="s">
        <v>909</v>
      </c>
      <c r="F2276">
        <v>116420.5</v>
      </c>
    </row>
    <row r="2277" spans="1:6">
      <c r="A2277" s="60" t="s">
        <v>217</v>
      </c>
      <c r="B2277" s="59" t="s">
        <v>218</v>
      </c>
      <c r="C2277" s="59" t="s">
        <v>648</v>
      </c>
      <c r="D2277" s="59" t="s">
        <v>1032</v>
      </c>
      <c r="E2277" s="59" t="s">
        <v>919</v>
      </c>
      <c r="F2277">
        <v>18790.669999999998</v>
      </c>
    </row>
    <row r="2278" spans="1:6">
      <c r="A2278" s="60" t="s">
        <v>217</v>
      </c>
      <c r="B2278" s="59" t="s">
        <v>218</v>
      </c>
      <c r="C2278" s="59" t="s">
        <v>519</v>
      </c>
      <c r="D2278" s="59" t="s">
        <v>1033</v>
      </c>
      <c r="E2278" s="59" t="s">
        <v>906</v>
      </c>
      <c r="F2278">
        <v>1245012.81</v>
      </c>
    </row>
    <row r="2279" spans="1:6">
      <c r="A2279" s="60" t="s">
        <v>217</v>
      </c>
      <c r="B2279" s="59" t="s">
        <v>218</v>
      </c>
      <c r="C2279" s="59" t="s">
        <v>660</v>
      </c>
      <c r="D2279" s="59" t="s">
        <v>1034</v>
      </c>
      <c r="E2279" s="59" t="s">
        <v>910</v>
      </c>
      <c r="F2279">
        <v>618027</v>
      </c>
    </row>
    <row r="2280" spans="1:6">
      <c r="A2280" s="60" t="s">
        <v>219</v>
      </c>
      <c r="B2280" s="59" t="s">
        <v>220</v>
      </c>
      <c r="C2280" s="59" t="s">
        <v>680</v>
      </c>
      <c r="D2280" s="59" t="s">
        <v>1029</v>
      </c>
      <c r="E2280" s="59" t="s">
        <v>861</v>
      </c>
      <c r="F2280">
        <v>0.24859999999999999</v>
      </c>
    </row>
    <row r="2281" spans="1:6">
      <c r="A2281" s="60" t="s">
        <v>219</v>
      </c>
      <c r="B2281" s="59" t="s">
        <v>220</v>
      </c>
      <c r="C2281" s="59" t="s">
        <v>656</v>
      </c>
      <c r="D2281" s="59" t="s">
        <v>1030</v>
      </c>
      <c r="E2281" s="59" t="s">
        <v>918</v>
      </c>
      <c r="F2281">
        <v>127776.52</v>
      </c>
    </row>
    <row r="2282" spans="1:6">
      <c r="A2282" s="60" t="s">
        <v>219</v>
      </c>
      <c r="B2282" s="59" t="s">
        <v>220</v>
      </c>
      <c r="C2282" s="59" t="s">
        <v>658</v>
      </c>
      <c r="D2282" s="59" t="s">
        <v>1031</v>
      </c>
      <c r="E2282" s="59" t="s">
        <v>917</v>
      </c>
      <c r="F2282">
        <v>170884.51</v>
      </c>
    </row>
    <row r="2283" spans="1:6">
      <c r="A2283" s="60" t="s">
        <v>219</v>
      </c>
      <c r="B2283" s="59" t="s">
        <v>220</v>
      </c>
      <c r="C2283" s="59" t="s">
        <v>648</v>
      </c>
      <c r="D2283" s="59" t="s">
        <v>1032</v>
      </c>
      <c r="E2283" s="59" t="s">
        <v>919</v>
      </c>
      <c r="F2283">
        <v>11053.34</v>
      </c>
    </row>
    <row r="2284" spans="1:6">
      <c r="A2284" s="60" t="s">
        <v>219</v>
      </c>
      <c r="B2284" s="59" t="s">
        <v>220</v>
      </c>
      <c r="C2284" s="59" t="s">
        <v>519</v>
      </c>
      <c r="D2284" s="59" t="s">
        <v>1033</v>
      </c>
      <c r="E2284" s="59" t="s">
        <v>906</v>
      </c>
      <c r="F2284">
        <v>726442.86</v>
      </c>
    </row>
    <row r="2285" spans="1:6">
      <c r="A2285" s="60" t="s">
        <v>219</v>
      </c>
      <c r="B2285" s="59" t="s">
        <v>220</v>
      </c>
      <c r="C2285" s="59" t="s">
        <v>660</v>
      </c>
      <c r="D2285" s="59" t="s">
        <v>1034</v>
      </c>
      <c r="E2285" s="59" t="s">
        <v>910</v>
      </c>
      <c r="F2285">
        <v>380451.75</v>
      </c>
    </row>
    <row r="2286" spans="1:6">
      <c r="A2286" s="60" t="s">
        <v>221</v>
      </c>
      <c r="B2286" s="59" t="s">
        <v>222</v>
      </c>
      <c r="C2286" s="59" t="s">
        <v>680</v>
      </c>
      <c r="D2286" s="59" t="s">
        <v>1029</v>
      </c>
      <c r="E2286" s="59" t="s">
        <v>861</v>
      </c>
      <c r="F2286">
        <v>0.22559999999999999</v>
      </c>
    </row>
    <row r="2287" spans="1:6">
      <c r="A2287" s="60" t="s">
        <v>221</v>
      </c>
      <c r="B2287" s="59" t="s">
        <v>222</v>
      </c>
      <c r="C2287" s="59" t="s">
        <v>658</v>
      </c>
      <c r="D2287" s="59" t="s">
        <v>1031</v>
      </c>
      <c r="E2287" s="59" t="s">
        <v>917</v>
      </c>
      <c r="F2287">
        <v>112809.21</v>
      </c>
    </row>
    <row r="2288" spans="1:6">
      <c r="A2288" s="60" t="s">
        <v>221</v>
      </c>
      <c r="B2288" s="59" t="s">
        <v>222</v>
      </c>
      <c r="C2288" s="59" t="s">
        <v>648</v>
      </c>
      <c r="D2288" s="59" t="s">
        <v>1032</v>
      </c>
      <c r="E2288" s="59" t="s">
        <v>919</v>
      </c>
      <c r="F2288">
        <v>19887.34</v>
      </c>
    </row>
    <row r="2289" spans="1:6">
      <c r="A2289" s="60" t="s">
        <v>221</v>
      </c>
      <c r="B2289" s="59" t="s">
        <v>222</v>
      </c>
      <c r="C2289" s="59" t="s">
        <v>519</v>
      </c>
      <c r="D2289" s="59" t="s">
        <v>1033</v>
      </c>
      <c r="E2289" s="59" t="s">
        <v>906</v>
      </c>
      <c r="F2289">
        <v>870570.38</v>
      </c>
    </row>
    <row r="2290" spans="1:6">
      <c r="A2290" s="60" t="s">
        <v>221</v>
      </c>
      <c r="B2290" s="59" t="s">
        <v>222</v>
      </c>
      <c r="C2290" s="59" t="s">
        <v>660</v>
      </c>
      <c r="D2290" s="59" t="s">
        <v>1034</v>
      </c>
      <c r="E2290" s="59" t="s">
        <v>910</v>
      </c>
      <c r="F2290">
        <v>426557.33</v>
      </c>
    </row>
    <row r="2291" spans="1:6">
      <c r="A2291" s="60" t="s">
        <v>223</v>
      </c>
      <c r="B2291" s="59" t="s">
        <v>224</v>
      </c>
      <c r="C2291" s="59" t="s">
        <v>680</v>
      </c>
      <c r="D2291" s="59" t="s">
        <v>1029</v>
      </c>
      <c r="E2291" s="59" t="s">
        <v>861</v>
      </c>
      <c r="F2291">
        <v>0.15329999999999999</v>
      </c>
    </row>
    <row r="2292" spans="1:6">
      <c r="A2292" s="60" t="s">
        <v>223</v>
      </c>
      <c r="B2292" s="59" t="s">
        <v>224</v>
      </c>
      <c r="C2292" s="59" t="s">
        <v>656</v>
      </c>
      <c r="D2292" s="59" t="s">
        <v>1030</v>
      </c>
      <c r="E2292" s="59" t="s">
        <v>918</v>
      </c>
      <c r="F2292">
        <v>248036.77</v>
      </c>
    </row>
    <row r="2293" spans="1:6">
      <c r="A2293" s="60" t="s">
        <v>223</v>
      </c>
      <c r="B2293" s="59" t="s">
        <v>224</v>
      </c>
      <c r="C2293" s="59" t="s">
        <v>658</v>
      </c>
      <c r="D2293" s="59" t="s">
        <v>1031</v>
      </c>
      <c r="E2293" s="59" t="s">
        <v>917</v>
      </c>
      <c r="F2293">
        <v>401567.56</v>
      </c>
    </row>
    <row r="2294" spans="1:6">
      <c r="A2294" s="60" t="s">
        <v>223</v>
      </c>
      <c r="B2294" s="59" t="s">
        <v>224</v>
      </c>
      <c r="C2294" s="59" t="s">
        <v>650</v>
      </c>
      <c r="D2294" s="59" t="s">
        <v>1035</v>
      </c>
      <c r="E2294" s="59" t="s">
        <v>909</v>
      </c>
      <c r="F2294">
        <v>71291.210000000006</v>
      </c>
    </row>
    <row r="2295" spans="1:6">
      <c r="A2295" s="60" t="s">
        <v>223</v>
      </c>
      <c r="B2295" s="59" t="s">
        <v>224</v>
      </c>
      <c r="C2295" s="59" t="s">
        <v>648</v>
      </c>
      <c r="D2295" s="59" t="s">
        <v>1032</v>
      </c>
      <c r="E2295" s="59" t="s">
        <v>919</v>
      </c>
      <c r="F2295">
        <v>22880.400000000001</v>
      </c>
    </row>
    <row r="2296" spans="1:6">
      <c r="A2296" s="60" t="s">
        <v>223</v>
      </c>
      <c r="B2296" s="59" t="s">
        <v>224</v>
      </c>
      <c r="C2296" s="59" t="s">
        <v>519</v>
      </c>
      <c r="D2296" s="59" t="s">
        <v>1033</v>
      </c>
      <c r="E2296" s="59" t="s">
        <v>906</v>
      </c>
      <c r="F2296">
        <v>1470560.44</v>
      </c>
    </row>
    <row r="2297" spans="1:6">
      <c r="A2297" s="60" t="s">
        <v>223</v>
      </c>
      <c r="B2297" s="59" t="s">
        <v>224</v>
      </c>
      <c r="C2297" s="59" t="s">
        <v>660</v>
      </c>
      <c r="D2297" s="59" t="s">
        <v>1034</v>
      </c>
      <c r="E2297" s="59" t="s">
        <v>910</v>
      </c>
      <c r="F2297">
        <v>755649.74</v>
      </c>
    </row>
    <row r="2298" spans="1:6">
      <c r="A2298" s="60" t="s">
        <v>515</v>
      </c>
      <c r="B2298" s="59" t="s">
        <v>516</v>
      </c>
      <c r="C2298" s="59" t="s">
        <v>680</v>
      </c>
      <c r="D2298" s="59" t="s">
        <v>1029</v>
      </c>
      <c r="E2298" s="59" t="s">
        <v>861</v>
      </c>
      <c r="F2298">
        <v>0.14699999999999999</v>
      </c>
    </row>
    <row r="2299" spans="1:6">
      <c r="A2299" s="60" t="s">
        <v>515</v>
      </c>
      <c r="B2299" s="59" t="s">
        <v>516</v>
      </c>
      <c r="C2299" s="59" t="s">
        <v>656</v>
      </c>
      <c r="D2299" s="59" t="s">
        <v>1030</v>
      </c>
      <c r="E2299" s="59" t="s">
        <v>918</v>
      </c>
      <c r="F2299">
        <v>24206.799999999999</v>
      </c>
    </row>
    <row r="2300" spans="1:6">
      <c r="A2300" s="60" t="s">
        <v>515</v>
      </c>
      <c r="B2300" s="59" t="s">
        <v>516</v>
      </c>
      <c r="C2300" s="59" t="s">
        <v>658</v>
      </c>
      <c r="D2300" s="59" t="s">
        <v>1031</v>
      </c>
      <c r="E2300" s="59" t="s">
        <v>917</v>
      </c>
      <c r="F2300">
        <v>109206.91</v>
      </c>
    </row>
    <row r="2301" spans="1:6">
      <c r="A2301" s="60" t="s">
        <v>515</v>
      </c>
      <c r="B2301" s="59" t="s">
        <v>516</v>
      </c>
      <c r="C2301" s="59" t="s">
        <v>648</v>
      </c>
      <c r="D2301" s="59" t="s">
        <v>1032</v>
      </c>
      <c r="E2301" s="59" t="s">
        <v>919</v>
      </c>
      <c r="F2301">
        <v>8621.6</v>
      </c>
    </row>
    <row r="2302" spans="1:6">
      <c r="A2302" s="60" t="s">
        <v>515</v>
      </c>
      <c r="B2302" s="59" t="s">
        <v>516</v>
      </c>
      <c r="C2302" s="59" t="s">
        <v>519</v>
      </c>
      <c r="D2302" s="59" t="s">
        <v>1033</v>
      </c>
      <c r="E2302" s="59" t="s">
        <v>906</v>
      </c>
      <c r="F2302">
        <v>448744.52</v>
      </c>
    </row>
    <row r="2303" spans="1:6">
      <c r="A2303" s="60" t="s">
        <v>515</v>
      </c>
      <c r="B2303" s="59" t="s">
        <v>516</v>
      </c>
      <c r="C2303" s="59" t="s">
        <v>660</v>
      </c>
      <c r="D2303" s="59" t="s">
        <v>1034</v>
      </c>
      <c r="E2303" s="59" t="s">
        <v>910</v>
      </c>
      <c r="F2303">
        <v>236398.4</v>
      </c>
    </row>
    <row r="2304" spans="1:6">
      <c r="A2304" s="60" t="s">
        <v>225</v>
      </c>
      <c r="B2304" s="59" t="s">
        <v>226</v>
      </c>
      <c r="C2304" s="59" t="s">
        <v>680</v>
      </c>
      <c r="D2304" s="59" t="s">
        <v>1029</v>
      </c>
      <c r="E2304" s="59" t="s">
        <v>861</v>
      </c>
      <c r="F2304">
        <v>0.19359999999999999</v>
      </c>
    </row>
    <row r="2305" spans="1:6">
      <c r="A2305" s="60" t="s">
        <v>225</v>
      </c>
      <c r="B2305" s="59" t="s">
        <v>226</v>
      </c>
      <c r="C2305" s="59" t="s">
        <v>656</v>
      </c>
      <c r="D2305" s="59" t="s">
        <v>1030</v>
      </c>
      <c r="E2305" s="59" t="s">
        <v>918</v>
      </c>
      <c r="F2305">
        <v>214103.05</v>
      </c>
    </row>
    <row r="2306" spans="1:6">
      <c r="A2306" s="60" t="s">
        <v>225</v>
      </c>
      <c r="B2306" s="59" t="s">
        <v>226</v>
      </c>
      <c r="C2306" s="59" t="s">
        <v>658</v>
      </c>
      <c r="D2306" s="59" t="s">
        <v>1031</v>
      </c>
      <c r="E2306" s="59" t="s">
        <v>917</v>
      </c>
      <c r="F2306">
        <v>337126.63</v>
      </c>
    </row>
    <row r="2307" spans="1:6">
      <c r="A2307" s="60" t="s">
        <v>225</v>
      </c>
      <c r="B2307" s="59" t="s">
        <v>226</v>
      </c>
      <c r="C2307" s="59" t="s">
        <v>650</v>
      </c>
      <c r="D2307" s="59" t="s">
        <v>1035</v>
      </c>
      <c r="E2307" s="59" t="s">
        <v>909</v>
      </c>
      <c r="F2307">
        <v>10573.78</v>
      </c>
    </row>
    <row r="2308" spans="1:6">
      <c r="A2308" s="60" t="s">
        <v>225</v>
      </c>
      <c r="B2308" s="59" t="s">
        <v>226</v>
      </c>
      <c r="C2308" s="59" t="s">
        <v>648</v>
      </c>
      <c r="D2308" s="59" t="s">
        <v>1032</v>
      </c>
      <c r="E2308" s="59" t="s">
        <v>919</v>
      </c>
      <c r="F2308">
        <v>29180.799999999999</v>
      </c>
    </row>
    <row r="2309" spans="1:6">
      <c r="A2309" s="60" t="s">
        <v>225</v>
      </c>
      <c r="B2309" s="59" t="s">
        <v>226</v>
      </c>
      <c r="C2309" s="59" t="s">
        <v>519</v>
      </c>
      <c r="D2309" s="59" t="s">
        <v>1033</v>
      </c>
      <c r="E2309" s="59" t="s">
        <v>906</v>
      </c>
      <c r="F2309">
        <v>1900783.63</v>
      </c>
    </row>
    <row r="2310" spans="1:6">
      <c r="A2310" s="60" t="s">
        <v>225</v>
      </c>
      <c r="B2310" s="59" t="s">
        <v>226</v>
      </c>
      <c r="C2310" s="59" t="s">
        <v>660</v>
      </c>
      <c r="D2310" s="59" t="s">
        <v>1034</v>
      </c>
      <c r="E2310" s="59" t="s">
        <v>910</v>
      </c>
      <c r="F2310">
        <v>833343.7</v>
      </c>
    </row>
    <row r="2311" spans="1:6">
      <c r="A2311" s="60" t="s">
        <v>207</v>
      </c>
      <c r="B2311" s="59" t="s">
        <v>208</v>
      </c>
      <c r="C2311" s="59" t="s">
        <v>680</v>
      </c>
      <c r="D2311" s="59" t="s">
        <v>1029</v>
      </c>
      <c r="E2311" s="59" t="s">
        <v>861</v>
      </c>
      <c r="F2311">
        <v>0.17169999999999999</v>
      </c>
    </row>
    <row r="2312" spans="1:6">
      <c r="A2312" s="60" t="s">
        <v>207</v>
      </c>
      <c r="B2312" s="59" t="s">
        <v>208</v>
      </c>
      <c r="C2312" s="59" t="s">
        <v>656</v>
      </c>
      <c r="D2312" s="59" t="s">
        <v>1030</v>
      </c>
      <c r="E2312" s="59" t="s">
        <v>918</v>
      </c>
      <c r="F2312">
        <v>283075.84999999998</v>
      </c>
    </row>
    <row r="2313" spans="1:6">
      <c r="A2313" s="60" t="s">
        <v>207</v>
      </c>
      <c r="B2313" s="59" t="s">
        <v>208</v>
      </c>
      <c r="C2313" s="59" t="s">
        <v>658</v>
      </c>
      <c r="D2313" s="59" t="s">
        <v>1031</v>
      </c>
      <c r="E2313" s="59" t="s">
        <v>917</v>
      </c>
      <c r="F2313">
        <v>346632.5</v>
      </c>
    </row>
    <row r="2314" spans="1:6">
      <c r="A2314" s="60" t="s">
        <v>207</v>
      </c>
      <c r="B2314" s="59" t="s">
        <v>208</v>
      </c>
      <c r="C2314" s="59" t="s">
        <v>648</v>
      </c>
      <c r="D2314" s="59" t="s">
        <v>1032</v>
      </c>
      <c r="E2314" s="59" t="s">
        <v>919</v>
      </c>
      <c r="F2314">
        <v>26749.07</v>
      </c>
    </row>
    <row r="2315" spans="1:6">
      <c r="A2315" s="60" t="s">
        <v>207</v>
      </c>
      <c r="B2315" s="59" t="s">
        <v>208</v>
      </c>
      <c r="C2315" s="59" t="s">
        <v>519</v>
      </c>
      <c r="D2315" s="59" t="s">
        <v>1033</v>
      </c>
      <c r="E2315" s="59" t="s">
        <v>906</v>
      </c>
      <c r="F2315">
        <v>1936259.16</v>
      </c>
    </row>
    <row r="2316" spans="1:6">
      <c r="A2316" s="60" t="s">
        <v>207</v>
      </c>
      <c r="B2316" s="59" t="s">
        <v>208</v>
      </c>
      <c r="C2316" s="59" t="s">
        <v>660</v>
      </c>
      <c r="D2316" s="59" t="s">
        <v>1034</v>
      </c>
      <c r="E2316" s="59" t="s">
        <v>910</v>
      </c>
      <c r="F2316">
        <v>768328.34</v>
      </c>
    </row>
    <row r="2317" spans="1:6">
      <c r="A2317" s="60" t="s">
        <v>209</v>
      </c>
      <c r="B2317" s="59" t="s">
        <v>210</v>
      </c>
      <c r="C2317" s="59" t="s">
        <v>680</v>
      </c>
      <c r="D2317" s="59" t="s">
        <v>1029</v>
      </c>
      <c r="E2317" s="59" t="s">
        <v>861</v>
      </c>
      <c r="F2317">
        <v>0.1913</v>
      </c>
    </row>
    <row r="2318" spans="1:6">
      <c r="A2318" s="60" t="s">
        <v>209</v>
      </c>
      <c r="B2318" s="59" t="s">
        <v>210</v>
      </c>
      <c r="C2318" s="59" t="s">
        <v>656</v>
      </c>
      <c r="D2318" s="59" t="s">
        <v>1030</v>
      </c>
      <c r="E2318" s="59" t="s">
        <v>918</v>
      </c>
      <c r="F2318">
        <v>93950.53</v>
      </c>
    </row>
    <row r="2319" spans="1:6">
      <c r="A2319" s="60" t="s">
        <v>209</v>
      </c>
      <c r="B2319" s="59" t="s">
        <v>210</v>
      </c>
      <c r="C2319" s="59" t="s">
        <v>658</v>
      </c>
      <c r="D2319" s="59" t="s">
        <v>1031</v>
      </c>
      <c r="E2319" s="59" t="s">
        <v>917</v>
      </c>
      <c r="F2319">
        <v>121038.44</v>
      </c>
    </row>
    <row r="2320" spans="1:6">
      <c r="A2320" s="60" t="s">
        <v>209</v>
      </c>
      <c r="B2320" s="59" t="s">
        <v>210</v>
      </c>
      <c r="C2320" s="59" t="s">
        <v>648</v>
      </c>
      <c r="D2320" s="59" t="s">
        <v>1032</v>
      </c>
      <c r="E2320" s="59" t="s">
        <v>919</v>
      </c>
      <c r="F2320">
        <v>8343.5300000000007</v>
      </c>
    </row>
    <row r="2321" spans="1:6">
      <c r="A2321" s="60" t="s">
        <v>209</v>
      </c>
      <c r="B2321" s="59" t="s">
        <v>210</v>
      </c>
      <c r="C2321" s="59" t="s">
        <v>519</v>
      </c>
      <c r="D2321" s="59" t="s">
        <v>1033</v>
      </c>
      <c r="E2321" s="59" t="s">
        <v>906</v>
      </c>
      <c r="F2321">
        <v>698183.6</v>
      </c>
    </row>
    <row r="2322" spans="1:6">
      <c r="A2322" s="60" t="s">
        <v>209</v>
      </c>
      <c r="B2322" s="59" t="s">
        <v>210</v>
      </c>
      <c r="C2322" s="59" t="s">
        <v>660</v>
      </c>
      <c r="D2322" s="59" t="s">
        <v>1034</v>
      </c>
      <c r="E2322" s="59" t="s">
        <v>910</v>
      </c>
      <c r="F2322">
        <v>258823.01</v>
      </c>
    </row>
    <row r="2323" spans="1:6">
      <c r="A2323" s="60" t="s">
        <v>211</v>
      </c>
      <c r="B2323" s="59" t="s">
        <v>212</v>
      </c>
      <c r="C2323" s="59" t="s">
        <v>680</v>
      </c>
      <c r="D2323" s="59" t="s">
        <v>1029</v>
      </c>
      <c r="E2323" s="59" t="s">
        <v>861</v>
      </c>
      <c r="F2323">
        <v>0.1691</v>
      </c>
    </row>
    <row r="2324" spans="1:6">
      <c r="A2324" s="60" t="s">
        <v>211</v>
      </c>
      <c r="B2324" s="59" t="s">
        <v>212</v>
      </c>
      <c r="C2324" s="59" t="s">
        <v>656</v>
      </c>
      <c r="D2324" s="59" t="s">
        <v>1030</v>
      </c>
      <c r="E2324" s="59" t="s">
        <v>918</v>
      </c>
      <c r="F2324">
        <v>551587.86</v>
      </c>
    </row>
    <row r="2325" spans="1:6">
      <c r="A2325" s="60" t="s">
        <v>211</v>
      </c>
      <c r="B2325" s="59" t="s">
        <v>212</v>
      </c>
      <c r="C2325" s="59" t="s">
        <v>658</v>
      </c>
      <c r="D2325" s="59" t="s">
        <v>1031</v>
      </c>
      <c r="E2325" s="59" t="s">
        <v>917</v>
      </c>
      <c r="F2325">
        <v>1154837.08</v>
      </c>
    </row>
    <row r="2326" spans="1:6">
      <c r="A2326" s="60" t="s">
        <v>211</v>
      </c>
      <c r="B2326" s="59" t="s">
        <v>212</v>
      </c>
      <c r="C2326" s="59" t="s">
        <v>650</v>
      </c>
      <c r="D2326" s="59" t="s">
        <v>1035</v>
      </c>
      <c r="E2326" s="59" t="s">
        <v>909</v>
      </c>
      <c r="F2326">
        <v>257560.1</v>
      </c>
    </row>
    <row r="2327" spans="1:6">
      <c r="A2327" s="60" t="s">
        <v>211</v>
      </c>
      <c r="B2327" s="59" t="s">
        <v>212</v>
      </c>
      <c r="C2327" s="59" t="s">
        <v>648</v>
      </c>
      <c r="D2327" s="59" t="s">
        <v>1032</v>
      </c>
      <c r="E2327" s="59" t="s">
        <v>919</v>
      </c>
      <c r="F2327">
        <v>95893.54</v>
      </c>
    </row>
    <row r="2328" spans="1:6">
      <c r="A2328" s="60" t="s">
        <v>211</v>
      </c>
      <c r="B2328" s="59" t="s">
        <v>212</v>
      </c>
      <c r="C2328" s="59" t="s">
        <v>519</v>
      </c>
      <c r="D2328" s="59" t="s">
        <v>1033</v>
      </c>
      <c r="E2328" s="59" t="s">
        <v>906</v>
      </c>
      <c r="F2328">
        <v>5312552.3</v>
      </c>
    </row>
    <row r="2329" spans="1:6">
      <c r="A2329" s="60" t="s">
        <v>211</v>
      </c>
      <c r="B2329" s="59" t="s">
        <v>212</v>
      </c>
      <c r="C2329" s="59" t="s">
        <v>660</v>
      </c>
      <c r="D2329" s="59" t="s">
        <v>1034</v>
      </c>
      <c r="E2329" s="59" t="s">
        <v>910</v>
      </c>
      <c r="F2329">
        <v>1731403.59</v>
      </c>
    </row>
    <row r="2330" spans="1:6">
      <c r="A2330" s="60" t="s">
        <v>213</v>
      </c>
      <c r="B2330" s="59" t="s">
        <v>214</v>
      </c>
      <c r="C2330" s="59" t="s">
        <v>680</v>
      </c>
      <c r="D2330" s="59" t="s">
        <v>1029</v>
      </c>
      <c r="E2330" s="59" t="s">
        <v>861</v>
      </c>
      <c r="F2330">
        <v>0.24310000000000001</v>
      </c>
    </row>
    <row r="2331" spans="1:6">
      <c r="A2331" s="60" t="s">
        <v>213</v>
      </c>
      <c r="B2331" s="59" t="s">
        <v>214</v>
      </c>
      <c r="C2331" s="59" t="s">
        <v>656</v>
      </c>
      <c r="D2331" s="59" t="s">
        <v>1030</v>
      </c>
      <c r="E2331" s="59" t="s">
        <v>918</v>
      </c>
      <c r="F2331">
        <v>113075.59</v>
      </c>
    </row>
    <row r="2332" spans="1:6">
      <c r="A2332" s="60" t="s">
        <v>535</v>
      </c>
      <c r="B2332" s="59" t="s">
        <v>536</v>
      </c>
      <c r="C2332" s="59" t="s">
        <v>648</v>
      </c>
      <c r="D2332" s="59" t="s">
        <v>1032</v>
      </c>
      <c r="E2332" s="59" t="s">
        <v>919</v>
      </c>
      <c r="F2332">
        <v>2672.72</v>
      </c>
    </row>
    <row r="2333" spans="1:6">
      <c r="A2333" s="60" t="s">
        <v>535</v>
      </c>
      <c r="B2333" s="59" t="s">
        <v>536</v>
      </c>
      <c r="C2333" s="59" t="s">
        <v>519</v>
      </c>
      <c r="D2333" s="59" t="s">
        <v>1033</v>
      </c>
      <c r="E2333" s="59" t="s">
        <v>906</v>
      </c>
      <c r="F2333">
        <v>313151.28000000003</v>
      </c>
    </row>
    <row r="2334" spans="1:6">
      <c r="A2334" s="60" t="s">
        <v>9</v>
      </c>
      <c r="B2334" s="59" t="s">
        <v>10</v>
      </c>
      <c r="C2334" s="59" t="s">
        <v>680</v>
      </c>
      <c r="D2334" s="59" t="s">
        <v>1029</v>
      </c>
      <c r="E2334" s="59" t="s">
        <v>861</v>
      </c>
      <c r="F2334">
        <v>0.2283</v>
      </c>
    </row>
    <row r="2335" spans="1:6">
      <c r="A2335" s="60" t="s">
        <v>9</v>
      </c>
      <c r="B2335" s="59" t="s">
        <v>10</v>
      </c>
      <c r="C2335" s="59" t="s">
        <v>656</v>
      </c>
      <c r="D2335" s="59" t="s">
        <v>1030</v>
      </c>
      <c r="E2335" s="59" t="s">
        <v>918</v>
      </c>
      <c r="F2335">
        <v>113494.98</v>
      </c>
    </row>
    <row r="2336" spans="1:6">
      <c r="A2336" s="60" t="s">
        <v>9</v>
      </c>
      <c r="B2336" s="59" t="s">
        <v>10</v>
      </c>
      <c r="C2336" s="59" t="s">
        <v>658</v>
      </c>
      <c r="D2336" s="59" t="s">
        <v>1031</v>
      </c>
      <c r="E2336" s="59" t="s">
        <v>917</v>
      </c>
      <c r="F2336">
        <v>136811.15</v>
      </c>
    </row>
    <row r="2337" spans="1:6">
      <c r="A2337" s="60" t="s">
        <v>9</v>
      </c>
      <c r="B2337" s="59" t="s">
        <v>10</v>
      </c>
      <c r="C2337" s="59" t="s">
        <v>650</v>
      </c>
      <c r="D2337" s="59" t="s">
        <v>1035</v>
      </c>
      <c r="E2337" s="59" t="s">
        <v>909</v>
      </c>
      <c r="F2337">
        <v>1465.34</v>
      </c>
    </row>
    <row r="2338" spans="1:6">
      <c r="A2338" s="60" t="s">
        <v>9</v>
      </c>
      <c r="B2338" s="59" t="s">
        <v>10</v>
      </c>
      <c r="C2338" s="59" t="s">
        <v>648</v>
      </c>
      <c r="D2338" s="59" t="s">
        <v>1032</v>
      </c>
      <c r="E2338" s="59" t="s">
        <v>919</v>
      </c>
      <c r="F2338">
        <v>10858.01</v>
      </c>
    </row>
    <row r="2339" spans="1:6">
      <c r="A2339" s="60" t="s">
        <v>9</v>
      </c>
      <c r="B2339" s="59" t="s">
        <v>10</v>
      </c>
      <c r="C2339" s="59" t="s">
        <v>660</v>
      </c>
      <c r="D2339" s="59" t="s">
        <v>1034</v>
      </c>
      <c r="E2339" s="59" t="s">
        <v>910</v>
      </c>
      <c r="F2339">
        <v>371472.12</v>
      </c>
    </row>
    <row r="2340" spans="1:6">
      <c r="A2340" s="60" t="s">
        <v>537</v>
      </c>
      <c r="B2340" s="59" t="s">
        <v>538</v>
      </c>
      <c r="C2340" s="59" t="s">
        <v>680</v>
      </c>
      <c r="D2340" s="59" t="s">
        <v>1029</v>
      </c>
      <c r="E2340" s="59" t="s">
        <v>861</v>
      </c>
      <c r="F2340">
        <v>5.7700000000000001E-2</v>
      </c>
    </row>
    <row r="2341" spans="1:6">
      <c r="A2341" s="60" t="s">
        <v>537</v>
      </c>
      <c r="B2341" s="59" t="s">
        <v>538</v>
      </c>
      <c r="C2341" s="59" t="s">
        <v>656</v>
      </c>
      <c r="D2341" s="59" t="s">
        <v>1030</v>
      </c>
      <c r="E2341" s="59" t="s">
        <v>918</v>
      </c>
      <c r="F2341">
        <v>7958.4</v>
      </c>
    </row>
    <row r="2342" spans="1:6">
      <c r="A2342" s="60" t="s">
        <v>537</v>
      </c>
      <c r="B2342" s="59" t="s">
        <v>538</v>
      </c>
      <c r="C2342" s="59" t="s">
        <v>658</v>
      </c>
      <c r="D2342" s="59" t="s">
        <v>1031</v>
      </c>
      <c r="E2342" s="59" t="s">
        <v>917</v>
      </c>
      <c r="F2342">
        <v>440475.29</v>
      </c>
    </row>
    <row r="2343" spans="1:6">
      <c r="A2343" s="60" t="s">
        <v>537</v>
      </c>
      <c r="B2343" s="59" t="s">
        <v>538</v>
      </c>
      <c r="C2343" s="59" t="s">
        <v>519</v>
      </c>
      <c r="D2343" s="59" t="s">
        <v>1033</v>
      </c>
      <c r="E2343" s="59" t="s">
        <v>906</v>
      </c>
      <c r="F2343">
        <v>1565159.24</v>
      </c>
    </row>
    <row r="2344" spans="1:6">
      <c r="A2344" s="60" t="s">
        <v>537</v>
      </c>
      <c r="B2344" s="59" t="s">
        <v>538</v>
      </c>
      <c r="C2344" s="59" t="s">
        <v>660</v>
      </c>
      <c r="D2344" s="59" t="s">
        <v>1034</v>
      </c>
      <c r="E2344" s="59" t="s">
        <v>910</v>
      </c>
      <c r="F2344">
        <v>64975.73</v>
      </c>
    </row>
    <row r="2345" spans="1:6">
      <c r="A2345" s="60" t="s">
        <v>11</v>
      </c>
      <c r="B2345" s="59" t="s">
        <v>12</v>
      </c>
      <c r="C2345" s="59" t="s">
        <v>680</v>
      </c>
      <c r="D2345" s="59" t="s">
        <v>1029</v>
      </c>
      <c r="E2345" s="59" t="s">
        <v>861</v>
      </c>
      <c r="F2345">
        <v>0.16520000000000001</v>
      </c>
    </row>
    <row r="2346" spans="1:6">
      <c r="A2346" s="60" t="s">
        <v>11</v>
      </c>
      <c r="B2346" s="59" t="s">
        <v>12</v>
      </c>
      <c r="C2346" s="59" t="s">
        <v>656</v>
      </c>
      <c r="D2346" s="59" t="s">
        <v>1030</v>
      </c>
      <c r="E2346" s="59" t="s">
        <v>918</v>
      </c>
      <c r="F2346">
        <v>2021543.96</v>
      </c>
    </row>
    <row r="2347" spans="1:6">
      <c r="A2347" s="60" t="s">
        <v>11</v>
      </c>
      <c r="B2347" s="59" t="s">
        <v>12</v>
      </c>
      <c r="C2347" s="59" t="s">
        <v>658</v>
      </c>
      <c r="D2347" s="59" t="s">
        <v>1031</v>
      </c>
      <c r="E2347" s="59" t="s">
        <v>917</v>
      </c>
      <c r="F2347">
        <v>2818820.82</v>
      </c>
    </row>
    <row r="2348" spans="1:6">
      <c r="A2348" s="60" t="s">
        <v>11</v>
      </c>
      <c r="B2348" s="59" t="s">
        <v>12</v>
      </c>
      <c r="C2348" s="59" t="s">
        <v>650</v>
      </c>
      <c r="D2348" s="59" t="s">
        <v>1035</v>
      </c>
      <c r="E2348" s="59" t="s">
        <v>909</v>
      </c>
      <c r="F2348">
        <v>941501.79</v>
      </c>
    </row>
    <row r="2349" spans="1:6">
      <c r="A2349" s="60" t="s">
        <v>11</v>
      </c>
      <c r="B2349" s="59" t="s">
        <v>12</v>
      </c>
      <c r="C2349" s="59" t="s">
        <v>648</v>
      </c>
      <c r="D2349" s="59" t="s">
        <v>1032</v>
      </c>
      <c r="E2349" s="59" t="s">
        <v>919</v>
      </c>
      <c r="F2349">
        <v>195091.32</v>
      </c>
    </row>
    <row r="2350" spans="1:6">
      <c r="A2350" s="60" t="s">
        <v>11</v>
      </c>
      <c r="B2350" s="59" t="s">
        <v>12</v>
      </c>
      <c r="C2350" s="59" t="s">
        <v>519</v>
      </c>
      <c r="D2350" s="59" t="s">
        <v>1033</v>
      </c>
      <c r="E2350" s="59" t="s">
        <v>906</v>
      </c>
      <c r="F2350">
        <v>15655134.75</v>
      </c>
    </row>
    <row r="2351" spans="1:6">
      <c r="A2351" s="60" t="s">
        <v>11</v>
      </c>
      <c r="B2351" s="59" t="s">
        <v>12</v>
      </c>
      <c r="C2351" s="59" t="s">
        <v>660</v>
      </c>
      <c r="D2351" s="59" t="s">
        <v>1034</v>
      </c>
      <c r="E2351" s="59" t="s">
        <v>910</v>
      </c>
      <c r="F2351">
        <v>3590853.76</v>
      </c>
    </row>
    <row r="2352" spans="1:6">
      <c r="A2352" s="60" t="s">
        <v>13</v>
      </c>
      <c r="B2352" s="59" t="s">
        <v>14</v>
      </c>
      <c r="C2352" s="59" t="s">
        <v>680</v>
      </c>
      <c r="D2352" s="59" t="s">
        <v>1029</v>
      </c>
      <c r="E2352" s="59" t="s">
        <v>861</v>
      </c>
      <c r="F2352">
        <v>0.1759</v>
      </c>
    </row>
    <row r="2353" spans="1:6">
      <c r="A2353" s="60" t="s">
        <v>13</v>
      </c>
      <c r="B2353" s="59" t="s">
        <v>14</v>
      </c>
      <c r="C2353" s="59" t="s">
        <v>658</v>
      </c>
      <c r="D2353" s="59" t="s">
        <v>1031</v>
      </c>
      <c r="E2353" s="59" t="s">
        <v>917</v>
      </c>
      <c r="F2353">
        <v>221066.64</v>
      </c>
    </row>
    <row r="2354" spans="1:6">
      <c r="A2354" s="60" t="s">
        <v>13</v>
      </c>
      <c r="B2354" s="59" t="s">
        <v>14</v>
      </c>
      <c r="C2354" s="59" t="s">
        <v>648</v>
      </c>
      <c r="D2354" s="59" t="s">
        <v>1032</v>
      </c>
      <c r="E2354" s="59" t="s">
        <v>919</v>
      </c>
      <c r="F2354">
        <v>20227.599999999999</v>
      </c>
    </row>
    <row r="2355" spans="1:6">
      <c r="A2355" s="60" t="s">
        <v>13</v>
      </c>
      <c r="B2355" s="59" t="s">
        <v>14</v>
      </c>
      <c r="C2355" s="59" t="s">
        <v>660</v>
      </c>
      <c r="D2355" s="59" t="s">
        <v>1034</v>
      </c>
      <c r="E2355" s="59" t="s">
        <v>910</v>
      </c>
      <c r="F2355">
        <v>622671.21</v>
      </c>
    </row>
    <row r="2356" spans="1:6">
      <c r="A2356" s="60" t="s">
        <v>15</v>
      </c>
      <c r="B2356" s="59" t="s">
        <v>16</v>
      </c>
      <c r="C2356" s="59" t="s">
        <v>680</v>
      </c>
      <c r="D2356" s="59" t="s">
        <v>1029</v>
      </c>
      <c r="E2356" s="59" t="s">
        <v>861</v>
      </c>
      <c r="F2356">
        <v>0.17949999999999999</v>
      </c>
    </row>
    <row r="2357" spans="1:6">
      <c r="A2357" s="60" t="s">
        <v>15</v>
      </c>
      <c r="B2357" s="59" t="s">
        <v>16</v>
      </c>
      <c r="C2357" s="59" t="s">
        <v>656</v>
      </c>
      <c r="D2357" s="59" t="s">
        <v>1030</v>
      </c>
      <c r="E2357" s="59" t="s">
        <v>918</v>
      </c>
      <c r="F2357">
        <v>324746.89</v>
      </c>
    </row>
    <row r="2358" spans="1:6">
      <c r="A2358" s="60" t="s">
        <v>15</v>
      </c>
      <c r="B2358" s="59" t="s">
        <v>16</v>
      </c>
      <c r="C2358" s="59" t="s">
        <v>658</v>
      </c>
      <c r="D2358" s="59" t="s">
        <v>1031</v>
      </c>
      <c r="E2358" s="59" t="s">
        <v>917</v>
      </c>
      <c r="F2358">
        <v>520059.27</v>
      </c>
    </row>
    <row r="2359" spans="1:6">
      <c r="A2359" s="60" t="s">
        <v>15</v>
      </c>
      <c r="B2359" s="59" t="s">
        <v>16</v>
      </c>
      <c r="C2359" s="59" t="s">
        <v>650</v>
      </c>
      <c r="D2359" s="59" t="s">
        <v>1035</v>
      </c>
      <c r="E2359" s="59" t="s">
        <v>909</v>
      </c>
      <c r="F2359">
        <v>41423.03</v>
      </c>
    </row>
    <row r="2360" spans="1:6">
      <c r="A2360" s="60" t="s">
        <v>15</v>
      </c>
      <c r="B2360" s="59" t="s">
        <v>16</v>
      </c>
      <c r="C2360" s="59" t="s">
        <v>648</v>
      </c>
      <c r="D2360" s="59" t="s">
        <v>1032</v>
      </c>
      <c r="E2360" s="59" t="s">
        <v>919</v>
      </c>
      <c r="F2360">
        <v>44213.33</v>
      </c>
    </row>
    <row r="2361" spans="1:6">
      <c r="A2361" s="60" t="s">
        <v>15</v>
      </c>
      <c r="B2361" s="59" t="s">
        <v>16</v>
      </c>
      <c r="C2361" s="59" t="s">
        <v>519</v>
      </c>
      <c r="D2361" s="59" t="s">
        <v>1033</v>
      </c>
      <c r="E2361" s="59" t="s">
        <v>906</v>
      </c>
      <c r="F2361">
        <v>3095703.17</v>
      </c>
    </row>
    <row r="2362" spans="1:6">
      <c r="A2362" s="60" t="s">
        <v>15</v>
      </c>
      <c r="B2362" s="59" t="s">
        <v>16</v>
      </c>
      <c r="C2362" s="59" t="s">
        <v>660</v>
      </c>
      <c r="D2362" s="59" t="s">
        <v>1034</v>
      </c>
      <c r="E2362" s="59" t="s">
        <v>910</v>
      </c>
      <c r="F2362">
        <v>1035113.13</v>
      </c>
    </row>
    <row r="2363" spans="1:6">
      <c r="A2363" s="60" t="s">
        <v>17</v>
      </c>
      <c r="B2363" s="59" t="s">
        <v>18</v>
      </c>
      <c r="C2363" s="59" t="s">
        <v>680</v>
      </c>
      <c r="D2363" s="59" t="s">
        <v>1029</v>
      </c>
      <c r="E2363" s="59" t="s">
        <v>861</v>
      </c>
      <c r="F2363">
        <v>0.20150000000000001</v>
      </c>
    </row>
    <row r="2364" spans="1:6">
      <c r="A2364" s="60" t="s">
        <v>17</v>
      </c>
      <c r="B2364" s="59" t="s">
        <v>18</v>
      </c>
      <c r="C2364" s="59" t="s">
        <v>658</v>
      </c>
      <c r="D2364" s="59" t="s">
        <v>1031</v>
      </c>
      <c r="E2364" s="59" t="s">
        <v>917</v>
      </c>
      <c r="F2364">
        <v>295676.64</v>
      </c>
    </row>
    <row r="2365" spans="1:6">
      <c r="A2365" s="60" t="s">
        <v>17</v>
      </c>
      <c r="B2365" s="59" t="s">
        <v>18</v>
      </c>
      <c r="C2365" s="59" t="s">
        <v>648</v>
      </c>
      <c r="D2365" s="59" t="s">
        <v>1032</v>
      </c>
      <c r="E2365" s="59" t="s">
        <v>919</v>
      </c>
      <c r="F2365">
        <v>35370.67</v>
      </c>
    </row>
    <row r="2366" spans="1:6">
      <c r="A2366" s="60" t="s">
        <v>19</v>
      </c>
      <c r="B2366" s="59" t="s">
        <v>20</v>
      </c>
      <c r="C2366" s="59" t="s">
        <v>680</v>
      </c>
      <c r="D2366" s="59" t="s">
        <v>1029</v>
      </c>
      <c r="E2366" s="59" t="s">
        <v>861</v>
      </c>
      <c r="F2366">
        <v>0.13489999999999999</v>
      </c>
    </row>
    <row r="2367" spans="1:6">
      <c r="A2367" s="60" t="s">
        <v>19</v>
      </c>
      <c r="B2367" s="59" t="s">
        <v>20</v>
      </c>
      <c r="C2367" s="59" t="s">
        <v>656</v>
      </c>
      <c r="D2367" s="59" t="s">
        <v>1030</v>
      </c>
      <c r="E2367" s="59" t="s">
        <v>918</v>
      </c>
      <c r="F2367">
        <v>112191.34</v>
      </c>
    </row>
    <row r="2368" spans="1:6">
      <c r="A2368" s="60" t="s">
        <v>19</v>
      </c>
      <c r="B2368" s="59" t="s">
        <v>20</v>
      </c>
      <c r="C2368" s="59" t="s">
        <v>658</v>
      </c>
      <c r="D2368" s="59" t="s">
        <v>1031</v>
      </c>
      <c r="E2368" s="59" t="s">
        <v>917</v>
      </c>
      <c r="F2368">
        <v>790755.4</v>
      </c>
    </row>
    <row r="2369" spans="1:6">
      <c r="A2369" s="60" t="s">
        <v>19</v>
      </c>
      <c r="B2369" s="59" t="s">
        <v>20</v>
      </c>
      <c r="C2369" s="59" t="s">
        <v>650</v>
      </c>
      <c r="D2369" s="59" t="s">
        <v>1035</v>
      </c>
      <c r="E2369" s="59" t="s">
        <v>909</v>
      </c>
      <c r="F2369">
        <v>359944.3</v>
      </c>
    </row>
    <row r="2370" spans="1:6">
      <c r="A2370" s="60" t="s">
        <v>19</v>
      </c>
      <c r="B2370" s="59" t="s">
        <v>20</v>
      </c>
      <c r="C2370" s="59" t="s">
        <v>648</v>
      </c>
      <c r="D2370" s="59" t="s">
        <v>1032</v>
      </c>
      <c r="E2370" s="59" t="s">
        <v>919</v>
      </c>
      <c r="F2370">
        <v>76820.67</v>
      </c>
    </row>
    <row r="2371" spans="1:6">
      <c r="A2371" s="60" t="s">
        <v>19</v>
      </c>
      <c r="B2371" s="59" t="s">
        <v>20</v>
      </c>
      <c r="C2371" s="59" t="s">
        <v>519</v>
      </c>
      <c r="D2371" s="59" t="s">
        <v>1033</v>
      </c>
      <c r="E2371" s="59" t="s">
        <v>906</v>
      </c>
      <c r="F2371">
        <v>5103182.2300000004</v>
      </c>
    </row>
    <row r="2372" spans="1:6">
      <c r="A2372" s="60" t="s">
        <v>19</v>
      </c>
      <c r="B2372" s="59" t="s">
        <v>20</v>
      </c>
      <c r="C2372" s="59" t="s">
        <v>660</v>
      </c>
      <c r="D2372" s="59" t="s">
        <v>1034</v>
      </c>
      <c r="E2372" s="59" t="s">
        <v>910</v>
      </c>
      <c r="F2372">
        <v>8347412.1299999999</v>
      </c>
    </row>
    <row r="2373" spans="1:6">
      <c r="A2373" s="60" t="s">
        <v>21</v>
      </c>
      <c r="B2373" s="59" t="s">
        <v>22</v>
      </c>
      <c r="C2373" s="59" t="s">
        <v>680</v>
      </c>
      <c r="D2373" s="59" t="s">
        <v>1029</v>
      </c>
      <c r="E2373" s="59" t="s">
        <v>861</v>
      </c>
      <c r="F2373">
        <v>0.16489999999999999</v>
      </c>
    </row>
    <row r="2374" spans="1:6">
      <c r="A2374" s="60" t="s">
        <v>21</v>
      </c>
      <c r="B2374" s="59" t="s">
        <v>22</v>
      </c>
      <c r="C2374" s="59" t="s">
        <v>656</v>
      </c>
      <c r="D2374" s="59" t="s">
        <v>1030</v>
      </c>
      <c r="E2374" s="59" t="s">
        <v>918</v>
      </c>
      <c r="F2374">
        <v>1534313.06</v>
      </c>
    </row>
    <row r="2375" spans="1:6">
      <c r="A2375" s="60" t="s">
        <v>21</v>
      </c>
      <c r="B2375" s="59" t="s">
        <v>22</v>
      </c>
      <c r="C2375" s="59" t="s">
        <v>658</v>
      </c>
      <c r="D2375" s="59" t="s">
        <v>1031</v>
      </c>
      <c r="E2375" s="59" t="s">
        <v>917</v>
      </c>
      <c r="F2375">
        <v>2174190.48</v>
      </c>
    </row>
    <row r="2376" spans="1:6">
      <c r="A2376" s="60" t="s">
        <v>21</v>
      </c>
      <c r="B2376" s="59" t="s">
        <v>22</v>
      </c>
      <c r="C2376" s="59" t="s">
        <v>650</v>
      </c>
      <c r="D2376" s="59" t="s">
        <v>1035</v>
      </c>
      <c r="E2376" s="59" t="s">
        <v>909</v>
      </c>
      <c r="F2376">
        <v>577742.18999999994</v>
      </c>
    </row>
    <row r="2377" spans="1:6">
      <c r="A2377" s="60" t="s">
        <v>21</v>
      </c>
      <c r="B2377" s="59" t="s">
        <v>22</v>
      </c>
      <c r="C2377" s="59" t="s">
        <v>648</v>
      </c>
      <c r="D2377" s="59" t="s">
        <v>1032</v>
      </c>
      <c r="E2377" s="59" t="s">
        <v>919</v>
      </c>
      <c r="F2377">
        <v>153862.38</v>
      </c>
    </row>
    <row r="2378" spans="1:6">
      <c r="A2378" s="60" t="s">
        <v>21</v>
      </c>
      <c r="B2378" s="59" t="s">
        <v>22</v>
      </c>
      <c r="C2378" s="59" t="s">
        <v>519</v>
      </c>
      <c r="D2378" s="59" t="s">
        <v>1033</v>
      </c>
      <c r="E2378" s="59" t="s">
        <v>906</v>
      </c>
      <c r="F2378">
        <v>10804746.380000001</v>
      </c>
    </row>
    <row r="2379" spans="1:6">
      <c r="A2379" s="60" t="s">
        <v>21</v>
      </c>
      <c r="B2379" s="59" t="s">
        <v>22</v>
      </c>
      <c r="C2379" s="59" t="s">
        <v>660</v>
      </c>
      <c r="D2379" s="59" t="s">
        <v>1034</v>
      </c>
      <c r="E2379" s="59" t="s">
        <v>910</v>
      </c>
      <c r="F2379">
        <v>2993902.53</v>
      </c>
    </row>
    <row r="2380" spans="1:6">
      <c r="A2380" s="60" t="s">
        <v>511</v>
      </c>
      <c r="B2380" s="59" t="s">
        <v>512</v>
      </c>
      <c r="C2380" s="59" t="s">
        <v>680</v>
      </c>
      <c r="D2380" s="59" t="s">
        <v>1029</v>
      </c>
      <c r="E2380" s="59" t="s">
        <v>861</v>
      </c>
      <c r="F2380">
        <v>0.23569999999999999</v>
      </c>
    </row>
    <row r="2381" spans="1:6">
      <c r="A2381" s="60" t="s">
        <v>511</v>
      </c>
      <c r="B2381" s="59" t="s">
        <v>512</v>
      </c>
      <c r="C2381" s="59" t="s">
        <v>656</v>
      </c>
      <c r="D2381" s="59" t="s">
        <v>1030</v>
      </c>
      <c r="E2381" s="59" t="s">
        <v>918</v>
      </c>
      <c r="F2381">
        <v>35039.06</v>
      </c>
    </row>
    <row r="2382" spans="1:6">
      <c r="A2382" s="60" t="s">
        <v>511</v>
      </c>
      <c r="B2382" s="59" t="s">
        <v>512</v>
      </c>
      <c r="C2382" s="59" t="s">
        <v>658</v>
      </c>
      <c r="D2382" s="59" t="s">
        <v>1031</v>
      </c>
      <c r="E2382" s="59" t="s">
        <v>917</v>
      </c>
      <c r="F2382">
        <v>68199.06</v>
      </c>
    </row>
    <row r="2383" spans="1:6">
      <c r="A2383" s="60" t="s">
        <v>511</v>
      </c>
      <c r="B2383" s="59" t="s">
        <v>512</v>
      </c>
      <c r="C2383" s="59" t="s">
        <v>650</v>
      </c>
      <c r="D2383" s="59" t="s">
        <v>1035</v>
      </c>
      <c r="E2383" s="59" t="s">
        <v>909</v>
      </c>
      <c r="F2383">
        <v>92111.73</v>
      </c>
    </row>
    <row r="2384" spans="1:6">
      <c r="A2384" s="60" t="s">
        <v>511</v>
      </c>
      <c r="B2384" s="59" t="s">
        <v>512</v>
      </c>
      <c r="C2384" s="59" t="s">
        <v>648</v>
      </c>
      <c r="D2384" s="59" t="s">
        <v>1032</v>
      </c>
      <c r="E2384" s="59" t="s">
        <v>919</v>
      </c>
      <c r="F2384">
        <v>3094.93</v>
      </c>
    </row>
    <row r="2385" spans="1:6">
      <c r="A2385" s="60" t="s">
        <v>511</v>
      </c>
      <c r="B2385" s="59" t="s">
        <v>512</v>
      </c>
      <c r="C2385" s="59" t="s">
        <v>660</v>
      </c>
      <c r="D2385" s="59" t="s">
        <v>1034</v>
      </c>
      <c r="E2385" s="59" t="s">
        <v>910</v>
      </c>
      <c r="F2385">
        <v>349175.07</v>
      </c>
    </row>
    <row r="2386" spans="1:6">
      <c r="A2386" s="60" t="s">
        <v>23</v>
      </c>
      <c r="B2386" s="59" t="s">
        <v>24</v>
      </c>
      <c r="C2386" s="59" t="s">
        <v>680</v>
      </c>
      <c r="D2386" s="59" t="s">
        <v>1029</v>
      </c>
      <c r="E2386" s="59" t="s">
        <v>861</v>
      </c>
      <c r="F2386">
        <v>0.20280000000000001</v>
      </c>
    </row>
    <row r="2387" spans="1:6">
      <c r="A2387" s="60" t="s">
        <v>23</v>
      </c>
      <c r="B2387" s="59" t="s">
        <v>24</v>
      </c>
      <c r="C2387" s="59" t="s">
        <v>656</v>
      </c>
      <c r="D2387" s="59" t="s">
        <v>1030</v>
      </c>
      <c r="E2387" s="59" t="s">
        <v>918</v>
      </c>
      <c r="F2387">
        <v>243062.78</v>
      </c>
    </row>
    <row r="2388" spans="1:6">
      <c r="A2388" s="60" t="s">
        <v>23</v>
      </c>
      <c r="B2388" s="59" t="s">
        <v>24</v>
      </c>
      <c r="C2388" s="59" t="s">
        <v>658</v>
      </c>
      <c r="D2388" s="59" t="s">
        <v>1031</v>
      </c>
      <c r="E2388" s="59" t="s">
        <v>917</v>
      </c>
      <c r="F2388">
        <v>480156.76</v>
      </c>
    </row>
    <row r="2389" spans="1:6">
      <c r="A2389" s="60" t="s">
        <v>23</v>
      </c>
      <c r="B2389" s="59" t="s">
        <v>24</v>
      </c>
      <c r="C2389" s="59" t="s">
        <v>650</v>
      </c>
      <c r="D2389" s="59" t="s">
        <v>1035</v>
      </c>
      <c r="E2389" s="59" t="s">
        <v>909</v>
      </c>
      <c r="F2389">
        <v>649578.46</v>
      </c>
    </row>
    <row r="2390" spans="1:6">
      <c r="A2390" s="60" t="s">
        <v>23</v>
      </c>
      <c r="B2390" s="59" t="s">
        <v>24</v>
      </c>
      <c r="C2390" s="59" t="s">
        <v>648</v>
      </c>
      <c r="D2390" s="59" t="s">
        <v>1032</v>
      </c>
      <c r="E2390" s="59" t="s">
        <v>919</v>
      </c>
      <c r="F2390">
        <v>21885.59</v>
      </c>
    </row>
    <row r="2391" spans="1:6">
      <c r="A2391" s="60" t="s">
        <v>317</v>
      </c>
      <c r="B2391" s="59" t="s">
        <v>318</v>
      </c>
      <c r="C2391" s="59" t="s">
        <v>660</v>
      </c>
      <c r="D2391" s="59" t="s">
        <v>1034</v>
      </c>
      <c r="E2391" s="59" t="s">
        <v>910</v>
      </c>
      <c r="F2391">
        <v>5523962.4299999997</v>
      </c>
    </row>
    <row r="2392" spans="1:6">
      <c r="A2392" s="60" t="s">
        <v>319</v>
      </c>
      <c r="B2392" s="59" t="s">
        <v>320</v>
      </c>
      <c r="C2392" s="59" t="s">
        <v>680</v>
      </c>
      <c r="D2392" s="59" t="s">
        <v>1029</v>
      </c>
      <c r="E2392" s="59" t="s">
        <v>861</v>
      </c>
      <c r="F2392">
        <v>0.14940000000000001</v>
      </c>
    </row>
    <row r="2393" spans="1:6">
      <c r="A2393" s="60" t="s">
        <v>319</v>
      </c>
      <c r="B2393" s="59" t="s">
        <v>320</v>
      </c>
      <c r="C2393" s="59" t="s">
        <v>656</v>
      </c>
      <c r="D2393" s="59" t="s">
        <v>1030</v>
      </c>
      <c r="E2393" s="59" t="s">
        <v>918</v>
      </c>
      <c r="F2393">
        <v>3777490.96</v>
      </c>
    </row>
    <row r="2394" spans="1:6">
      <c r="A2394" s="60" t="s">
        <v>319</v>
      </c>
      <c r="B2394" s="59" t="s">
        <v>320</v>
      </c>
      <c r="C2394" s="59" t="s">
        <v>658</v>
      </c>
      <c r="D2394" s="59" t="s">
        <v>1031</v>
      </c>
      <c r="E2394" s="59" t="s">
        <v>917</v>
      </c>
      <c r="F2394">
        <v>7951126.3399999999</v>
      </c>
    </row>
    <row r="2395" spans="1:6">
      <c r="A2395" s="60" t="s">
        <v>319</v>
      </c>
      <c r="B2395" s="59" t="s">
        <v>320</v>
      </c>
      <c r="C2395" s="59" t="s">
        <v>650</v>
      </c>
      <c r="D2395" s="59" t="s">
        <v>1035</v>
      </c>
      <c r="E2395" s="59" t="s">
        <v>909</v>
      </c>
      <c r="F2395">
        <v>3302824.67</v>
      </c>
    </row>
    <row r="2396" spans="1:6">
      <c r="A2396" s="60" t="s">
        <v>319</v>
      </c>
      <c r="B2396" s="59" t="s">
        <v>320</v>
      </c>
      <c r="C2396" s="59" t="s">
        <v>648</v>
      </c>
      <c r="D2396" s="59" t="s">
        <v>1032</v>
      </c>
      <c r="E2396" s="59" t="s">
        <v>919</v>
      </c>
      <c r="F2396">
        <v>693165.59</v>
      </c>
    </row>
    <row r="2397" spans="1:6">
      <c r="A2397" s="60" t="s">
        <v>319</v>
      </c>
      <c r="B2397" s="59" t="s">
        <v>320</v>
      </c>
      <c r="C2397" s="59" t="s">
        <v>519</v>
      </c>
      <c r="D2397" s="59" t="s">
        <v>1033</v>
      </c>
      <c r="E2397" s="59" t="s">
        <v>906</v>
      </c>
      <c r="F2397">
        <v>40077898.219999999</v>
      </c>
    </row>
    <row r="2398" spans="1:6">
      <c r="A2398" s="60" t="s">
        <v>319</v>
      </c>
      <c r="B2398" s="59" t="s">
        <v>320</v>
      </c>
      <c r="C2398" s="59" t="s">
        <v>660</v>
      </c>
      <c r="D2398" s="59" t="s">
        <v>1034</v>
      </c>
      <c r="E2398" s="59" t="s">
        <v>910</v>
      </c>
      <c r="F2398">
        <v>19298393.300000001</v>
      </c>
    </row>
    <row r="2399" spans="1:6">
      <c r="A2399" s="60" t="s">
        <v>91</v>
      </c>
      <c r="B2399" s="59" t="s">
        <v>92</v>
      </c>
      <c r="C2399" s="59" t="s">
        <v>658</v>
      </c>
      <c r="D2399" s="59" t="s">
        <v>1031</v>
      </c>
      <c r="E2399" s="59" t="s">
        <v>917</v>
      </c>
      <c r="F2399">
        <v>283974.8</v>
      </c>
    </row>
    <row r="2400" spans="1:6">
      <c r="A2400" s="60" t="s">
        <v>91</v>
      </c>
      <c r="B2400" s="59" t="s">
        <v>92</v>
      </c>
      <c r="C2400" s="59" t="s">
        <v>648</v>
      </c>
      <c r="D2400" s="59" t="s">
        <v>1032</v>
      </c>
      <c r="E2400" s="59" t="s">
        <v>919</v>
      </c>
      <c r="F2400">
        <v>21816.080000000002</v>
      </c>
    </row>
    <row r="2401" spans="1:6">
      <c r="A2401" s="60" t="s">
        <v>91</v>
      </c>
      <c r="B2401" s="59" t="s">
        <v>92</v>
      </c>
      <c r="C2401" s="59" t="s">
        <v>519</v>
      </c>
      <c r="D2401" s="59" t="s">
        <v>1033</v>
      </c>
      <c r="E2401" s="59" t="s">
        <v>906</v>
      </c>
      <c r="F2401">
        <v>1415836.25</v>
      </c>
    </row>
    <row r="2402" spans="1:6">
      <c r="A2402" s="60" t="s">
        <v>91</v>
      </c>
      <c r="B2402" s="59" t="s">
        <v>92</v>
      </c>
      <c r="C2402" s="59" t="s">
        <v>660</v>
      </c>
      <c r="D2402" s="59" t="s">
        <v>1034</v>
      </c>
      <c r="E2402" s="59" t="s">
        <v>910</v>
      </c>
      <c r="F2402">
        <v>1287959.6599999999</v>
      </c>
    </row>
    <row r="2403" spans="1:6">
      <c r="A2403" s="60" t="s">
        <v>93</v>
      </c>
      <c r="B2403" s="59" t="s">
        <v>94</v>
      </c>
      <c r="C2403" s="59" t="s">
        <v>680</v>
      </c>
      <c r="D2403" s="59" t="s">
        <v>1029</v>
      </c>
      <c r="E2403" s="59" t="s">
        <v>861</v>
      </c>
      <c r="F2403">
        <v>0.19639999999999999</v>
      </c>
    </row>
    <row r="2404" spans="1:6">
      <c r="A2404" s="60" t="s">
        <v>93</v>
      </c>
      <c r="B2404" s="59" t="s">
        <v>94</v>
      </c>
      <c r="C2404" s="59" t="s">
        <v>656</v>
      </c>
      <c r="D2404" s="59" t="s">
        <v>1030</v>
      </c>
      <c r="E2404" s="59" t="s">
        <v>918</v>
      </c>
      <c r="F2404">
        <v>237173.8</v>
      </c>
    </row>
    <row r="2405" spans="1:6">
      <c r="A2405" s="60" t="s">
        <v>93</v>
      </c>
      <c r="B2405" s="59" t="s">
        <v>94</v>
      </c>
      <c r="C2405" s="59" t="s">
        <v>658</v>
      </c>
      <c r="D2405" s="59" t="s">
        <v>1031</v>
      </c>
      <c r="E2405" s="59" t="s">
        <v>917</v>
      </c>
      <c r="F2405">
        <v>503842</v>
      </c>
    </row>
    <row r="2406" spans="1:6">
      <c r="A2406" s="60" t="s">
        <v>93</v>
      </c>
      <c r="B2406" s="59" t="s">
        <v>94</v>
      </c>
      <c r="C2406" s="59" t="s">
        <v>650</v>
      </c>
      <c r="D2406" s="59" t="s">
        <v>1035</v>
      </c>
      <c r="E2406" s="59" t="s">
        <v>909</v>
      </c>
      <c r="F2406">
        <v>78127.199999999997</v>
      </c>
    </row>
    <row r="2407" spans="1:6">
      <c r="A2407" s="60" t="s">
        <v>93</v>
      </c>
      <c r="B2407" s="59" t="s">
        <v>94</v>
      </c>
      <c r="C2407" s="59" t="s">
        <v>648</v>
      </c>
      <c r="D2407" s="59" t="s">
        <v>1032</v>
      </c>
      <c r="E2407" s="59" t="s">
        <v>919</v>
      </c>
      <c r="F2407">
        <v>42413.4</v>
      </c>
    </row>
    <row r="2408" spans="1:6">
      <c r="A2408" s="60" t="s">
        <v>93</v>
      </c>
      <c r="B2408" s="59" t="s">
        <v>94</v>
      </c>
      <c r="C2408" s="59" t="s">
        <v>519</v>
      </c>
      <c r="D2408" s="59" t="s">
        <v>1033</v>
      </c>
      <c r="E2408" s="59" t="s">
        <v>906</v>
      </c>
      <c r="F2408">
        <v>2205614.36</v>
      </c>
    </row>
    <row r="2409" spans="1:6">
      <c r="A2409" s="60" t="s">
        <v>93</v>
      </c>
      <c r="B2409" s="59" t="s">
        <v>94</v>
      </c>
      <c r="C2409" s="59" t="s">
        <v>660</v>
      </c>
      <c r="D2409" s="59" t="s">
        <v>1034</v>
      </c>
      <c r="E2409" s="59" t="s">
        <v>910</v>
      </c>
      <c r="F2409">
        <v>832550.69</v>
      </c>
    </row>
    <row r="2410" spans="1:6">
      <c r="A2410" s="60" t="s">
        <v>181</v>
      </c>
      <c r="B2410" s="59" t="s">
        <v>182</v>
      </c>
      <c r="C2410" s="59" t="s">
        <v>680</v>
      </c>
      <c r="D2410" s="59" t="s">
        <v>1029</v>
      </c>
      <c r="E2410" s="59" t="s">
        <v>861</v>
      </c>
      <c r="F2410">
        <v>0.158</v>
      </c>
    </row>
    <row r="2411" spans="1:6">
      <c r="A2411" s="60" t="s">
        <v>181</v>
      </c>
      <c r="B2411" s="59" t="s">
        <v>182</v>
      </c>
      <c r="C2411" s="59" t="s">
        <v>656</v>
      </c>
      <c r="D2411" s="59" t="s">
        <v>1030</v>
      </c>
      <c r="E2411" s="59" t="s">
        <v>918</v>
      </c>
      <c r="F2411">
        <v>5321885.32</v>
      </c>
    </row>
    <row r="2412" spans="1:6">
      <c r="A2412" s="60" t="s">
        <v>181</v>
      </c>
      <c r="B2412" s="59" t="s">
        <v>182</v>
      </c>
      <c r="C2412" s="59" t="s">
        <v>658</v>
      </c>
      <c r="D2412" s="59" t="s">
        <v>1031</v>
      </c>
      <c r="E2412" s="59" t="s">
        <v>917</v>
      </c>
      <c r="F2412">
        <v>16444605.26</v>
      </c>
    </row>
    <row r="2413" spans="1:6">
      <c r="A2413" s="60" t="s">
        <v>181</v>
      </c>
      <c r="B2413" s="59" t="s">
        <v>182</v>
      </c>
      <c r="C2413" s="59" t="s">
        <v>650</v>
      </c>
      <c r="D2413" s="59" t="s">
        <v>1035</v>
      </c>
      <c r="E2413" s="59" t="s">
        <v>909</v>
      </c>
      <c r="F2413">
        <v>14968956.82</v>
      </c>
    </row>
    <row r="2414" spans="1:6">
      <c r="A2414" s="60" t="s">
        <v>181</v>
      </c>
      <c r="B2414" s="59" t="s">
        <v>182</v>
      </c>
      <c r="C2414" s="59" t="s">
        <v>648</v>
      </c>
      <c r="D2414" s="59" t="s">
        <v>1032</v>
      </c>
      <c r="E2414" s="59" t="s">
        <v>919</v>
      </c>
      <c r="F2414">
        <v>1833655.05</v>
      </c>
    </row>
    <row r="2415" spans="1:6">
      <c r="A2415" s="60" t="s">
        <v>181</v>
      </c>
      <c r="B2415" s="59" t="s">
        <v>182</v>
      </c>
      <c r="C2415" s="59" t="s">
        <v>519</v>
      </c>
      <c r="D2415" s="59" t="s">
        <v>1033</v>
      </c>
      <c r="E2415" s="59" t="s">
        <v>906</v>
      </c>
      <c r="F2415">
        <v>116082991.2</v>
      </c>
    </row>
    <row r="2416" spans="1:6">
      <c r="A2416" s="60" t="s">
        <v>181</v>
      </c>
      <c r="B2416" s="59" t="s">
        <v>182</v>
      </c>
      <c r="C2416" s="59" t="s">
        <v>660</v>
      </c>
      <c r="D2416" s="59" t="s">
        <v>1034</v>
      </c>
      <c r="E2416" s="59" t="s">
        <v>910</v>
      </c>
      <c r="F2416">
        <v>42005718.460000001</v>
      </c>
    </row>
    <row r="2417" spans="1:6">
      <c r="A2417" s="60" t="s">
        <v>183</v>
      </c>
      <c r="B2417" s="59" t="s">
        <v>184</v>
      </c>
      <c r="C2417" s="59" t="s">
        <v>680</v>
      </c>
      <c r="D2417" s="59" t="s">
        <v>1029</v>
      </c>
      <c r="E2417" s="59" t="s">
        <v>861</v>
      </c>
      <c r="F2417">
        <v>0.14860000000000001</v>
      </c>
    </row>
    <row r="2418" spans="1:6">
      <c r="A2418" s="60" t="s">
        <v>183</v>
      </c>
      <c r="B2418" s="59" t="s">
        <v>184</v>
      </c>
      <c r="C2418" s="59" t="s">
        <v>656</v>
      </c>
      <c r="D2418" s="59" t="s">
        <v>1030</v>
      </c>
      <c r="E2418" s="59" t="s">
        <v>918</v>
      </c>
      <c r="F2418">
        <v>7492059.8700000001</v>
      </c>
    </row>
    <row r="2419" spans="1:6">
      <c r="A2419" s="60" t="s">
        <v>183</v>
      </c>
      <c r="B2419" s="59" t="s">
        <v>184</v>
      </c>
      <c r="C2419" s="59" t="s">
        <v>658</v>
      </c>
      <c r="D2419" s="59" t="s">
        <v>1031</v>
      </c>
      <c r="E2419" s="59" t="s">
        <v>917</v>
      </c>
      <c r="F2419">
        <v>11998971.68</v>
      </c>
    </row>
    <row r="2420" spans="1:6">
      <c r="A2420" s="60" t="s">
        <v>183</v>
      </c>
      <c r="B2420" s="59" t="s">
        <v>184</v>
      </c>
      <c r="C2420" s="59" t="s">
        <v>650</v>
      </c>
      <c r="D2420" s="59" t="s">
        <v>1035</v>
      </c>
      <c r="E2420" s="59" t="s">
        <v>909</v>
      </c>
      <c r="F2420">
        <v>13368885.82</v>
      </c>
    </row>
    <row r="2421" spans="1:6">
      <c r="A2421" s="60" t="s">
        <v>183</v>
      </c>
      <c r="B2421" s="59" t="s">
        <v>184</v>
      </c>
      <c r="C2421" s="59" t="s">
        <v>648</v>
      </c>
      <c r="D2421" s="59" t="s">
        <v>1032</v>
      </c>
      <c r="E2421" s="59" t="s">
        <v>919</v>
      </c>
      <c r="F2421">
        <v>739553.27</v>
      </c>
    </row>
    <row r="2422" spans="1:6">
      <c r="A2422" s="60" t="s">
        <v>183</v>
      </c>
      <c r="B2422" s="59" t="s">
        <v>184</v>
      </c>
      <c r="C2422" s="59" t="s">
        <v>519</v>
      </c>
      <c r="D2422" s="59" t="s">
        <v>1033</v>
      </c>
      <c r="E2422" s="59" t="s">
        <v>906</v>
      </c>
      <c r="F2422">
        <v>43220462</v>
      </c>
    </row>
    <row r="2423" spans="1:6">
      <c r="A2423" s="60" t="s">
        <v>183</v>
      </c>
      <c r="B2423" s="59" t="s">
        <v>184</v>
      </c>
      <c r="C2423" s="59" t="s">
        <v>660</v>
      </c>
      <c r="D2423" s="59" t="s">
        <v>1034</v>
      </c>
      <c r="E2423" s="59" t="s">
        <v>910</v>
      </c>
      <c r="F2423">
        <v>16868261.41</v>
      </c>
    </row>
    <row r="2424" spans="1:6">
      <c r="A2424" s="60" t="s">
        <v>185</v>
      </c>
      <c r="B2424" s="59" t="s">
        <v>186</v>
      </c>
      <c r="C2424" s="59" t="s">
        <v>680</v>
      </c>
      <c r="D2424" s="59" t="s">
        <v>1029</v>
      </c>
      <c r="E2424" s="59" t="s">
        <v>861</v>
      </c>
      <c r="F2424">
        <v>0.17829999999999999</v>
      </c>
    </row>
    <row r="2425" spans="1:6">
      <c r="A2425" s="60" t="s">
        <v>185</v>
      </c>
      <c r="B2425" s="59" t="s">
        <v>186</v>
      </c>
      <c r="C2425" s="59" t="s">
        <v>658</v>
      </c>
      <c r="D2425" s="59" t="s">
        <v>1031</v>
      </c>
      <c r="E2425" s="59" t="s">
        <v>917</v>
      </c>
      <c r="F2425">
        <v>1046806.71</v>
      </c>
    </row>
    <row r="2426" spans="1:6">
      <c r="A2426" s="60" t="s">
        <v>185</v>
      </c>
      <c r="B2426" s="59" t="s">
        <v>186</v>
      </c>
      <c r="C2426" s="59" t="s">
        <v>650</v>
      </c>
      <c r="D2426" s="59" t="s">
        <v>1035</v>
      </c>
      <c r="E2426" s="59" t="s">
        <v>909</v>
      </c>
      <c r="F2426">
        <v>612757.62</v>
      </c>
    </row>
    <row r="2427" spans="1:6">
      <c r="A2427" s="60" t="s">
        <v>185</v>
      </c>
      <c r="B2427" s="59" t="s">
        <v>186</v>
      </c>
      <c r="C2427" s="59" t="s">
        <v>648</v>
      </c>
      <c r="D2427" s="59" t="s">
        <v>1032</v>
      </c>
      <c r="E2427" s="59" t="s">
        <v>919</v>
      </c>
      <c r="F2427">
        <v>152468.88</v>
      </c>
    </row>
    <row r="2428" spans="1:6">
      <c r="A2428" s="60" t="s">
        <v>185</v>
      </c>
      <c r="B2428" s="59" t="s">
        <v>186</v>
      </c>
      <c r="C2428" s="59" t="s">
        <v>519</v>
      </c>
      <c r="D2428" s="59" t="s">
        <v>1033</v>
      </c>
      <c r="E2428" s="59" t="s">
        <v>906</v>
      </c>
      <c r="F2428">
        <v>10057217.16</v>
      </c>
    </row>
    <row r="2429" spans="1:6">
      <c r="A2429" s="60" t="s">
        <v>185</v>
      </c>
      <c r="B2429" s="59" t="s">
        <v>186</v>
      </c>
      <c r="C2429" s="59" t="s">
        <v>660</v>
      </c>
      <c r="D2429" s="59" t="s">
        <v>1034</v>
      </c>
      <c r="E2429" s="59" t="s">
        <v>910</v>
      </c>
      <c r="F2429">
        <v>3382451.61</v>
      </c>
    </row>
    <row r="2430" spans="1:6">
      <c r="A2430" s="60" t="s">
        <v>187</v>
      </c>
      <c r="B2430" s="59" t="s">
        <v>188</v>
      </c>
      <c r="C2430" s="59" t="s">
        <v>680</v>
      </c>
      <c r="D2430" s="59" t="s">
        <v>1029</v>
      </c>
      <c r="E2430" s="59" t="s">
        <v>861</v>
      </c>
      <c r="F2430">
        <v>0.14979999999999999</v>
      </c>
    </row>
    <row r="2431" spans="1:6">
      <c r="A2431" s="60" t="s">
        <v>187</v>
      </c>
      <c r="B2431" s="59" t="s">
        <v>188</v>
      </c>
      <c r="C2431" s="59" t="s">
        <v>658</v>
      </c>
      <c r="D2431" s="59" t="s">
        <v>1031</v>
      </c>
      <c r="E2431" s="59" t="s">
        <v>917</v>
      </c>
      <c r="F2431">
        <v>199742.89</v>
      </c>
    </row>
    <row r="2432" spans="1:6">
      <c r="A2432" s="60" t="s">
        <v>187</v>
      </c>
      <c r="B2432" s="59" t="s">
        <v>188</v>
      </c>
      <c r="C2432" s="59" t="s">
        <v>650</v>
      </c>
      <c r="D2432" s="59" t="s">
        <v>1035</v>
      </c>
      <c r="E2432" s="59" t="s">
        <v>909</v>
      </c>
      <c r="F2432">
        <v>378123.41</v>
      </c>
    </row>
    <row r="2433" spans="1:6">
      <c r="A2433" s="60" t="s">
        <v>187</v>
      </c>
      <c r="B2433" s="59" t="s">
        <v>188</v>
      </c>
      <c r="C2433" s="59" t="s">
        <v>648</v>
      </c>
      <c r="D2433" s="59" t="s">
        <v>1032</v>
      </c>
      <c r="E2433" s="59" t="s">
        <v>919</v>
      </c>
      <c r="F2433">
        <v>143748.56</v>
      </c>
    </row>
    <row r="2434" spans="1:6">
      <c r="A2434" s="60" t="s">
        <v>187</v>
      </c>
      <c r="B2434" s="59" t="s">
        <v>188</v>
      </c>
      <c r="C2434" s="59" t="s">
        <v>519</v>
      </c>
      <c r="D2434" s="59" t="s">
        <v>1033</v>
      </c>
      <c r="E2434" s="59" t="s">
        <v>906</v>
      </c>
      <c r="F2434">
        <v>5581166.8099999996</v>
      </c>
    </row>
    <row r="2435" spans="1:6">
      <c r="A2435" s="60" t="s">
        <v>187</v>
      </c>
      <c r="B2435" s="59" t="s">
        <v>188</v>
      </c>
      <c r="C2435" s="59" t="s">
        <v>660</v>
      </c>
      <c r="D2435" s="59" t="s">
        <v>1034</v>
      </c>
      <c r="E2435" s="59" t="s">
        <v>910</v>
      </c>
      <c r="F2435">
        <v>2040149.63</v>
      </c>
    </row>
    <row r="2436" spans="1:6">
      <c r="A2436" s="60" t="s">
        <v>189</v>
      </c>
      <c r="B2436" s="59" t="s">
        <v>190</v>
      </c>
      <c r="C2436" s="59" t="s">
        <v>680</v>
      </c>
      <c r="D2436" s="59" t="s">
        <v>1029</v>
      </c>
      <c r="E2436" s="59" t="s">
        <v>861</v>
      </c>
      <c r="F2436">
        <v>0.14319999999999999</v>
      </c>
    </row>
    <row r="2437" spans="1:6">
      <c r="A2437" s="60" t="s">
        <v>189</v>
      </c>
      <c r="B2437" s="59" t="s">
        <v>190</v>
      </c>
      <c r="C2437" s="59" t="s">
        <v>656</v>
      </c>
      <c r="D2437" s="59" t="s">
        <v>1030</v>
      </c>
      <c r="E2437" s="59" t="s">
        <v>918</v>
      </c>
      <c r="F2437">
        <v>5499689.6799999997</v>
      </c>
    </row>
    <row r="2438" spans="1:6">
      <c r="A2438" s="60" t="s">
        <v>189</v>
      </c>
      <c r="B2438" s="59" t="s">
        <v>190</v>
      </c>
      <c r="C2438" s="59" t="s">
        <v>658</v>
      </c>
      <c r="D2438" s="59" t="s">
        <v>1031</v>
      </c>
      <c r="E2438" s="59" t="s">
        <v>917</v>
      </c>
      <c r="F2438">
        <v>10288161.98</v>
      </c>
    </row>
    <row r="2439" spans="1:6">
      <c r="A2439" s="60" t="s">
        <v>189</v>
      </c>
      <c r="B2439" s="59" t="s">
        <v>190</v>
      </c>
      <c r="C2439" s="59" t="s">
        <v>650</v>
      </c>
      <c r="D2439" s="59" t="s">
        <v>1035</v>
      </c>
      <c r="E2439" s="59" t="s">
        <v>909</v>
      </c>
      <c r="F2439">
        <v>13285389.43</v>
      </c>
    </row>
    <row r="2440" spans="1:6">
      <c r="A2440" s="60" t="s">
        <v>189</v>
      </c>
      <c r="B2440" s="59" t="s">
        <v>190</v>
      </c>
      <c r="C2440" s="59" t="s">
        <v>648</v>
      </c>
      <c r="D2440" s="59" t="s">
        <v>1032</v>
      </c>
      <c r="E2440" s="59" t="s">
        <v>919</v>
      </c>
      <c r="F2440">
        <v>646549.63</v>
      </c>
    </row>
    <row r="2441" spans="1:6">
      <c r="A2441" s="60" t="s">
        <v>189</v>
      </c>
      <c r="B2441" s="59" t="s">
        <v>190</v>
      </c>
      <c r="C2441" s="59" t="s">
        <v>519</v>
      </c>
      <c r="D2441" s="59" t="s">
        <v>1033</v>
      </c>
      <c r="E2441" s="59" t="s">
        <v>906</v>
      </c>
      <c r="F2441">
        <v>39805511.5</v>
      </c>
    </row>
    <row r="2442" spans="1:6">
      <c r="A2442" s="60" t="s">
        <v>189</v>
      </c>
      <c r="B2442" s="59" t="s">
        <v>190</v>
      </c>
      <c r="C2442" s="59" t="s">
        <v>660</v>
      </c>
      <c r="D2442" s="59" t="s">
        <v>1034</v>
      </c>
      <c r="E2442" s="59" t="s">
        <v>910</v>
      </c>
      <c r="F2442">
        <v>9219711.3300000001</v>
      </c>
    </row>
    <row r="2443" spans="1:6">
      <c r="A2443" s="60" t="s">
        <v>191</v>
      </c>
      <c r="B2443" s="59" t="s">
        <v>192</v>
      </c>
      <c r="C2443" s="59" t="s">
        <v>680</v>
      </c>
      <c r="D2443" s="59" t="s">
        <v>1029</v>
      </c>
      <c r="E2443" s="59" t="s">
        <v>861</v>
      </c>
      <c r="F2443">
        <v>0.2374</v>
      </c>
    </row>
    <row r="2444" spans="1:6">
      <c r="A2444" s="60" t="s">
        <v>191</v>
      </c>
      <c r="B2444" s="59" t="s">
        <v>192</v>
      </c>
      <c r="C2444" s="59" t="s">
        <v>656</v>
      </c>
      <c r="D2444" s="59" t="s">
        <v>1030</v>
      </c>
      <c r="E2444" s="59" t="s">
        <v>918</v>
      </c>
      <c r="F2444">
        <v>18845.91</v>
      </c>
    </row>
    <row r="2445" spans="1:6">
      <c r="A2445" s="60" t="s">
        <v>191</v>
      </c>
      <c r="B2445" s="59" t="s">
        <v>192</v>
      </c>
      <c r="C2445" s="59" t="s">
        <v>658</v>
      </c>
      <c r="D2445" s="59" t="s">
        <v>1031</v>
      </c>
      <c r="E2445" s="59" t="s">
        <v>917</v>
      </c>
      <c r="F2445">
        <v>311334.21999999997</v>
      </c>
    </row>
    <row r="2446" spans="1:6">
      <c r="A2446" s="60" t="s">
        <v>191</v>
      </c>
      <c r="B2446" s="59" t="s">
        <v>192</v>
      </c>
      <c r="C2446" s="59" t="s">
        <v>650</v>
      </c>
      <c r="D2446" s="59" t="s">
        <v>1035</v>
      </c>
      <c r="E2446" s="59" t="s">
        <v>909</v>
      </c>
      <c r="F2446">
        <v>188708.09</v>
      </c>
    </row>
    <row r="2447" spans="1:6">
      <c r="A2447" s="60" t="s">
        <v>191</v>
      </c>
      <c r="B2447" s="59" t="s">
        <v>192</v>
      </c>
      <c r="C2447" s="59" t="s">
        <v>648</v>
      </c>
      <c r="D2447" s="59" t="s">
        <v>1032</v>
      </c>
      <c r="E2447" s="59" t="s">
        <v>919</v>
      </c>
      <c r="F2447">
        <v>50004.46</v>
      </c>
    </row>
    <row r="2448" spans="1:6">
      <c r="A2448" s="60" t="s">
        <v>191</v>
      </c>
      <c r="B2448" s="59" t="s">
        <v>192</v>
      </c>
      <c r="C2448" s="59" t="s">
        <v>519</v>
      </c>
      <c r="D2448" s="59" t="s">
        <v>1033</v>
      </c>
      <c r="E2448" s="59" t="s">
        <v>906</v>
      </c>
      <c r="F2448">
        <v>303572.33</v>
      </c>
    </row>
    <row r="2449" spans="1:6">
      <c r="A2449" s="60" t="s">
        <v>191</v>
      </c>
      <c r="B2449" s="59" t="s">
        <v>192</v>
      </c>
      <c r="C2449" s="59" t="s">
        <v>660</v>
      </c>
      <c r="D2449" s="59" t="s">
        <v>1034</v>
      </c>
      <c r="E2449" s="59" t="s">
        <v>910</v>
      </c>
      <c r="F2449">
        <v>1270422.28</v>
      </c>
    </row>
    <row r="2450" spans="1:6">
      <c r="A2450" s="60" t="s">
        <v>193</v>
      </c>
      <c r="B2450" s="59" t="s">
        <v>194</v>
      </c>
      <c r="C2450" s="59" t="s">
        <v>680</v>
      </c>
      <c r="D2450" s="59" t="s">
        <v>1029</v>
      </c>
      <c r="E2450" s="59" t="s">
        <v>861</v>
      </c>
      <c r="F2450">
        <v>0.1244</v>
      </c>
    </row>
    <row r="2451" spans="1:6">
      <c r="A2451" s="60" t="s">
        <v>193</v>
      </c>
      <c r="B2451" s="59" t="s">
        <v>194</v>
      </c>
      <c r="C2451" s="59" t="s">
        <v>656</v>
      </c>
      <c r="D2451" s="59" t="s">
        <v>1030</v>
      </c>
      <c r="E2451" s="59" t="s">
        <v>918</v>
      </c>
      <c r="F2451">
        <v>2652269.2799999998</v>
      </c>
    </row>
    <row r="2452" spans="1:6">
      <c r="A2452" s="60" t="s">
        <v>193</v>
      </c>
      <c r="B2452" s="59" t="s">
        <v>194</v>
      </c>
      <c r="C2452" s="59" t="s">
        <v>658</v>
      </c>
      <c r="D2452" s="59" t="s">
        <v>1031</v>
      </c>
      <c r="E2452" s="59" t="s">
        <v>917</v>
      </c>
      <c r="F2452">
        <v>6270727.8300000001</v>
      </c>
    </row>
    <row r="2453" spans="1:6">
      <c r="A2453" s="60" t="s">
        <v>193</v>
      </c>
      <c r="B2453" s="59" t="s">
        <v>194</v>
      </c>
      <c r="C2453" s="59" t="s">
        <v>650</v>
      </c>
      <c r="D2453" s="59" t="s">
        <v>1035</v>
      </c>
      <c r="E2453" s="59" t="s">
        <v>909</v>
      </c>
      <c r="F2453">
        <v>6874524.8600000003</v>
      </c>
    </row>
    <row r="2454" spans="1:6">
      <c r="A2454" s="60" t="s">
        <v>193</v>
      </c>
      <c r="B2454" s="59" t="s">
        <v>194</v>
      </c>
      <c r="C2454" s="59" t="s">
        <v>648</v>
      </c>
      <c r="D2454" s="59" t="s">
        <v>1032</v>
      </c>
      <c r="E2454" s="59" t="s">
        <v>919</v>
      </c>
      <c r="F2454">
        <v>509306.12</v>
      </c>
    </row>
    <row r="2455" spans="1:6">
      <c r="A2455" s="60" t="s">
        <v>193</v>
      </c>
      <c r="B2455" s="59" t="s">
        <v>194</v>
      </c>
      <c r="C2455" s="59" t="s">
        <v>519</v>
      </c>
      <c r="D2455" s="59" t="s">
        <v>1033</v>
      </c>
      <c r="E2455" s="59" t="s">
        <v>906</v>
      </c>
      <c r="F2455">
        <v>31347057.149999999</v>
      </c>
    </row>
    <row r="2456" spans="1:6">
      <c r="A2456" s="60" t="s">
        <v>193</v>
      </c>
      <c r="B2456" s="59" t="s">
        <v>194</v>
      </c>
      <c r="C2456" s="59" t="s">
        <v>660</v>
      </c>
      <c r="D2456" s="59" t="s">
        <v>1034</v>
      </c>
      <c r="E2456" s="59" t="s">
        <v>910</v>
      </c>
      <c r="F2456">
        <v>9714862.1899999995</v>
      </c>
    </row>
    <row r="2457" spans="1:6">
      <c r="A2457" s="60" t="s">
        <v>195</v>
      </c>
      <c r="B2457" s="59" t="s">
        <v>196</v>
      </c>
      <c r="C2457" s="59" t="s">
        <v>680</v>
      </c>
      <c r="D2457" s="59" t="s">
        <v>1029</v>
      </c>
      <c r="E2457" s="59" t="s">
        <v>861</v>
      </c>
      <c r="F2457">
        <v>0.29520000000000002</v>
      </c>
    </row>
    <row r="2458" spans="1:6">
      <c r="A2458" s="60" t="s">
        <v>195</v>
      </c>
      <c r="B2458" s="59" t="s">
        <v>196</v>
      </c>
      <c r="C2458" s="59" t="s">
        <v>656</v>
      </c>
      <c r="D2458" s="59" t="s">
        <v>1030</v>
      </c>
      <c r="E2458" s="59" t="s">
        <v>918</v>
      </c>
      <c r="F2458">
        <v>15178.41</v>
      </c>
    </row>
    <row r="2459" spans="1:6">
      <c r="A2459" s="60" t="s">
        <v>195</v>
      </c>
      <c r="B2459" s="59" t="s">
        <v>196</v>
      </c>
      <c r="C2459" s="59" t="s">
        <v>658</v>
      </c>
      <c r="D2459" s="59" t="s">
        <v>1031</v>
      </c>
      <c r="E2459" s="59" t="s">
        <v>917</v>
      </c>
      <c r="F2459">
        <v>25254.85</v>
      </c>
    </row>
    <row r="2460" spans="1:6">
      <c r="A2460" s="60" t="s">
        <v>195</v>
      </c>
      <c r="B2460" s="59" t="s">
        <v>196</v>
      </c>
      <c r="C2460" s="59" t="s">
        <v>519</v>
      </c>
      <c r="D2460" s="59" t="s">
        <v>1033</v>
      </c>
      <c r="E2460" s="59" t="s">
        <v>906</v>
      </c>
      <c r="F2460">
        <v>204923.99</v>
      </c>
    </row>
    <row r="2461" spans="1:6">
      <c r="A2461" s="60" t="s">
        <v>195</v>
      </c>
      <c r="B2461" s="59" t="s">
        <v>196</v>
      </c>
      <c r="C2461" s="59" t="s">
        <v>660</v>
      </c>
      <c r="D2461" s="59" t="s">
        <v>1034</v>
      </c>
      <c r="E2461" s="59" t="s">
        <v>910</v>
      </c>
      <c r="F2461">
        <v>61317.86</v>
      </c>
    </row>
    <row r="2462" spans="1:6">
      <c r="A2462" s="60" t="s">
        <v>197</v>
      </c>
      <c r="B2462" s="59" t="s">
        <v>198</v>
      </c>
      <c r="C2462" s="59" t="s">
        <v>680</v>
      </c>
      <c r="D2462" s="59" t="s">
        <v>1029</v>
      </c>
      <c r="E2462" s="59" t="s">
        <v>861</v>
      </c>
      <c r="F2462">
        <v>0.12759999999999999</v>
      </c>
    </row>
    <row r="2463" spans="1:6">
      <c r="A2463" s="60" t="s">
        <v>197</v>
      </c>
      <c r="B2463" s="59" t="s">
        <v>198</v>
      </c>
      <c r="C2463" s="59" t="s">
        <v>656</v>
      </c>
      <c r="D2463" s="59" t="s">
        <v>1030</v>
      </c>
      <c r="E2463" s="59" t="s">
        <v>918</v>
      </c>
      <c r="F2463">
        <v>708538.79</v>
      </c>
    </row>
    <row r="2464" spans="1:6">
      <c r="A2464" s="60" t="s">
        <v>197</v>
      </c>
      <c r="B2464" s="59" t="s">
        <v>198</v>
      </c>
      <c r="C2464" s="59" t="s">
        <v>658</v>
      </c>
      <c r="D2464" s="59" t="s">
        <v>1031</v>
      </c>
      <c r="E2464" s="59" t="s">
        <v>917</v>
      </c>
      <c r="F2464">
        <v>3563612.18</v>
      </c>
    </row>
    <row r="2465" spans="1:6">
      <c r="A2465" s="60" t="s">
        <v>213</v>
      </c>
      <c r="B2465" s="59" t="s">
        <v>214</v>
      </c>
      <c r="C2465" s="59" t="s">
        <v>658</v>
      </c>
      <c r="D2465" s="59" t="s">
        <v>1031</v>
      </c>
      <c r="E2465" s="59" t="s">
        <v>917</v>
      </c>
      <c r="F2465">
        <v>171768.78</v>
      </c>
    </row>
    <row r="2466" spans="1:6">
      <c r="A2466" s="60" t="s">
        <v>213</v>
      </c>
      <c r="B2466" s="59" t="s">
        <v>214</v>
      </c>
      <c r="C2466" s="59" t="s">
        <v>648</v>
      </c>
      <c r="D2466" s="59" t="s">
        <v>1032</v>
      </c>
      <c r="E2466" s="59" t="s">
        <v>919</v>
      </c>
      <c r="F2466">
        <v>10832.26</v>
      </c>
    </row>
    <row r="2467" spans="1:6">
      <c r="A2467" s="60" t="s">
        <v>213</v>
      </c>
      <c r="B2467" s="59" t="s">
        <v>214</v>
      </c>
      <c r="C2467" s="59" t="s">
        <v>519</v>
      </c>
      <c r="D2467" s="59" t="s">
        <v>1033</v>
      </c>
      <c r="E2467" s="59" t="s">
        <v>906</v>
      </c>
      <c r="F2467">
        <v>674835.44</v>
      </c>
    </row>
    <row r="2468" spans="1:6">
      <c r="A2468" s="60" t="s">
        <v>213</v>
      </c>
      <c r="B2468" s="59" t="s">
        <v>214</v>
      </c>
      <c r="C2468" s="59" t="s">
        <v>660</v>
      </c>
      <c r="D2468" s="59" t="s">
        <v>1034</v>
      </c>
      <c r="E2468" s="59" t="s">
        <v>910</v>
      </c>
      <c r="F2468">
        <v>540925.56999999995</v>
      </c>
    </row>
    <row r="2469" spans="1:6">
      <c r="A2469" s="60" t="s">
        <v>245</v>
      </c>
      <c r="B2469" s="59" t="s">
        <v>246</v>
      </c>
      <c r="C2469" s="59" t="s">
        <v>680</v>
      </c>
      <c r="D2469" s="59" t="s">
        <v>1029</v>
      </c>
      <c r="E2469" s="59" t="s">
        <v>861</v>
      </c>
      <c r="F2469">
        <v>0.1139</v>
      </c>
    </row>
    <row r="2470" spans="1:6">
      <c r="A2470" s="60" t="s">
        <v>245</v>
      </c>
      <c r="B2470" s="59" t="s">
        <v>246</v>
      </c>
      <c r="C2470" s="59" t="s">
        <v>656</v>
      </c>
      <c r="D2470" s="59" t="s">
        <v>1030</v>
      </c>
      <c r="E2470" s="59" t="s">
        <v>918</v>
      </c>
      <c r="F2470">
        <v>1064878.04</v>
      </c>
    </row>
    <row r="2471" spans="1:6">
      <c r="A2471" s="60" t="s">
        <v>245</v>
      </c>
      <c r="B2471" s="59" t="s">
        <v>246</v>
      </c>
      <c r="C2471" s="59" t="s">
        <v>658</v>
      </c>
      <c r="D2471" s="59" t="s">
        <v>1031</v>
      </c>
      <c r="E2471" s="59" t="s">
        <v>917</v>
      </c>
      <c r="F2471">
        <v>1670711.19</v>
      </c>
    </row>
    <row r="2472" spans="1:6">
      <c r="A2472" s="60" t="s">
        <v>245</v>
      </c>
      <c r="B2472" s="59" t="s">
        <v>246</v>
      </c>
      <c r="C2472" s="59" t="s">
        <v>650</v>
      </c>
      <c r="D2472" s="59" t="s">
        <v>1035</v>
      </c>
      <c r="E2472" s="59" t="s">
        <v>909</v>
      </c>
      <c r="F2472">
        <v>965156.5</v>
      </c>
    </row>
    <row r="2473" spans="1:6">
      <c r="A2473" s="60" t="s">
        <v>245</v>
      </c>
      <c r="B2473" s="59" t="s">
        <v>246</v>
      </c>
      <c r="C2473" s="59" t="s">
        <v>648</v>
      </c>
      <c r="D2473" s="59" t="s">
        <v>1032</v>
      </c>
      <c r="E2473" s="59" t="s">
        <v>919</v>
      </c>
      <c r="F2473">
        <v>98485.19</v>
      </c>
    </row>
    <row r="2474" spans="1:6">
      <c r="A2474" s="60" t="s">
        <v>245</v>
      </c>
      <c r="B2474" s="59" t="s">
        <v>246</v>
      </c>
      <c r="C2474" s="59" t="s">
        <v>519</v>
      </c>
      <c r="D2474" s="59" t="s">
        <v>1033</v>
      </c>
      <c r="E2474" s="59" t="s">
        <v>906</v>
      </c>
      <c r="F2474">
        <v>7307613.7699999996</v>
      </c>
    </row>
    <row r="2475" spans="1:6">
      <c r="A2475" s="60" t="s">
        <v>245</v>
      </c>
      <c r="B2475" s="59" t="s">
        <v>246</v>
      </c>
      <c r="C2475" s="59" t="s">
        <v>660</v>
      </c>
      <c r="D2475" s="59" t="s">
        <v>1034</v>
      </c>
      <c r="E2475" s="59" t="s">
        <v>910</v>
      </c>
      <c r="F2475">
        <v>3070062.72</v>
      </c>
    </row>
    <row r="2476" spans="1:6">
      <c r="A2476" s="60" t="s">
        <v>247</v>
      </c>
      <c r="B2476" s="59" t="s">
        <v>248</v>
      </c>
      <c r="C2476" s="59" t="s">
        <v>680</v>
      </c>
      <c r="D2476" s="59" t="s">
        <v>1029</v>
      </c>
      <c r="E2476" s="59" t="s">
        <v>861</v>
      </c>
      <c r="F2476">
        <v>0.28639999999999999</v>
      </c>
    </row>
    <row r="2477" spans="1:6">
      <c r="A2477" s="60" t="s">
        <v>247</v>
      </c>
      <c r="B2477" s="59" t="s">
        <v>248</v>
      </c>
      <c r="C2477" s="59" t="s">
        <v>656</v>
      </c>
      <c r="D2477" s="59" t="s">
        <v>1030</v>
      </c>
      <c r="E2477" s="59" t="s">
        <v>918</v>
      </c>
      <c r="F2477">
        <v>15364.13</v>
      </c>
    </row>
    <row r="2478" spans="1:6">
      <c r="A2478" s="60" t="s">
        <v>247</v>
      </c>
      <c r="B2478" s="59" t="s">
        <v>248</v>
      </c>
      <c r="C2478" s="59" t="s">
        <v>658</v>
      </c>
      <c r="D2478" s="59" t="s">
        <v>1031</v>
      </c>
      <c r="E2478" s="59" t="s">
        <v>917</v>
      </c>
      <c r="F2478">
        <v>20559.2</v>
      </c>
    </row>
    <row r="2479" spans="1:6">
      <c r="A2479" s="60" t="s">
        <v>247</v>
      </c>
      <c r="B2479" s="59" t="s">
        <v>248</v>
      </c>
      <c r="C2479" s="59" t="s">
        <v>648</v>
      </c>
      <c r="D2479" s="59" t="s">
        <v>1032</v>
      </c>
      <c r="E2479" s="59" t="s">
        <v>919</v>
      </c>
      <c r="F2479">
        <v>1547.47</v>
      </c>
    </row>
    <row r="2480" spans="1:6">
      <c r="A2480" s="60" t="s">
        <v>247</v>
      </c>
      <c r="B2480" s="59" t="s">
        <v>248</v>
      </c>
      <c r="C2480" s="59" t="s">
        <v>519</v>
      </c>
      <c r="D2480" s="59" t="s">
        <v>1033</v>
      </c>
      <c r="E2480" s="59" t="s">
        <v>906</v>
      </c>
      <c r="F2480">
        <v>247045.62</v>
      </c>
    </row>
    <row r="2481" spans="1:6">
      <c r="A2481" s="60" t="s">
        <v>247</v>
      </c>
      <c r="B2481" s="59" t="s">
        <v>248</v>
      </c>
      <c r="C2481" s="59" t="s">
        <v>660</v>
      </c>
      <c r="D2481" s="59" t="s">
        <v>1034</v>
      </c>
      <c r="E2481" s="59" t="s">
        <v>910</v>
      </c>
      <c r="F2481">
        <v>168161.97</v>
      </c>
    </row>
    <row r="2482" spans="1:6">
      <c r="A2482" s="60" t="s">
        <v>249</v>
      </c>
      <c r="B2482" s="59" t="s">
        <v>250</v>
      </c>
      <c r="C2482" s="59" t="s">
        <v>680</v>
      </c>
      <c r="D2482" s="59" t="s">
        <v>1029</v>
      </c>
      <c r="E2482" s="59" t="s">
        <v>861</v>
      </c>
      <c r="F2482">
        <v>0.27839999999999998</v>
      </c>
    </row>
    <row r="2483" spans="1:6">
      <c r="A2483" s="60" t="s">
        <v>249</v>
      </c>
      <c r="B2483" s="59" t="s">
        <v>250</v>
      </c>
      <c r="C2483" s="59" t="s">
        <v>656</v>
      </c>
      <c r="D2483" s="59" t="s">
        <v>1030</v>
      </c>
      <c r="E2483" s="59" t="s">
        <v>918</v>
      </c>
      <c r="F2483">
        <v>111196.52</v>
      </c>
    </row>
    <row r="2484" spans="1:6">
      <c r="A2484" s="60" t="s">
        <v>249</v>
      </c>
      <c r="B2484" s="59" t="s">
        <v>250</v>
      </c>
      <c r="C2484" s="59" t="s">
        <v>658</v>
      </c>
      <c r="D2484" s="59" t="s">
        <v>1031</v>
      </c>
      <c r="E2484" s="59" t="s">
        <v>917</v>
      </c>
      <c r="F2484">
        <v>232119.98</v>
      </c>
    </row>
    <row r="2485" spans="1:6">
      <c r="A2485" s="60" t="s">
        <v>249</v>
      </c>
      <c r="B2485" s="59" t="s">
        <v>250</v>
      </c>
      <c r="C2485" s="59" t="s">
        <v>650</v>
      </c>
      <c r="D2485" s="59" t="s">
        <v>1035</v>
      </c>
      <c r="E2485" s="59" t="s">
        <v>909</v>
      </c>
      <c r="F2485">
        <v>14607.07</v>
      </c>
    </row>
    <row r="2486" spans="1:6">
      <c r="A2486" s="60" t="s">
        <v>249</v>
      </c>
      <c r="B2486" s="59" t="s">
        <v>250</v>
      </c>
      <c r="C2486" s="59" t="s">
        <v>648</v>
      </c>
      <c r="D2486" s="59" t="s">
        <v>1032</v>
      </c>
      <c r="E2486" s="59" t="s">
        <v>919</v>
      </c>
      <c r="F2486">
        <v>21554</v>
      </c>
    </row>
    <row r="2487" spans="1:6">
      <c r="A2487" s="60" t="s">
        <v>249</v>
      </c>
      <c r="B2487" s="59" t="s">
        <v>250</v>
      </c>
      <c r="C2487" s="59" t="s">
        <v>519</v>
      </c>
      <c r="D2487" s="59" t="s">
        <v>1033</v>
      </c>
      <c r="E2487" s="59" t="s">
        <v>906</v>
      </c>
      <c r="F2487">
        <v>962320.96</v>
      </c>
    </row>
    <row r="2488" spans="1:6">
      <c r="A2488" s="60" t="s">
        <v>249</v>
      </c>
      <c r="B2488" s="59" t="s">
        <v>250</v>
      </c>
      <c r="C2488" s="59" t="s">
        <v>660</v>
      </c>
      <c r="D2488" s="59" t="s">
        <v>1034</v>
      </c>
      <c r="E2488" s="59" t="s">
        <v>910</v>
      </c>
      <c r="F2488">
        <v>1018329.14</v>
      </c>
    </row>
    <row r="2489" spans="1:6">
      <c r="A2489" s="60" t="s">
        <v>251</v>
      </c>
      <c r="B2489" s="59" t="s">
        <v>252</v>
      </c>
      <c r="C2489" s="59" t="s">
        <v>680</v>
      </c>
      <c r="D2489" s="59" t="s">
        <v>1029</v>
      </c>
      <c r="E2489" s="59" t="s">
        <v>861</v>
      </c>
      <c r="F2489">
        <v>0.33229999999999998</v>
      </c>
    </row>
    <row r="2490" spans="1:6">
      <c r="A2490" s="60" t="s">
        <v>251</v>
      </c>
      <c r="B2490" s="59" t="s">
        <v>252</v>
      </c>
      <c r="C2490" s="59" t="s">
        <v>658</v>
      </c>
      <c r="D2490" s="59" t="s">
        <v>1031</v>
      </c>
      <c r="E2490" s="59" t="s">
        <v>917</v>
      </c>
      <c r="F2490">
        <v>32275.73</v>
      </c>
    </row>
    <row r="2491" spans="1:6">
      <c r="A2491" s="60" t="s">
        <v>251</v>
      </c>
      <c r="B2491" s="59" t="s">
        <v>252</v>
      </c>
      <c r="C2491" s="59" t="s">
        <v>648</v>
      </c>
      <c r="D2491" s="59" t="s">
        <v>1032</v>
      </c>
      <c r="E2491" s="59" t="s">
        <v>919</v>
      </c>
      <c r="F2491">
        <v>3316</v>
      </c>
    </row>
    <row r="2492" spans="1:6">
      <c r="A2492" s="60" t="s">
        <v>251</v>
      </c>
      <c r="B2492" s="59" t="s">
        <v>252</v>
      </c>
      <c r="C2492" s="59" t="s">
        <v>519</v>
      </c>
      <c r="D2492" s="59" t="s">
        <v>1033</v>
      </c>
      <c r="E2492" s="59" t="s">
        <v>906</v>
      </c>
      <c r="F2492">
        <v>150892.37</v>
      </c>
    </row>
    <row r="2493" spans="1:6">
      <c r="A2493" s="60" t="s">
        <v>251</v>
      </c>
      <c r="B2493" s="59" t="s">
        <v>252</v>
      </c>
      <c r="C2493" s="59" t="s">
        <v>660</v>
      </c>
      <c r="D2493" s="59" t="s">
        <v>1034</v>
      </c>
      <c r="E2493" s="59" t="s">
        <v>910</v>
      </c>
      <c r="F2493">
        <v>245687.11</v>
      </c>
    </row>
    <row r="2494" spans="1:6">
      <c r="A2494" s="60" t="s">
        <v>253</v>
      </c>
      <c r="B2494" s="59" t="s">
        <v>254</v>
      </c>
      <c r="C2494" s="59" t="s">
        <v>680</v>
      </c>
      <c r="D2494" s="59" t="s">
        <v>1029</v>
      </c>
      <c r="E2494" s="59" t="s">
        <v>861</v>
      </c>
      <c r="F2494">
        <v>0.3231</v>
      </c>
    </row>
    <row r="2495" spans="1:6">
      <c r="A2495" s="60" t="s">
        <v>253</v>
      </c>
      <c r="B2495" s="59" t="s">
        <v>254</v>
      </c>
      <c r="C2495" s="59" t="s">
        <v>656</v>
      </c>
      <c r="D2495" s="59" t="s">
        <v>1030</v>
      </c>
      <c r="E2495" s="59" t="s">
        <v>918</v>
      </c>
      <c r="F2495">
        <v>12821.85</v>
      </c>
    </row>
    <row r="2496" spans="1:6">
      <c r="A2496" s="60" t="s">
        <v>253</v>
      </c>
      <c r="B2496" s="59" t="s">
        <v>254</v>
      </c>
      <c r="C2496" s="59" t="s">
        <v>658</v>
      </c>
      <c r="D2496" s="59" t="s">
        <v>1031</v>
      </c>
      <c r="E2496" s="59" t="s">
        <v>917</v>
      </c>
      <c r="F2496">
        <v>25643.73</v>
      </c>
    </row>
    <row r="2497" spans="1:6">
      <c r="A2497" s="60" t="s">
        <v>253</v>
      </c>
      <c r="B2497" s="59" t="s">
        <v>254</v>
      </c>
      <c r="C2497" s="59" t="s">
        <v>648</v>
      </c>
      <c r="D2497" s="59" t="s">
        <v>1032</v>
      </c>
      <c r="E2497" s="59" t="s">
        <v>919</v>
      </c>
      <c r="F2497">
        <v>2652.81</v>
      </c>
    </row>
    <row r="2498" spans="1:6">
      <c r="A2498" s="60" t="s">
        <v>253</v>
      </c>
      <c r="B2498" s="59" t="s">
        <v>254</v>
      </c>
      <c r="C2498" s="59" t="s">
        <v>519</v>
      </c>
      <c r="D2498" s="59" t="s">
        <v>1033</v>
      </c>
      <c r="E2498" s="59" t="s">
        <v>906</v>
      </c>
      <c r="F2498">
        <v>205023.61</v>
      </c>
    </row>
    <row r="2499" spans="1:6">
      <c r="A2499" s="60" t="s">
        <v>253</v>
      </c>
      <c r="B2499" s="59" t="s">
        <v>254</v>
      </c>
      <c r="C2499" s="59" t="s">
        <v>660</v>
      </c>
      <c r="D2499" s="59" t="s">
        <v>1034</v>
      </c>
      <c r="E2499" s="59" t="s">
        <v>910</v>
      </c>
      <c r="F2499">
        <v>699671.86</v>
      </c>
    </row>
    <row r="2500" spans="1:6">
      <c r="A2500" s="60" t="s">
        <v>255</v>
      </c>
      <c r="B2500" s="59" t="s">
        <v>256</v>
      </c>
      <c r="C2500" s="59" t="s">
        <v>680</v>
      </c>
      <c r="D2500" s="59" t="s">
        <v>1029</v>
      </c>
      <c r="E2500" s="59" t="s">
        <v>861</v>
      </c>
      <c r="F2500">
        <v>0.26429999999999998</v>
      </c>
    </row>
    <row r="2501" spans="1:6">
      <c r="A2501" s="60" t="s">
        <v>255</v>
      </c>
      <c r="B2501" s="59" t="s">
        <v>256</v>
      </c>
      <c r="C2501" s="59" t="s">
        <v>656</v>
      </c>
      <c r="D2501" s="59" t="s">
        <v>1030</v>
      </c>
      <c r="E2501" s="59" t="s">
        <v>918</v>
      </c>
      <c r="F2501">
        <v>72463.070000000007</v>
      </c>
    </row>
    <row r="2502" spans="1:6">
      <c r="A2502" s="60" t="s">
        <v>255</v>
      </c>
      <c r="B2502" s="59" t="s">
        <v>256</v>
      </c>
      <c r="C2502" s="59" t="s">
        <v>658</v>
      </c>
      <c r="D2502" s="59" t="s">
        <v>1031</v>
      </c>
      <c r="E2502" s="59" t="s">
        <v>917</v>
      </c>
      <c r="F2502">
        <v>84006.86</v>
      </c>
    </row>
    <row r="2503" spans="1:6">
      <c r="A2503" s="60" t="s">
        <v>255</v>
      </c>
      <c r="B2503" s="59" t="s">
        <v>256</v>
      </c>
      <c r="C2503" s="59" t="s">
        <v>519</v>
      </c>
      <c r="D2503" s="59" t="s">
        <v>1033</v>
      </c>
      <c r="E2503" s="59" t="s">
        <v>906</v>
      </c>
      <c r="F2503">
        <v>484823.58</v>
      </c>
    </row>
    <row r="2504" spans="1:6">
      <c r="A2504" s="60" t="s">
        <v>255</v>
      </c>
      <c r="B2504" s="59" t="s">
        <v>256</v>
      </c>
      <c r="C2504" s="59" t="s">
        <v>660</v>
      </c>
      <c r="D2504" s="59" t="s">
        <v>1034</v>
      </c>
      <c r="E2504" s="59" t="s">
        <v>910</v>
      </c>
      <c r="F2504">
        <v>396647.75</v>
      </c>
    </row>
    <row r="2505" spans="1:6">
      <c r="A2505" s="60" t="s">
        <v>257</v>
      </c>
      <c r="B2505" s="59" t="s">
        <v>258</v>
      </c>
      <c r="C2505" s="59" t="s">
        <v>680</v>
      </c>
      <c r="D2505" s="59" t="s">
        <v>1029</v>
      </c>
      <c r="E2505" s="59" t="s">
        <v>861</v>
      </c>
      <c r="F2505">
        <v>0.30909999999999999</v>
      </c>
    </row>
    <row r="2506" spans="1:6">
      <c r="A2506" s="60" t="s">
        <v>257</v>
      </c>
      <c r="B2506" s="59" t="s">
        <v>258</v>
      </c>
      <c r="C2506" s="59" t="s">
        <v>656</v>
      </c>
      <c r="D2506" s="59" t="s">
        <v>1030</v>
      </c>
      <c r="E2506" s="59" t="s">
        <v>918</v>
      </c>
      <c r="F2506">
        <v>39128.81</v>
      </c>
    </row>
    <row r="2507" spans="1:6">
      <c r="A2507" s="60" t="s">
        <v>257</v>
      </c>
      <c r="B2507" s="59" t="s">
        <v>258</v>
      </c>
      <c r="C2507" s="59" t="s">
        <v>658</v>
      </c>
      <c r="D2507" s="59" t="s">
        <v>1031</v>
      </c>
      <c r="E2507" s="59" t="s">
        <v>917</v>
      </c>
      <c r="F2507">
        <v>72178.259999999995</v>
      </c>
    </row>
    <row r="2508" spans="1:6">
      <c r="A2508" s="60" t="s">
        <v>257</v>
      </c>
      <c r="B2508" s="59" t="s">
        <v>258</v>
      </c>
      <c r="C2508" s="59" t="s">
        <v>648</v>
      </c>
      <c r="D2508" s="59" t="s">
        <v>1032</v>
      </c>
      <c r="E2508" s="59" t="s">
        <v>919</v>
      </c>
      <c r="F2508">
        <v>6853.07</v>
      </c>
    </row>
    <row r="2509" spans="1:6">
      <c r="A2509" s="60" t="s">
        <v>257</v>
      </c>
      <c r="B2509" s="59" t="s">
        <v>258</v>
      </c>
      <c r="C2509" s="59" t="s">
        <v>519</v>
      </c>
      <c r="D2509" s="59" t="s">
        <v>1033</v>
      </c>
      <c r="E2509" s="59" t="s">
        <v>906</v>
      </c>
      <c r="F2509">
        <v>536997.78</v>
      </c>
    </row>
    <row r="2510" spans="1:6">
      <c r="A2510" s="60" t="s">
        <v>259</v>
      </c>
      <c r="B2510" s="59" t="s">
        <v>260</v>
      </c>
      <c r="C2510" s="59" t="s">
        <v>680</v>
      </c>
      <c r="D2510" s="59" t="s">
        <v>1029</v>
      </c>
      <c r="E2510" s="59" t="s">
        <v>861</v>
      </c>
      <c r="F2510">
        <v>0.1978</v>
      </c>
    </row>
    <row r="2511" spans="1:6">
      <c r="A2511" s="60" t="s">
        <v>259</v>
      </c>
      <c r="B2511" s="59" t="s">
        <v>260</v>
      </c>
      <c r="C2511" s="59" t="s">
        <v>656</v>
      </c>
      <c r="D2511" s="59" t="s">
        <v>1030</v>
      </c>
      <c r="E2511" s="59" t="s">
        <v>918</v>
      </c>
      <c r="F2511">
        <v>38403.14</v>
      </c>
    </row>
    <row r="2512" spans="1:6">
      <c r="A2512" s="60" t="s">
        <v>259</v>
      </c>
      <c r="B2512" s="59" t="s">
        <v>260</v>
      </c>
      <c r="C2512" s="59" t="s">
        <v>658</v>
      </c>
      <c r="D2512" s="59" t="s">
        <v>1031</v>
      </c>
      <c r="E2512" s="59" t="s">
        <v>917</v>
      </c>
      <c r="F2512">
        <v>48118.21</v>
      </c>
    </row>
    <row r="2513" spans="1:6">
      <c r="A2513" s="60" t="s">
        <v>259</v>
      </c>
      <c r="B2513" s="59" t="s">
        <v>260</v>
      </c>
      <c r="C2513" s="59" t="s">
        <v>648</v>
      </c>
      <c r="D2513" s="59" t="s">
        <v>1032</v>
      </c>
      <c r="E2513" s="59" t="s">
        <v>919</v>
      </c>
      <c r="F2513">
        <v>3543.15</v>
      </c>
    </row>
    <row r="2514" spans="1:6">
      <c r="A2514" s="60" t="s">
        <v>259</v>
      </c>
      <c r="B2514" s="59" t="s">
        <v>260</v>
      </c>
      <c r="C2514" s="59" t="s">
        <v>519</v>
      </c>
      <c r="D2514" s="59" t="s">
        <v>1033</v>
      </c>
      <c r="E2514" s="59" t="s">
        <v>906</v>
      </c>
      <c r="F2514">
        <v>316069.38</v>
      </c>
    </row>
    <row r="2515" spans="1:6">
      <c r="A2515" s="60" t="s">
        <v>259</v>
      </c>
      <c r="B2515" s="59" t="s">
        <v>260</v>
      </c>
      <c r="C2515" s="59" t="s">
        <v>660</v>
      </c>
      <c r="D2515" s="59" t="s">
        <v>1034</v>
      </c>
      <c r="E2515" s="59" t="s">
        <v>910</v>
      </c>
      <c r="F2515">
        <v>323677.68</v>
      </c>
    </row>
    <row r="2516" spans="1:6">
      <c r="A2516" s="60" t="s">
        <v>261</v>
      </c>
      <c r="B2516" s="59" t="s">
        <v>262</v>
      </c>
      <c r="C2516" s="59" t="s">
        <v>680</v>
      </c>
      <c r="D2516" s="59" t="s">
        <v>1029</v>
      </c>
      <c r="E2516" s="59" t="s">
        <v>861</v>
      </c>
      <c r="F2516">
        <v>0.19969999999999999</v>
      </c>
    </row>
    <row r="2517" spans="1:6">
      <c r="A2517" s="60" t="s">
        <v>261</v>
      </c>
      <c r="B2517" s="59" t="s">
        <v>262</v>
      </c>
      <c r="C2517" s="59" t="s">
        <v>656</v>
      </c>
      <c r="D2517" s="59" t="s">
        <v>1030</v>
      </c>
      <c r="E2517" s="59" t="s">
        <v>918</v>
      </c>
      <c r="F2517">
        <v>216645.31</v>
      </c>
    </row>
    <row r="2518" spans="1:6">
      <c r="A2518" s="60" t="s">
        <v>261</v>
      </c>
      <c r="B2518" s="59" t="s">
        <v>262</v>
      </c>
      <c r="C2518" s="59" t="s">
        <v>658</v>
      </c>
      <c r="D2518" s="59" t="s">
        <v>1031</v>
      </c>
      <c r="E2518" s="59" t="s">
        <v>917</v>
      </c>
      <c r="F2518">
        <v>262627.17</v>
      </c>
    </row>
    <row r="2519" spans="1:6">
      <c r="A2519" s="60" t="s">
        <v>261</v>
      </c>
      <c r="B2519" s="59" t="s">
        <v>262</v>
      </c>
      <c r="C2519" s="59" t="s">
        <v>648</v>
      </c>
      <c r="D2519" s="59" t="s">
        <v>1032</v>
      </c>
      <c r="E2519" s="59" t="s">
        <v>919</v>
      </c>
      <c r="F2519">
        <v>19674.939999999999</v>
      </c>
    </row>
    <row r="2520" spans="1:6">
      <c r="A2520" s="60" t="s">
        <v>261</v>
      </c>
      <c r="B2520" s="59" t="s">
        <v>262</v>
      </c>
      <c r="C2520" s="59" t="s">
        <v>519</v>
      </c>
      <c r="D2520" s="59" t="s">
        <v>1033</v>
      </c>
      <c r="E2520" s="59" t="s">
        <v>906</v>
      </c>
      <c r="F2520">
        <v>1114344.21</v>
      </c>
    </row>
    <row r="2521" spans="1:6">
      <c r="A2521" s="60" t="s">
        <v>261</v>
      </c>
      <c r="B2521" s="59" t="s">
        <v>262</v>
      </c>
      <c r="C2521" s="59" t="s">
        <v>660</v>
      </c>
      <c r="D2521" s="59" t="s">
        <v>1034</v>
      </c>
      <c r="E2521" s="59" t="s">
        <v>910</v>
      </c>
      <c r="F2521">
        <v>594534.04</v>
      </c>
    </row>
    <row r="2522" spans="1:6">
      <c r="A2522" s="60" t="s">
        <v>617</v>
      </c>
      <c r="B2522" s="59" t="s">
        <v>618</v>
      </c>
      <c r="C2522" s="59" t="s">
        <v>680</v>
      </c>
      <c r="D2522" s="59" t="s">
        <v>1029</v>
      </c>
      <c r="E2522" s="59" t="s">
        <v>861</v>
      </c>
      <c r="F2522">
        <v>0.2482</v>
      </c>
    </row>
    <row r="2523" spans="1:6">
      <c r="A2523" s="60" t="s">
        <v>617</v>
      </c>
      <c r="B2523" s="59" t="s">
        <v>618</v>
      </c>
      <c r="C2523" s="59" t="s">
        <v>658</v>
      </c>
      <c r="D2523" s="59" t="s">
        <v>1031</v>
      </c>
      <c r="E2523" s="59" t="s">
        <v>917</v>
      </c>
      <c r="F2523">
        <v>72951.990000000005</v>
      </c>
    </row>
    <row r="2524" spans="1:6">
      <c r="A2524" s="60" t="s">
        <v>617</v>
      </c>
      <c r="B2524" s="59" t="s">
        <v>618</v>
      </c>
      <c r="C2524" s="59" t="s">
        <v>650</v>
      </c>
      <c r="D2524" s="59" t="s">
        <v>1035</v>
      </c>
      <c r="E2524" s="59" t="s">
        <v>909</v>
      </c>
      <c r="F2524">
        <v>26488.94</v>
      </c>
    </row>
    <row r="2525" spans="1:6">
      <c r="A2525" s="60" t="s">
        <v>617</v>
      </c>
      <c r="B2525" s="59" t="s">
        <v>618</v>
      </c>
      <c r="C2525" s="59" t="s">
        <v>648</v>
      </c>
      <c r="D2525" s="59" t="s">
        <v>1032</v>
      </c>
      <c r="E2525" s="59" t="s">
        <v>919</v>
      </c>
      <c r="F2525">
        <v>6410.94</v>
      </c>
    </row>
    <row r="2526" spans="1:6">
      <c r="A2526" s="60" t="s">
        <v>617</v>
      </c>
      <c r="B2526" s="59" t="s">
        <v>618</v>
      </c>
      <c r="C2526" s="59" t="s">
        <v>519</v>
      </c>
      <c r="D2526" s="59" t="s">
        <v>1033</v>
      </c>
      <c r="E2526" s="59" t="s">
        <v>906</v>
      </c>
      <c r="F2526">
        <v>471927.03</v>
      </c>
    </row>
    <row r="2527" spans="1:6">
      <c r="A2527" s="60" t="s">
        <v>617</v>
      </c>
      <c r="B2527" s="59" t="s">
        <v>618</v>
      </c>
      <c r="C2527" s="59" t="s">
        <v>660</v>
      </c>
      <c r="D2527" s="59" t="s">
        <v>1034</v>
      </c>
      <c r="E2527" s="59" t="s">
        <v>910</v>
      </c>
      <c r="F2527">
        <v>147767.34</v>
      </c>
    </row>
    <row r="2528" spans="1:6">
      <c r="A2528" s="60" t="s">
        <v>619</v>
      </c>
      <c r="B2528" s="59" t="s">
        <v>620</v>
      </c>
      <c r="C2528" s="59" t="s">
        <v>680</v>
      </c>
      <c r="D2528" s="59" t="s">
        <v>1029</v>
      </c>
      <c r="E2528" s="59" t="s">
        <v>861</v>
      </c>
      <c r="F2528">
        <v>0.312</v>
      </c>
    </row>
    <row r="2529" spans="1:6">
      <c r="A2529" s="60" t="s">
        <v>619</v>
      </c>
      <c r="B2529" s="59" t="s">
        <v>620</v>
      </c>
      <c r="C2529" s="59" t="s">
        <v>658</v>
      </c>
      <c r="D2529" s="59" t="s">
        <v>1031</v>
      </c>
      <c r="E2529" s="59" t="s">
        <v>917</v>
      </c>
      <c r="F2529">
        <v>83551.72</v>
      </c>
    </row>
    <row r="2530" spans="1:6">
      <c r="A2530" s="60" t="s">
        <v>619</v>
      </c>
      <c r="B2530" s="59" t="s">
        <v>620</v>
      </c>
      <c r="C2530" s="59" t="s">
        <v>648</v>
      </c>
      <c r="D2530" s="59" t="s">
        <v>1032</v>
      </c>
      <c r="E2530" s="59" t="s">
        <v>919</v>
      </c>
      <c r="F2530">
        <v>6507.52</v>
      </c>
    </row>
    <row r="2531" spans="1:6">
      <c r="A2531" s="60" t="s">
        <v>619</v>
      </c>
      <c r="B2531" s="59" t="s">
        <v>620</v>
      </c>
      <c r="C2531" s="59" t="s">
        <v>519</v>
      </c>
      <c r="D2531" s="59" t="s">
        <v>1033</v>
      </c>
      <c r="E2531" s="59" t="s">
        <v>906</v>
      </c>
      <c r="F2531">
        <v>381124.61</v>
      </c>
    </row>
    <row r="2532" spans="1:6">
      <c r="A2532" s="60" t="s">
        <v>197</v>
      </c>
      <c r="B2532" s="59" t="s">
        <v>198</v>
      </c>
      <c r="C2532" s="59" t="s">
        <v>650</v>
      </c>
      <c r="D2532" s="59" t="s">
        <v>1035</v>
      </c>
      <c r="E2532" s="59" t="s">
        <v>909</v>
      </c>
      <c r="F2532">
        <v>8517462.2200000007</v>
      </c>
    </row>
    <row r="2533" spans="1:6">
      <c r="A2533" s="60" t="s">
        <v>197</v>
      </c>
      <c r="B2533" s="59" t="s">
        <v>198</v>
      </c>
      <c r="C2533" s="59" t="s">
        <v>648</v>
      </c>
      <c r="D2533" s="59" t="s">
        <v>1032</v>
      </c>
      <c r="E2533" s="59" t="s">
        <v>919</v>
      </c>
      <c r="F2533">
        <v>723334.57</v>
      </c>
    </row>
    <row r="2534" spans="1:6">
      <c r="A2534" s="60" t="s">
        <v>197</v>
      </c>
      <c r="B2534" s="59" t="s">
        <v>198</v>
      </c>
      <c r="C2534" s="59" t="s">
        <v>519</v>
      </c>
      <c r="D2534" s="59" t="s">
        <v>1033</v>
      </c>
      <c r="E2534" s="59" t="s">
        <v>906</v>
      </c>
      <c r="F2534">
        <v>30977334.02</v>
      </c>
    </row>
    <row r="2535" spans="1:6">
      <c r="A2535" s="60" t="s">
        <v>197</v>
      </c>
      <c r="B2535" s="59" t="s">
        <v>198</v>
      </c>
      <c r="C2535" s="59" t="s">
        <v>660</v>
      </c>
      <c r="D2535" s="59" t="s">
        <v>1034</v>
      </c>
      <c r="E2535" s="59" t="s">
        <v>910</v>
      </c>
      <c r="F2535">
        <v>7022070.5999999996</v>
      </c>
    </row>
    <row r="2536" spans="1:6">
      <c r="A2536" s="60" t="s">
        <v>199</v>
      </c>
      <c r="B2536" s="59" t="s">
        <v>200</v>
      </c>
      <c r="C2536" s="59" t="s">
        <v>680</v>
      </c>
      <c r="D2536" s="59" t="s">
        <v>1029</v>
      </c>
      <c r="E2536" s="59" t="s">
        <v>861</v>
      </c>
      <c r="F2536">
        <v>0.1842</v>
      </c>
    </row>
    <row r="2537" spans="1:6">
      <c r="A2537" s="60" t="s">
        <v>199</v>
      </c>
      <c r="B2537" s="59" t="s">
        <v>200</v>
      </c>
      <c r="C2537" s="59" t="s">
        <v>656</v>
      </c>
      <c r="D2537" s="59" t="s">
        <v>1030</v>
      </c>
      <c r="E2537" s="59" t="s">
        <v>918</v>
      </c>
      <c r="F2537">
        <v>1036086.52</v>
      </c>
    </row>
    <row r="2538" spans="1:6">
      <c r="A2538" s="60" t="s">
        <v>199</v>
      </c>
      <c r="B2538" s="59" t="s">
        <v>200</v>
      </c>
      <c r="C2538" s="59" t="s">
        <v>658</v>
      </c>
      <c r="D2538" s="59" t="s">
        <v>1031</v>
      </c>
      <c r="E2538" s="59" t="s">
        <v>917</v>
      </c>
      <c r="F2538">
        <v>1691437.09</v>
      </c>
    </row>
    <row r="2539" spans="1:6">
      <c r="A2539" s="60" t="s">
        <v>199</v>
      </c>
      <c r="B2539" s="59" t="s">
        <v>200</v>
      </c>
      <c r="C2539" s="59" t="s">
        <v>650</v>
      </c>
      <c r="D2539" s="59" t="s">
        <v>1035</v>
      </c>
      <c r="E2539" s="59" t="s">
        <v>909</v>
      </c>
      <c r="F2539">
        <v>2579188.9900000002</v>
      </c>
    </row>
    <row r="2540" spans="1:6">
      <c r="A2540" s="60" t="s">
        <v>199</v>
      </c>
      <c r="B2540" s="59" t="s">
        <v>200</v>
      </c>
      <c r="C2540" s="59" t="s">
        <v>648</v>
      </c>
      <c r="D2540" s="59" t="s">
        <v>1032</v>
      </c>
      <c r="E2540" s="59" t="s">
        <v>919</v>
      </c>
      <c r="F2540">
        <v>99233.71</v>
      </c>
    </row>
    <row r="2541" spans="1:6">
      <c r="A2541" s="60" t="s">
        <v>199</v>
      </c>
      <c r="B2541" s="59" t="s">
        <v>200</v>
      </c>
      <c r="C2541" s="59" t="s">
        <v>519</v>
      </c>
      <c r="D2541" s="59" t="s">
        <v>1033</v>
      </c>
      <c r="E2541" s="59" t="s">
        <v>906</v>
      </c>
      <c r="F2541">
        <v>5332042.32</v>
      </c>
    </row>
    <row r="2542" spans="1:6">
      <c r="A2542" s="60" t="s">
        <v>199</v>
      </c>
      <c r="B2542" s="59" t="s">
        <v>200</v>
      </c>
      <c r="C2542" s="59" t="s">
        <v>660</v>
      </c>
      <c r="D2542" s="59" t="s">
        <v>1034</v>
      </c>
      <c r="E2542" s="59" t="s">
        <v>910</v>
      </c>
      <c r="F2542">
        <v>1205477</v>
      </c>
    </row>
    <row r="2543" spans="1:6">
      <c r="A2543" s="60" t="s">
        <v>201</v>
      </c>
      <c r="B2543" s="59" t="s">
        <v>202</v>
      </c>
      <c r="C2543" s="59" t="s">
        <v>680</v>
      </c>
      <c r="D2543" s="59" t="s">
        <v>1029</v>
      </c>
      <c r="E2543" s="59" t="s">
        <v>861</v>
      </c>
      <c r="F2543">
        <v>0.19209999999999999</v>
      </c>
    </row>
    <row r="2544" spans="1:6">
      <c r="A2544" s="60" t="s">
        <v>201</v>
      </c>
      <c r="B2544" s="59" t="s">
        <v>202</v>
      </c>
      <c r="C2544" s="59" t="s">
        <v>658</v>
      </c>
      <c r="D2544" s="59" t="s">
        <v>1031</v>
      </c>
      <c r="E2544" s="59" t="s">
        <v>917</v>
      </c>
      <c r="F2544">
        <v>498081.74</v>
      </c>
    </row>
    <row r="2545" spans="1:6">
      <c r="A2545" s="60" t="s">
        <v>201</v>
      </c>
      <c r="B2545" s="59" t="s">
        <v>202</v>
      </c>
      <c r="C2545" s="59" t="s">
        <v>650</v>
      </c>
      <c r="D2545" s="59" t="s">
        <v>1035</v>
      </c>
      <c r="E2545" s="59" t="s">
        <v>909</v>
      </c>
      <c r="F2545">
        <v>430577.64</v>
      </c>
    </row>
    <row r="2546" spans="1:6">
      <c r="A2546" s="60" t="s">
        <v>201</v>
      </c>
      <c r="B2546" s="59" t="s">
        <v>202</v>
      </c>
      <c r="C2546" s="59" t="s">
        <v>648</v>
      </c>
      <c r="D2546" s="59" t="s">
        <v>1032</v>
      </c>
      <c r="E2546" s="59" t="s">
        <v>919</v>
      </c>
      <c r="F2546">
        <v>107779.52</v>
      </c>
    </row>
    <row r="2547" spans="1:6">
      <c r="A2547" s="60" t="s">
        <v>201</v>
      </c>
      <c r="B2547" s="59" t="s">
        <v>202</v>
      </c>
      <c r="C2547" s="59" t="s">
        <v>519</v>
      </c>
      <c r="D2547" s="59" t="s">
        <v>1033</v>
      </c>
      <c r="E2547" s="59" t="s">
        <v>906</v>
      </c>
      <c r="F2547">
        <v>4731365.7300000004</v>
      </c>
    </row>
    <row r="2548" spans="1:6">
      <c r="A2548" s="60" t="s">
        <v>201</v>
      </c>
      <c r="B2548" s="59" t="s">
        <v>202</v>
      </c>
      <c r="C2548" s="59" t="s">
        <v>660</v>
      </c>
      <c r="D2548" s="59" t="s">
        <v>1034</v>
      </c>
      <c r="E2548" s="59" t="s">
        <v>910</v>
      </c>
      <c r="F2548">
        <v>2739211.43</v>
      </c>
    </row>
    <row r="2549" spans="1:6">
      <c r="A2549" s="60" t="s">
        <v>203</v>
      </c>
      <c r="B2549" s="59" t="s">
        <v>204</v>
      </c>
      <c r="C2549" s="59" t="s">
        <v>680</v>
      </c>
      <c r="D2549" s="59" t="s">
        <v>1029</v>
      </c>
      <c r="E2549" s="59" t="s">
        <v>861</v>
      </c>
      <c r="F2549">
        <v>0.13539999999999999</v>
      </c>
    </row>
    <row r="2550" spans="1:6">
      <c r="A2550" s="60" t="s">
        <v>203</v>
      </c>
      <c r="B2550" s="59" t="s">
        <v>204</v>
      </c>
      <c r="C2550" s="59" t="s">
        <v>656</v>
      </c>
      <c r="D2550" s="59" t="s">
        <v>1030</v>
      </c>
      <c r="E2550" s="59" t="s">
        <v>918</v>
      </c>
      <c r="F2550">
        <v>4573335.09</v>
      </c>
    </row>
    <row r="2551" spans="1:6">
      <c r="A2551" s="60" t="s">
        <v>203</v>
      </c>
      <c r="B2551" s="59" t="s">
        <v>204</v>
      </c>
      <c r="C2551" s="59" t="s">
        <v>658</v>
      </c>
      <c r="D2551" s="59" t="s">
        <v>1031</v>
      </c>
      <c r="E2551" s="59" t="s">
        <v>917</v>
      </c>
      <c r="F2551">
        <v>7729721.2000000002</v>
      </c>
    </row>
    <row r="2552" spans="1:6">
      <c r="A2552" s="60" t="s">
        <v>203</v>
      </c>
      <c r="B2552" s="59" t="s">
        <v>204</v>
      </c>
      <c r="C2552" s="59" t="s">
        <v>650</v>
      </c>
      <c r="D2552" s="59" t="s">
        <v>1035</v>
      </c>
      <c r="E2552" s="59" t="s">
        <v>909</v>
      </c>
      <c r="F2552">
        <v>10233941.84</v>
      </c>
    </row>
    <row r="2553" spans="1:6">
      <c r="A2553" s="60" t="s">
        <v>203</v>
      </c>
      <c r="B2553" s="59" t="s">
        <v>204</v>
      </c>
      <c r="C2553" s="59" t="s">
        <v>648</v>
      </c>
      <c r="D2553" s="59" t="s">
        <v>1032</v>
      </c>
      <c r="E2553" s="59" t="s">
        <v>919</v>
      </c>
      <c r="F2553">
        <v>619016.34</v>
      </c>
    </row>
    <row r="2554" spans="1:6">
      <c r="A2554" s="60" t="s">
        <v>203</v>
      </c>
      <c r="B2554" s="59" t="s">
        <v>204</v>
      </c>
      <c r="C2554" s="59" t="s">
        <v>519</v>
      </c>
      <c r="D2554" s="59" t="s">
        <v>1033</v>
      </c>
      <c r="E2554" s="59" t="s">
        <v>906</v>
      </c>
      <c r="F2554">
        <v>31218806.690000001</v>
      </c>
    </row>
    <row r="2555" spans="1:6">
      <c r="A2555" s="60" t="s">
        <v>203</v>
      </c>
      <c r="B2555" s="59" t="s">
        <v>204</v>
      </c>
      <c r="C2555" s="59" t="s">
        <v>660</v>
      </c>
      <c r="D2555" s="59" t="s">
        <v>1034</v>
      </c>
      <c r="E2555" s="59" t="s">
        <v>910</v>
      </c>
      <c r="F2555">
        <v>12106360.59</v>
      </c>
    </row>
    <row r="2556" spans="1:6">
      <c r="A2556" s="60" t="s">
        <v>205</v>
      </c>
      <c r="B2556" s="59" t="s">
        <v>206</v>
      </c>
      <c r="C2556" s="59" t="s">
        <v>680</v>
      </c>
      <c r="D2556" s="59" t="s">
        <v>1029</v>
      </c>
      <c r="E2556" s="59" t="s">
        <v>861</v>
      </c>
      <c r="F2556">
        <v>0.1643</v>
      </c>
    </row>
    <row r="2557" spans="1:6">
      <c r="A2557" s="60" t="s">
        <v>205</v>
      </c>
      <c r="B2557" s="59" t="s">
        <v>206</v>
      </c>
      <c r="C2557" s="59" t="s">
        <v>658</v>
      </c>
      <c r="D2557" s="59" t="s">
        <v>1031</v>
      </c>
      <c r="E2557" s="59" t="s">
        <v>917</v>
      </c>
      <c r="F2557">
        <v>1456637.98</v>
      </c>
    </row>
    <row r="2558" spans="1:6">
      <c r="A2558" s="60" t="s">
        <v>205</v>
      </c>
      <c r="B2558" s="59" t="s">
        <v>206</v>
      </c>
      <c r="C2558" s="59" t="s">
        <v>650</v>
      </c>
      <c r="D2558" s="59" t="s">
        <v>1035</v>
      </c>
      <c r="E2558" s="59" t="s">
        <v>909</v>
      </c>
      <c r="F2558">
        <v>961791.74</v>
      </c>
    </row>
    <row r="2559" spans="1:6">
      <c r="A2559" s="60" t="s">
        <v>205</v>
      </c>
      <c r="B2559" s="59" t="s">
        <v>206</v>
      </c>
      <c r="C2559" s="59" t="s">
        <v>648</v>
      </c>
      <c r="D2559" s="59" t="s">
        <v>1032</v>
      </c>
      <c r="E2559" s="59" t="s">
        <v>919</v>
      </c>
      <c r="F2559">
        <v>336419.95</v>
      </c>
    </row>
    <row r="2560" spans="1:6">
      <c r="A2560" s="60" t="s">
        <v>205</v>
      </c>
      <c r="B2560" s="59" t="s">
        <v>206</v>
      </c>
      <c r="C2560" s="59" t="s">
        <v>519</v>
      </c>
      <c r="D2560" s="59" t="s">
        <v>1033</v>
      </c>
      <c r="E2560" s="59" t="s">
        <v>906</v>
      </c>
      <c r="F2560">
        <v>16487361.73</v>
      </c>
    </row>
    <row r="2561" spans="1:6">
      <c r="A2561" s="60" t="s">
        <v>205</v>
      </c>
      <c r="B2561" s="59" t="s">
        <v>206</v>
      </c>
      <c r="C2561" s="59" t="s">
        <v>660</v>
      </c>
      <c r="D2561" s="59" t="s">
        <v>1034</v>
      </c>
      <c r="E2561" s="59" t="s">
        <v>910</v>
      </c>
      <c r="F2561">
        <v>6278783.6500000004</v>
      </c>
    </row>
    <row r="2562" spans="1:6">
      <c r="A2562" s="60" t="s">
        <v>335</v>
      </c>
      <c r="B2562" s="59" t="s">
        <v>336</v>
      </c>
      <c r="C2562" s="59" t="s">
        <v>680</v>
      </c>
      <c r="D2562" s="59" t="s">
        <v>1029</v>
      </c>
      <c r="E2562" s="59" t="s">
        <v>861</v>
      </c>
      <c r="F2562">
        <v>0.1578</v>
      </c>
    </row>
    <row r="2563" spans="1:6">
      <c r="A2563" s="60" t="s">
        <v>335</v>
      </c>
      <c r="B2563" s="59" t="s">
        <v>336</v>
      </c>
      <c r="C2563" s="59" t="s">
        <v>658</v>
      </c>
      <c r="D2563" s="59" t="s">
        <v>1031</v>
      </c>
      <c r="E2563" s="59" t="s">
        <v>917</v>
      </c>
      <c r="F2563">
        <v>681625.81</v>
      </c>
    </row>
    <row r="2564" spans="1:6">
      <c r="A2564" s="60" t="s">
        <v>335</v>
      </c>
      <c r="B2564" s="59" t="s">
        <v>336</v>
      </c>
      <c r="C2564" s="59" t="s">
        <v>650</v>
      </c>
      <c r="D2564" s="59" t="s">
        <v>1035</v>
      </c>
      <c r="E2564" s="59" t="s">
        <v>909</v>
      </c>
      <c r="F2564">
        <v>620394.07999999996</v>
      </c>
    </row>
    <row r="2565" spans="1:6">
      <c r="A2565" s="60" t="s">
        <v>335</v>
      </c>
      <c r="B2565" s="59" t="s">
        <v>336</v>
      </c>
      <c r="C2565" s="59" t="s">
        <v>648</v>
      </c>
      <c r="D2565" s="59" t="s">
        <v>1032</v>
      </c>
      <c r="E2565" s="59" t="s">
        <v>919</v>
      </c>
      <c r="F2565">
        <v>255864.78</v>
      </c>
    </row>
    <row r="2566" spans="1:6">
      <c r="A2566" s="60" t="s">
        <v>335</v>
      </c>
      <c r="B2566" s="59" t="s">
        <v>336</v>
      </c>
      <c r="C2566" s="59" t="s">
        <v>519</v>
      </c>
      <c r="D2566" s="59" t="s">
        <v>1033</v>
      </c>
      <c r="E2566" s="59" t="s">
        <v>906</v>
      </c>
      <c r="F2566">
        <v>11615632.41</v>
      </c>
    </row>
    <row r="2567" spans="1:6">
      <c r="A2567" s="60" t="s">
        <v>335</v>
      </c>
      <c r="B2567" s="59" t="s">
        <v>336</v>
      </c>
      <c r="C2567" s="59" t="s">
        <v>660</v>
      </c>
      <c r="D2567" s="59" t="s">
        <v>1034</v>
      </c>
      <c r="E2567" s="59" t="s">
        <v>910</v>
      </c>
      <c r="F2567">
        <v>4271142.3</v>
      </c>
    </row>
    <row r="2568" spans="1:6">
      <c r="A2568" s="60" t="s">
        <v>337</v>
      </c>
      <c r="B2568" s="59" t="s">
        <v>338</v>
      </c>
      <c r="C2568" s="59" t="s">
        <v>680</v>
      </c>
      <c r="D2568" s="59" t="s">
        <v>1029</v>
      </c>
      <c r="E2568" s="59" t="s">
        <v>861</v>
      </c>
      <c r="F2568">
        <v>0.1489</v>
      </c>
    </row>
    <row r="2569" spans="1:6">
      <c r="A2569" s="60" t="s">
        <v>337</v>
      </c>
      <c r="B2569" s="59" t="s">
        <v>338</v>
      </c>
      <c r="C2569" s="59" t="s">
        <v>658</v>
      </c>
      <c r="D2569" s="59" t="s">
        <v>1031</v>
      </c>
      <c r="E2569" s="59" t="s">
        <v>917</v>
      </c>
      <c r="F2569">
        <v>2159289.5299999998</v>
      </c>
    </row>
    <row r="2570" spans="1:6">
      <c r="A2570" s="60" t="s">
        <v>337</v>
      </c>
      <c r="B2570" s="59" t="s">
        <v>338</v>
      </c>
      <c r="C2570" s="59" t="s">
        <v>650</v>
      </c>
      <c r="D2570" s="59" t="s">
        <v>1035</v>
      </c>
      <c r="E2570" s="59" t="s">
        <v>909</v>
      </c>
      <c r="F2570">
        <v>3083605.1</v>
      </c>
    </row>
    <row r="2571" spans="1:6">
      <c r="A2571" s="60" t="s">
        <v>337</v>
      </c>
      <c r="B2571" s="59" t="s">
        <v>338</v>
      </c>
      <c r="C2571" s="59" t="s">
        <v>648</v>
      </c>
      <c r="D2571" s="59" t="s">
        <v>1032</v>
      </c>
      <c r="E2571" s="59" t="s">
        <v>919</v>
      </c>
      <c r="F2571">
        <v>676141.16</v>
      </c>
    </row>
    <row r="2572" spans="1:6">
      <c r="A2572" s="60" t="s">
        <v>337</v>
      </c>
      <c r="B2572" s="59" t="s">
        <v>338</v>
      </c>
      <c r="C2572" s="59" t="s">
        <v>519</v>
      </c>
      <c r="D2572" s="59" t="s">
        <v>1033</v>
      </c>
      <c r="E2572" s="59" t="s">
        <v>906</v>
      </c>
      <c r="F2572">
        <v>26747041.550000001</v>
      </c>
    </row>
    <row r="2573" spans="1:6">
      <c r="A2573" s="60" t="s">
        <v>337</v>
      </c>
      <c r="B2573" s="59" t="s">
        <v>338</v>
      </c>
      <c r="C2573" s="59" t="s">
        <v>660</v>
      </c>
      <c r="D2573" s="59" t="s">
        <v>1034</v>
      </c>
      <c r="E2573" s="59" t="s">
        <v>910</v>
      </c>
      <c r="F2573">
        <v>13067083.32</v>
      </c>
    </row>
    <row r="2574" spans="1:6">
      <c r="A2574" s="60" t="s">
        <v>339</v>
      </c>
      <c r="B2574" s="59" t="s">
        <v>340</v>
      </c>
      <c r="C2574" s="59" t="s">
        <v>680</v>
      </c>
      <c r="D2574" s="59" t="s">
        <v>1029</v>
      </c>
      <c r="E2574" s="59" t="s">
        <v>861</v>
      </c>
      <c r="F2574">
        <v>0.12939999999999999</v>
      </c>
    </row>
    <row r="2575" spans="1:6">
      <c r="A2575" s="60" t="s">
        <v>339</v>
      </c>
      <c r="B2575" s="59" t="s">
        <v>340</v>
      </c>
      <c r="C2575" s="59" t="s">
        <v>658</v>
      </c>
      <c r="D2575" s="59" t="s">
        <v>1031</v>
      </c>
      <c r="E2575" s="59" t="s">
        <v>917</v>
      </c>
      <c r="F2575">
        <v>2308650.29</v>
      </c>
    </row>
    <row r="2576" spans="1:6">
      <c r="A2576" s="60" t="s">
        <v>339</v>
      </c>
      <c r="B2576" s="59" t="s">
        <v>340</v>
      </c>
      <c r="C2576" s="59" t="s">
        <v>650</v>
      </c>
      <c r="D2576" s="59" t="s">
        <v>1035</v>
      </c>
      <c r="E2576" s="59" t="s">
        <v>909</v>
      </c>
      <c r="F2576">
        <v>2272262.4900000002</v>
      </c>
    </row>
    <row r="2577" spans="1:6">
      <c r="A2577" s="60" t="s">
        <v>339</v>
      </c>
      <c r="B2577" s="59" t="s">
        <v>340</v>
      </c>
      <c r="C2577" s="59" t="s">
        <v>648</v>
      </c>
      <c r="D2577" s="59" t="s">
        <v>1032</v>
      </c>
      <c r="E2577" s="59" t="s">
        <v>919</v>
      </c>
      <c r="F2577">
        <v>341195.55</v>
      </c>
    </row>
    <row r="2578" spans="1:6">
      <c r="A2578" s="60" t="s">
        <v>339</v>
      </c>
      <c r="B2578" s="59" t="s">
        <v>340</v>
      </c>
      <c r="C2578" s="59" t="s">
        <v>519</v>
      </c>
      <c r="D2578" s="59" t="s">
        <v>1033</v>
      </c>
      <c r="E2578" s="59" t="s">
        <v>906</v>
      </c>
      <c r="F2578">
        <v>18021813.379999999</v>
      </c>
    </row>
    <row r="2579" spans="1:6">
      <c r="A2579" s="60" t="s">
        <v>339</v>
      </c>
      <c r="B2579" s="59" t="s">
        <v>340</v>
      </c>
      <c r="C2579" s="59" t="s">
        <v>660</v>
      </c>
      <c r="D2579" s="59" t="s">
        <v>1034</v>
      </c>
      <c r="E2579" s="59" t="s">
        <v>910</v>
      </c>
      <c r="F2579">
        <v>5425972.5199999996</v>
      </c>
    </row>
    <row r="2580" spans="1:6">
      <c r="A2580" s="60" t="s">
        <v>341</v>
      </c>
      <c r="B2580" s="59" t="s">
        <v>342</v>
      </c>
      <c r="C2580" s="59" t="s">
        <v>680</v>
      </c>
      <c r="D2580" s="59" t="s">
        <v>1029</v>
      </c>
      <c r="E2580" s="59" t="s">
        <v>861</v>
      </c>
      <c r="F2580">
        <v>0.1197</v>
      </c>
    </row>
    <row r="2581" spans="1:6">
      <c r="A2581" s="60" t="s">
        <v>341</v>
      </c>
      <c r="B2581" s="59" t="s">
        <v>342</v>
      </c>
      <c r="C2581" s="59" t="s">
        <v>658</v>
      </c>
      <c r="D2581" s="59" t="s">
        <v>1031</v>
      </c>
      <c r="E2581" s="59" t="s">
        <v>917</v>
      </c>
      <c r="F2581">
        <v>3174713.02</v>
      </c>
    </row>
    <row r="2582" spans="1:6">
      <c r="A2582" s="60" t="s">
        <v>341</v>
      </c>
      <c r="B2582" s="59" t="s">
        <v>342</v>
      </c>
      <c r="C2582" s="59" t="s">
        <v>650</v>
      </c>
      <c r="D2582" s="59" t="s">
        <v>1035</v>
      </c>
      <c r="E2582" s="59" t="s">
        <v>909</v>
      </c>
      <c r="F2582">
        <v>8164245.1399999997</v>
      </c>
    </row>
    <row r="2583" spans="1:6">
      <c r="A2583" s="60" t="s">
        <v>341</v>
      </c>
      <c r="B2583" s="59" t="s">
        <v>342</v>
      </c>
      <c r="C2583" s="59" t="s">
        <v>648</v>
      </c>
      <c r="D2583" s="59" t="s">
        <v>1032</v>
      </c>
      <c r="E2583" s="59" t="s">
        <v>919</v>
      </c>
      <c r="F2583">
        <v>1133917.18</v>
      </c>
    </row>
    <row r="2584" spans="1:6">
      <c r="A2584" s="60" t="s">
        <v>341</v>
      </c>
      <c r="B2584" s="59" t="s">
        <v>342</v>
      </c>
      <c r="C2584" s="59" t="s">
        <v>519</v>
      </c>
      <c r="D2584" s="59" t="s">
        <v>1033</v>
      </c>
      <c r="E2584" s="59" t="s">
        <v>906</v>
      </c>
      <c r="F2584">
        <v>39257174.130000003</v>
      </c>
    </row>
    <row r="2585" spans="1:6">
      <c r="A2585" s="60" t="s">
        <v>341</v>
      </c>
      <c r="B2585" s="59" t="s">
        <v>342</v>
      </c>
      <c r="C2585" s="59" t="s">
        <v>660</v>
      </c>
      <c r="D2585" s="59" t="s">
        <v>1034</v>
      </c>
      <c r="E2585" s="59" t="s">
        <v>910</v>
      </c>
      <c r="F2585">
        <v>19116790.870000001</v>
      </c>
    </row>
    <row r="2586" spans="1:6">
      <c r="A2586" s="60" t="s">
        <v>343</v>
      </c>
      <c r="B2586" s="59" t="s">
        <v>344</v>
      </c>
      <c r="C2586" s="59" t="s">
        <v>680</v>
      </c>
      <c r="D2586" s="59" t="s">
        <v>1029</v>
      </c>
      <c r="E2586" s="59" t="s">
        <v>861</v>
      </c>
      <c r="F2586">
        <v>0.1406</v>
      </c>
    </row>
    <row r="2587" spans="1:6">
      <c r="A2587" s="60" t="s">
        <v>343</v>
      </c>
      <c r="B2587" s="59" t="s">
        <v>344</v>
      </c>
      <c r="C2587" s="59" t="s">
        <v>656</v>
      </c>
      <c r="D2587" s="59" t="s">
        <v>1030</v>
      </c>
      <c r="E2587" s="59" t="s">
        <v>918</v>
      </c>
      <c r="F2587">
        <v>4642427.88</v>
      </c>
    </row>
    <row r="2588" spans="1:6">
      <c r="A2588" s="60" t="s">
        <v>343</v>
      </c>
      <c r="B2588" s="59" t="s">
        <v>344</v>
      </c>
      <c r="C2588" s="59" t="s">
        <v>658</v>
      </c>
      <c r="D2588" s="59" t="s">
        <v>1031</v>
      </c>
      <c r="E2588" s="59" t="s">
        <v>917</v>
      </c>
      <c r="F2588">
        <v>11625265.9</v>
      </c>
    </row>
    <row r="2589" spans="1:6">
      <c r="A2589" s="60" t="s">
        <v>343</v>
      </c>
      <c r="B2589" s="59" t="s">
        <v>344</v>
      </c>
      <c r="C2589" s="59" t="s">
        <v>650</v>
      </c>
      <c r="D2589" s="59" t="s">
        <v>1035</v>
      </c>
      <c r="E2589" s="59" t="s">
        <v>909</v>
      </c>
      <c r="F2589">
        <v>15723819.92</v>
      </c>
    </row>
    <row r="2590" spans="1:6">
      <c r="A2590" s="60" t="s">
        <v>343</v>
      </c>
      <c r="B2590" s="59" t="s">
        <v>344</v>
      </c>
      <c r="C2590" s="59" t="s">
        <v>648</v>
      </c>
      <c r="D2590" s="59" t="s">
        <v>1032</v>
      </c>
      <c r="E2590" s="59" t="s">
        <v>919</v>
      </c>
      <c r="F2590">
        <v>939658.93</v>
      </c>
    </row>
    <row r="2591" spans="1:6">
      <c r="A2591" s="60" t="s">
        <v>343</v>
      </c>
      <c r="B2591" s="59" t="s">
        <v>344</v>
      </c>
      <c r="C2591" s="59" t="s">
        <v>519</v>
      </c>
      <c r="D2591" s="59" t="s">
        <v>1033</v>
      </c>
      <c r="E2591" s="59" t="s">
        <v>906</v>
      </c>
      <c r="F2591">
        <v>54335025.329999998</v>
      </c>
    </row>
    <row r="2592" spans="1:6">
      <c r="A2592" s="60" t="s">
        <v>343</v>
      </c>
      <c r="B2592" s="59" t="s">
        <v>344</v>
      </c>
      <c r="C2592" s="59" t="s">
        <v>660</v>
      </c>
      <c r="D2592" s="59" t="s">
        <v>1034</v>
      </c>
      <c r="E2592" s="59" t="s">
        <v>910</v>
      </c>
      <c r="F2592">
        <v>18225246.390000001</v>
      </c>
    </row>
    <row r="2593" spans="1:6">
      <c r="A2593" s="60" t="s">
        <v>345</v>
      </c>
      <c r="B2593" s="59" t="s">
        <v>346</v>
      </c>
      <c r="C2593" s="59" t="s">
        <v>680</v>
      </c>
      <c r="D2593" s="59" t="s">
        <v>1029</v>
      </c>
      <c r="E2593" s="59" t="s">
        <v>861</v>
      </c>
      <c r="F2593">
        <v>0.12570000000000001</v>
      </c>
    </row>
    <row r="2594" spans="1:6">
      <c r="A2594" s="60" t="s">
        <v>345</v>
      </c>
      <c r="B2594" s="59" t="s">
        <v>346</v>
      </c>
      <c r="C2594" s="59" t="s">
        <v>658</v>
      </c>
      <c r="D2594" s="59" t="s">
        <v>1031</v>
      </c>
      <c r="E2594" s="59" t="s">
        <v>917</v>
      </c>
      <c r="F2594">
        <v>3189891.43</v>
      </c>
    </row>
    <row r="2595" spans="1:6">
      <c r="A2595" s="60" t="s">
        <v>345</v>
      </c>
      <c r="B2595" s="59" t="s">
        <v>346</v>
      </c>
      <c r="C2595" s="59" t="s">
        <v>650</v>
      </c>
      <c r="D2595" s="59" t="s">
        <v>1035</v>
      </c>
      <c r="E2595" s="59" t="s">
        <v>909</v>
      </c>
      <c r="F2595">
        <v>4901138.38</v>
      </c>
    </row>
    <row r="2596" spans="1:6">
      <c r="A2596" s="60" t="s">
        <v>345</v>
      </c>
      <c r="B2596" s="59" t="s">
        <v>346</v>
      </c>
      <c r="C2596" s="59" t="s">
        <v>648</v>
      </c>
      <c r="D2596" s="59" t="s">
        <v>1032</v>
      </c>
      <c r="E2596" s="59" t="s">
        <v>919</v>
      </c>
      <c r="F2596">
        <v>793614.48</v>
      </c>
    </row>
    <row r="2597" spans="1:6">
      <c r="A2597" s="60" t="s">
        <v>345</v>
      </c>
      <c r="B2597" s="59" t="s">
        <v>346</v>
      </c>
      <c r="C2597" s="59" t="s">
        <v>519</v>
      </c>
      <c r="D2597" s="59" t="s">
        <v>1033</v>
      </c>
      <c r="E2597" s="59" t="s">
        <v>906</v>
      </c>
      <c r="F2597">
        <v>42556538.329999998</v>
      </c>
    </row>
    <row r="2598" spans="1:6">
      <c r="A2598" s="60" t="s">
        <v>345</v>
      </c>
      <c r="B2598" s="59" t="s">
        <v>346</v>
      </c>
      <c r="C2598" s="59" t="s">
        <v>660</v>
      </c>
      <c r="D2598" s="59" t="s">
        <v>1034</v>
      </c>
      <c r="E2598" s="59" t="s">
        <v>910</v>
      </c>
      <c r="F2598">
        <v>14431662.300000001</v>
      </c>
    </row>
    <row r="2599" spans="1:6">
      <c r="A2599" s="60" t="s">
        <v>619</v>
      </c>
      <c r="B2599" s="59" t="s">
        <v>620</v>
      </c>
      <c r="C2599" s="59" t="s">
        <v>660</v>
      </c>
      <c r="D2599" s="59" t="s">
        <v>1034</v>
      </c>
      <c r="E2599" s="59" t="s">
        <v>910</v>
      </c>
      <c r="F2599">
        <v>203707.62</v>
      </c>
    </row>
    <row r="2600" spans="1:6">
      <c r="A2600" s="60" t="s">
        <v>263</v>
      </c>
      <c r="B2600" s="59" t="s">
        <v>264</v>
      </c>
      <c r="C2600" s="59" t="s">
        <v>680</v>
      </c>
      <c r="D2600" s="59" t="s">
        <v>1029</v>
      </c>
      <c r="E2600" s="59" t="s">
        <v>861</v>
      </c>
      <c r="F2600">
        <v>0.1673</v>
      </c>
    </row>
    <row r="2601" spans="1:6">
      <c r="A2601" s="60" t="s">
        <v>263</v>
      </c>
      <c r="B2601" s="59" t="s">
        <v>264</v>
      </c>
      <c r="C2601" s="59" t="s">
        <v>656</v>
      </c>
      <c r="D2601" s="59" t="s">
        <v>1030</v>
      </c>
      <c r="E2601" s="59" t="s">
        <v>918</v>
      </c>
      <c r="F2601">
        <v>1373708.15</v>
      </c>
    </row>
    <row r="2602" spans="1:6">
      <c r="A2602" s="60" t="s">
        <v>263</v>
      </c>
      <c r="B2602" s="59" t="s">
        <v>264</v>
      </c>
      <c r="C2602" s="59" t="s">
        <v>658</v>
      </c>
      <c r="D2602" s="59" t="s">
        <v>1031</v>
      </c>
      <c r="E2602" s="59" t="s">
        <v>917</v>
      </c>
      <c r="F2602">
        <v>2053930.22</v>
      </c>
    </row>
    <row r="2603" spans="1:6">
      <c r="A2603" s="60" t="s">
        <v>263</v>
      </c>
      <c r="B2603" s="59" t="s">
        <v>264</v>
      </c>
      <c r="C2603" s="59" t="s">
        <v>650</v>
      </c>
      <c r="D2603" s="59" t="s">
        <v>1035</v>
      </c>
      <c r="E2603" s="59" t="s">
        <v>909</v>
      </c>
      <c r="F2603">
        <v>1893795.35</v>
      </c>
    </row>
    <row r="2604" spans="1:6">
      <c r="A2604" s="60" t="s">
        <v>263</v>
      </c>
      <c r="B2604" s="59" t="s">
        <v>264</v>
      </c>
      <c r="C2604" s="59" t="s">
        <v>648</v>
      </c>
      <c r="D2604" s="59" t="s">
        <v>1032</v>
      </c>
      <c r="E2604" s="59" t="s">
        <v>919</v>
      </c>
      <c r="F2604">
        <v>139161.46</v>
      </c>
    </row>
    <row r="2605" spans="1:6">
      <c r="A2605" s="60" t="s">
        <v>263</v>
      </c>
      <c r="B2605" s="59" t="s">
        <v>264</v>
      </c>
      <c r="C2605" s="59" t="s">
        <v>519</v>
      </c>
      <c r="D2605" s="59" t="s">
        <v>1033</v>
      </c>
      <c r="E2605" s="59" t="s">
        <v>906</v>
      </c>
      <c r="F2605">
        <v>8844344.1099999994</v>
      </c>
    </row>
    <row r="2606" spans="1:6">
      <c r="A2606" s="60" t="s">
        <v>263</v>
      </c>
      <c r="B2606" s="59" t="s">
        <v>264</v>
      </c>
      <c r="C2606" s="59" t="s">
        <v>660</v>
      </c>
      <c r="D2606" s="59" t="s">
        <v>1034</v>
      </c>
      <c r="E2606" s="59" t="s">
        <v>910</v>
      </c>
      <c r="F2606">
        <v>4008617.76</v>
      </c>
    </row>
    <row r="2607" spans="1:6">
      <c r="A2607" s="60" t="s">
        <v>265</v>
      </c>
      <c r="B2607" s="59" t="s">
        <v>266</v>
      </c>
      <c r="C2607" s="59" t="s">
        <v>680</v>
      </c>
      <c r="D2607" s="59" t="s">
        <v>1029</v>
      </c>
      <c r="E2607" s="59" t="s">
        <v>861</v>
      </c>
      <c r="F2607">
        <v>8.8200000000000001E-2</v>
      </c>
    </row>
    <row r="2608" spans="1:6">
      <c r="A2608" s="60" t="s">
        <v>265</v>
      </c>
      <c r="B2608" s="59" t="s">
        <v>266</v>
      </c>
      <c r="C2608" s="59" t="s">
        <v>656</v>
      </c>
      <c r="D2608" s="59" t="s">
        <v>1030</v>
      </c>
      <c r="E2608" s="59" t="s">
        <v>918</v>
      </c>
      <c r="F2608">
        <v>58472.12</v>
      </c>
    </row>
    <row r="2609" spans="1:6">
      <c r="A2609" s="60" t="s">
        <v>265</v>
      </c>
      <c r="B2609" s="59" t="s">
        <v>266</v>
      </c>
      <c r="C2609" s="59" t="s">
        <v>658</v>
      </c>
      <c r="D2609" s="59" t="s">
        <v>1031</v>
      </c>
      <c r="E2609" s="59" t="s">
        <v>917</v>
      </c>
      <c r="F2609">
        <v>189122.52</v>
      </c>
    </row>
    <row r="2610" spans="1:6">
      <c r="A2610" s="60" t="s">
        <v>265</v>
      </c>
      <c r="B2610" s="59" t="s">
        <v>266</v>
      </c>
      <c r="C2610" s="59" t="s">
        <v>648</v>
      </c>
      <c r="D2610" s="59" t="s">
        <v>1032</v>
      </c>
      <c r="E2610" s="59" t="s">
        <v>919</v>
      </c>
      <c r="F2610">
        <v>22659.32</v>
      </c>
    </row>
    <row r="2611" spans="1:6">
      <c r="A2611" s="60" t="s">
        <v>265</v>
      </c>
      <c r="B2611" s="59" t="s">
        <v>266</v>
      </c>
      <c r="C2611" s="59" t="s">
        <v>519</v>
      </c>
      <c r="D2611" s="59" t="s">
        <v>1033</v>
      </c>
      <c r="E2611" s="59" t="s">
        <v>906</v>
      </c>
      <c r="F2611">
        <v>1447022.31</v>
      </c>
    </row>
    <row r="2612" spans="1:6">
      <c r="A2612" s="60" t="s">
        <v>265</v>
      </c>
      <c r="B2612" s="59" t="s">
        <v>266</v>
      </c>
      <c r="C2612" s="59" t="s">
        <v>660</v>
      </c>
      <c r="D2612" s="59" t="s">
        <v>1034</v>
      </c>
      <c r="E2612" s="59" t="s">
        <v>910</v>
      </c>
      <c r="F2612">
        <v>424703.72</v>
      </c>
    </row>
    <row r="2613" spans="1:6">
      <c r="A2613" s="60" t="s">
        <v>621</v>
      </c>
      <c r="B2613" s="59" t="s">
        <v>622</v>
      </c>
      <c r="C2613" s="59" t="s">
        <v>680</v>
      </c>
      <c r="D2613" s="59" t="s">
        <v>1029</v>
      </c>
      <c r="E2613" s="59" t="s">
        <v>861</v>
      </c>
      <c r="F2613">
        <v>0.2011</v>
      </c>
    </row>
    <row r="2614" spans="1:6">
      <c r="A2614" s="60" t="s">
        <v>621</v>
      </c>
      <c r="B2614" s="59" t="s">
        <v>622</v>
      </c>
      <c r="C2614" s="59" t="s">
        <v>656</v>
      </c>
      <c r="D2614" s="59" t="s">
        <v>1030</v>
      </c>
      <c r="E2614" s="59" t="s">
        <v>918</v>
      </c>
      <c r="F2614">
        <v>245658.35</v>
      </c>
    </row>
    <row r="2615" spans="1:6">
      <c r="A2615" s="60" t="s">
        <v>621</v>
      </c>
      <c r="B2615" s="59" t="s">
        <v>622</v>
      </c>
      <c r="C2615" s="59" t="s">
        <v>658</v>
      </c>
      <c r="D2615" s="59" t="s">
        <v>1031</v>
      </c>
      <c r="E2615" s="59" t="s">
        <v>917</v>
      </c>
      <c r="F2615">
        <v>326885.96999999997</v>
      </c>
    </row>
    <row r="2616" spans="1:6">
      <c r="A2616" s="60" t="s">
        <v>621</v>
      </c>
      <c r="B2616" s="59" t="s">
        <v>622</v>
      </c>
      <c r="C2616" s="59" t="s">
        <v>650</v>
      </c>
      <c r="D2616" s="59" t="s">
        <v>1035</v>
      </c>
      <c r="E2616" s="59" t="s">
        <v>909</v>
      </c>
      <c r="F2616">
        <v>92254.48</v>
      </c>
    </row>
    <row r="2617" spans="1:6">
      <c r="A2617" s="60" t="s">
        <v>621</v>
      </c>
      <c r="B2617" s="59" t="s">
        <v>622</v>
      </c>
      <c r="C2617" s="59" t="s">
        <v>648</v>
      </c>
      <c r="D2617" s="59" t="s">
        <v>1032</v>
      </c>
      <c r="E2617" s="59" t="s">
        <v>919</v>
      </c>
      <c r="F2617">
        <v>24054.53</v>
      </c>
    </row>
    <row r="2618" spans="1:6">
      <c r="A2618" s="60" t="s">
        <v>621</v>
      </c>
      <c r="B2618" s="59" t="s">
        <v>622</v>
      </c>
      <c r="C2618" s="59" t="s">
        <v>519</v>
      </c>
      <c r="D2618" s="59" t="s">
        <v>1033</v>
      </c>
      <c r="E2618" s="59" t="s">
        <v>906</v>
      </c>
      <c r="F2618">
        <v>1770277.97</v>
      </c>
    </row>
    <row r="2619" spans="1:6">
      <c r="A2619" s="60" t="s">
        <v>621</v>
      </c>
      <c r="B2619" s="59" t="s">
        <v>622</v>
      </c>
      <c r="C2619" s="59" t="s">
        <v>660</v>
      </c>
      <c r="D2619" s="59" t="s">
        <v>1034</v>
      </c>
      <c r="E2619" s="59" t="s">
        <v>910</v>
      </c>
      <c r="F2619">
        <v>911501.17</v>
      </c>
    </row>
    <row r="2620" spans="1:6">
      <c r="A2620" s="60" t="s">
        <v>267</v>
      </c>
      <c r="B2620" s="59" t="s">
        <v>268</v>
      </c>
      <c r="C2620" s="59" t="s">
        <v>680</v>
      </c>
      <c r="D2620" s="59" t="s">
        <v>1029</v>
      </c>
      <c r="E2620" s="59" t="s">
        <v>861</v>
      </c>
      <c r="F2620">
        <v>0.1754</v>
      </c>
    </row>
    <row r="2621" spans="1:6">
      <c r="A2621" s="60" t="s">
        <v>267</v>
      </c>
      <c r="B2621" s="59" t="s">
        <v>268</v>
      </c>
      <c r="C2621" s="59" t="s">
        <v>656</v>
      </c>
      <c r="D2621" s="59" t="s">
        <v>1030</v>
      </c>
      <c r="E2621" s="59" t="s">
        <v>918</v>
      </c>
      <c r="F2621">
        <v>534433.29</v>
      </c>
    </row>
    <row r="2622" spans="1:6">
      <c r="A2622" s="60" t="s">
        <v>267</v>
      </c>
      <c r="B2622" s="59" t="s">
        <v>268</v>
      </c>
      <c r="C2622" s="59" t="s">
        <v>658</v>
      </c>
      <c r="D2622" s="59" t="s">
        <v>1031</v>
      </c>
      <c r="E2622" s="59" t="s">
        <v>917</v>
      </c>
      <c r="F2622">
        <v>1023649.97</v>
      </c>
    </row>
    <row r="2623" spans="1:6">
      <c r="A2623" s="60" t="s">
        <v>267</v>
      </c>
      <c r="B2623" s="59" t="s">
        <v>268</v>
      </c>
      <c r="C2623" s="59" t="s">
        <v>650</v>
      </c>
      <c r="D2623" s="59" t="s">
        <v>1035</v>
      </c>
      <c r="E2623" s="59" t="s">
        <v>909</v>
      </c>
      <c r="F2623">
        <v>742208.38</v>
      </c>
    </row>
    <row r="2624" spans="1:6">
      <c r="A2624" s="60" t="s">
        <v>267</v>
      </c>
      <c r="B2624" s="59" t="s">
        <v>268</v>
      </c>
      <c r="C2624" s="59" t="s">
        <v>648</v>
      </c>
      <c r="D2624" s="59" t="s">
        <v>1032</v>
      </c>
      <c r="E2624" s="59" t="s">
        <v>919</v>
      </c>
      <c r="F2624">
        <v>80561.100000000006</v>
      </c>
    </row>
    <row r="2625" spans="1:6">
      <c r="A2625" s="60" t="s">
        <v>267</v>
      </c>
      <c r="B2625" s="59" t="s">
        <v>268</v>
      </c>
      <c r="C2625" s="59" t="s">
        <v>519</v>
      </c>
      <c r="D2625" s="59" t="s">
        <v>1033</v>
      </c>
      <c r="E2625" s="59" t="s">
        <v>906</v>
      </c>
      <c r="F2625">
        <v>4401936.24</v>
      </c>
    </row>
    <row r="2626" spans="1:6">
      <c r="A2626" s="60" t="s">
        <v>267</v>
      </c>
      <c r="B2626" s="59" t="s">
        <v>268</v>
      </c>
      <c r="C2626" s="59" t="s">
        <v>660</v>
      </c>
      <c r="D2626" s="59" t="s">
        <v>1034</v>
      </c>
      <c r="E2626" s="59" t="s">
        <v>910</v>
      </c>
      <c r="F2626">
        <v>2670160.62</v>
      </c>
    </row>
    <row r="2627" spans="1:6">
      <c r="A2627" s="60" t="s">
        <v>623</v>
      </c>
      <c r="B2627" s="59" t="s">
        <v>624</v>
      </c>
      <c r="C2627" s="59" t="s">
        <v>680</v>
      </c>
      <c r="D2627" s="59" t="s">
        <v>1029</v>
      </c>
      <c r="E2627" s="59" t="s">
        <v>861</v>
      </c>
      <c r="F2627">
        <v>0.2369</v>
      </c>
    </row>
    <row r="2628" spans="1:6">
      <c r="A2628" s="60" t="s">
        <v>623</v>
      </c>
      <c r="B2628" s="59" t="s">
        <v>624</v>
      </c>
      <c r="C2628" s="59" t="s">
        <v>656</v>
      </c>
      <c r="D2628" s="59" t="s">
        <v>1030</v>
      </c>
      <c r="E2628" s="59" t="s">
        <v>918</v>
      </c>
      <c r="F2628">
        <v>102795.99</v>
      </c>
    </row>
    <row r="2629" spans="1:6">
      <c r="A2629" s="60" t="s">
        <v>623</v>
      </c>
      <c r="B2629" s="59" t="s">
        <v>624</v>
      </c>
      <c r="C2629" s="59" t="s">
        <v>658</v>
      </c>
      <c r="D2629" s="59" t="s">
        <v>1031</v>
      </c>
      <c r="E2629" s="59" t="s">
        <v>917</v>
      </c>
      <c r="F2629">
        <v>168784.39</v>
      </c>
    </row>
    <row r="2630" spans="1:6">
      <c r="A2630" s="60" t="s">
        <v>623</v>
      </c>
      <c r="B2630" s="59" t="s">
        <v>624</v>
      </c>
      <c r="C2630" s="59" t="s">
        <v>648</v>
      </c>
      <c r="D2630" s="59" t="s">
        <v>1032</v>
      </c>
      <c r="E2630" s="59" t="s">
        <v>919</v>
      </c>
      <c r="F2630">
        <v>9726.93</v>
      </c>
    </row>
    <row r="2631" spans="1:6">
      <c r="A2631" s="60" t="s">
        <v>623</v>
      </c>
      <c r="B2631" s="59" t="s">
        <v>624</v>
      </c>
      <c r="C2631" s="59" t="s">
        <v>519</v>
      </c>
      <c r="D2631" s="59" t="s">
        <v>1033</v>
      </c>
      <c r="E2631" s="59" t="s">
        <v>906</v>
      </c>
      <c r="F2631">
        <v>695618.37</v>
      </c>
    </row>
    <row r="2632" spans="1:6">
      <c r="A2632" s="60" t="s">
        <v>623</v>
      </c>
      <c r="B2632" s="59" t="s">
        <v>624</v>
      </c>
      <c r="C2632" s="59" t="s">
        <v>660</v>
      </c>
      <c r="D2632" s="59" t="s">
        <v>1034</v>
      </c>
      <c r="E2632" s="59" t="s">
        <v>910</v>
      </c>
      <c r="F2632">
        <v>523616.42</v>
      </c>
    </row>
    <row r="2633" spans="1:6">
      <c r="A2633" s="60" t="s">
        <v>269</v>
      </c>
      <c r="B2633" s="59" t="s">
        <v>1020</v>
      </c>
      <c r="C2633" s="59" t="s">
        <v>680</v>
      </c>
      <c r="D2633" s="59" t="s">
        <v>1029</v>
      </c>
      <c r="E2633" s="59" t="s">
        <v>861</v>
      </c>
      <c r="F2633">
        <v>0.26650000000000001</v>
      </c>
    </row>
    <row r="2634" spans="1:6">
      <c r="A2634" s="60" t="s">
        <v>269</v>
      </c>
      <c r="B2634" s="59" t="s">
        <v>1020</v>
      </c>
      <c r="C2634" s="59" t="s">
        <v>656</v>
      </c>
      <c r="D2634" s="59" t="s">
        <v>1030</v>
      </c>
      <c r="E2634" s="59" t="s">
        <v>918</v>
      </c>
      <c r="F2634">
        <v>57366.8</v>
      </c>
    </row>
    <row r="2635" spans="1:6">
      <c r="A2635" s="60" t="s">
        <v>269</v>
      </c>
      <c r="B2635" s="59" t="s">
        <v>1020</v>
      </c>
      <c r="C2635" s="59" t="s">
        <v>658</v>
      </c>
      <c r="D2635" s="59" t="s">
        <v>1031</v>
      </c>
      <c r="E2635" s="59" t="s">
        <v>917</v>
      </c>
      <c r="F2635">
        <v>124902.66</v>
      </c>
    </row>
    <row r="2636" spans="1:6">
      <c r="A2636" s="60" t="s">
        <v>269</v>
      </c>
      <c r="B2636" s="59" t="s">
        <v>1020</v>
      </c>
      <c r="C2636" s="59" t="s">
        <v>519</v>
      </c>
      <c r="D2636" s="59" t="s">
        <v>1033</v>
      </c>
      <c r="E2636" s="59" t="s">
        <v>906</v>
      </c>
      <c r="F2636">
        <v>605312.13</v>
      </c>
    </row>
    <row r="2637" spans="1:6">
      <c r="A2637" s="60" t="s">
        <v>269</v>
      </c>
      <c r="B2637" s="59" t="s">
        <v>1020</v>
      </c>
      <c r="C2637" s="59" t="s">
        <v>660</v>
      </c>
      <c r="D2637" s="59" t="s">
        <v>1034</v>
      </c>
      <c r="E2637" s="59" t="s">
        <v>910</v>
      </c>
      <c r="F2637">
        <v>210574.03</v>
      </c>
    </row>
    <row r="2638" spans="1:6">
      <c r="A2638" s="60" t="s">
        <v>271</v>
      </c>
      <c r="B2638" s="59" t="s">
        <v>272</v>
      </c>
      <c r="C2638" s="59" t="s">
        <v>680</v>
      </c>
      <c r="D2638" s="59" t="s">
        <v>1029</v>
      </c>
      <c r="E2638" s="59" t="s">
        <v>861</v>
      </c>
      <c r="F2638">
        <v>0.12429999999999999</v>
      </c>
    </row>
    <row r="2639" spans="1:6">
      <c r="A2639" s="60" t="s">
        <v>271</v>
      </c>
      <c r="B2639" s="59" t="s">
        <v>272</v>
      </c>
      <c r="C2639" s="59" t="s">
        <v>656</v>
      </c>
      <c r="D2639" s="59" t="s">
        <v>1030</v>
      </c>
      <c r="E2639" s="59" t="s">
        <v>918</v>
      </c>
      <c r="F2639">
        <v>1936985.96</v>
      </c>
    </row>
    <row r="2640" spans="1:6">
      <c r="A2640" s="60" t="s">
        <v>271</v>
      </c>
      <c r="B2640" s="59" t="s">
        <v>272</v>
      </c>
      <c r="C2640" s="59" t="s">
        <v>658</v>
      </c>
      <c r="D2640" s="59" t="s">
        <v>1031</v>
      </c>
      <c r="E2640" s="59" t="s">
        <v>917</v>
      </c>
      <c r="F2640">
        <v>2981857.47</v>
      </c>
    </row>
    <row r="2641" spans="1:6">
      <c r="A2641" s="60" t="s">
        <v>271</v>
      </c>
      <c r="B2641" s="59" t="s">
        <v>272</v>
      </c>
      <c r="C2641" s="59" t="s">
        <v>650</v>
      </c>
      <c r="D2641" s="59" t="s">
        <v>1035</v>
      </c>
      <c r="E2641" s="59" t="s">
        <v>909</v>
      </c>
      <c r="F2641">
        <v>554959.55000000005</v>
      </c>
    </row>
    <row r="2642" spans="1:6">
      <c r="A2642" s="60" t="s">
        <v>271</v>
      </c>
      <c r="B2642" s="59" t="s">
        <v>272</v>
      </c>
      <c r="C2642" s="59" t="s">
        <v>648</v>
      </c>
      <c r="D2642" s="59" t="s">
        <v>1032</v>
      </c>
      <c r="E2642" s="59" t="s">
        <v>919</v>
      </c>
      <c r="F2642">
        <v>188790.91</v>
      </c>
    </row>
    <row r="2643" spans="1:6">
      <c r="A2643" s="60" t="s">
        <v>271</v>
      </c>
      <c r="B2643" s="59" t="s">
        <v>272</v>
      </c>
      <c r="C2643" s="59" t="s">
        <v>519</v>
      </c>
      <c r="D2643" s="59" t="s">
        <v>1033</v>
      </c>
      <c r="E2643" s="59" t="s">
        <v>906</v>
      </c>
      <c r="F2643">
        <v>11462583.91</v>
      </c>
    </row>
    <row r="2644" spans="1:6">
      <c r="A2644" s="60" t="s">
        <v>271</v>
      </c>
      <c r="B2644" s="59" t="s">
        <v>272</v>
      </c>
      <c r="C2644" s="59" t="s">
        <v>660</v>
      </c>
      <c r="D2644" s="59" t="s">
        <v>1034</v>
      </c>
      <c r="E2644" s="59" t="s">
        <v>910</v>
      </c>
      <c r="F2644">
        <v>1278458.55</v>
      </c>
    </row>
    <row r="2645" spans="1:6">
      <c r="A2645" s="60" t="s">
        <v>273</v>
      </c>
      <c r="B2645" s="59" t="s">
        <v>274</v>
      </c>
      <c r="C2645" s="59" t="s">
        <v>680</v>
      </c>
      <c r="D2645" s="59" t="s">
        <v>1029</v>
      </c>
      <c r="E2645" s="59" t="s">
        <v>861</v>
      </c>
      <c r="F2645">
        <v>0.18909999999999999</v>
      </c>
    </row>
    <row r="2646" spans="1:6">
      <c r="A2646" s="60" t="s">
        <v>273</v>
      </c>
      <c r="B2646" s="59" t="s">
        <v>274</v>
      </c>
      <c r="C2646" s="59" t="s">
        <v>656</v>
      </c>
      <c r="D2646" s="59" t="s">
        <v>1030</v>
      </c>
      <c r="E2646" s="59" t="s">
        <v>918</v>
      </c>
      <c r="F2646">
        <v>346964.11</v>
      </c>
    </row>
    <row r="2647" spans="1:6">
      <c r="A2647" s="60" t="s">
        <v>273</v>
      </c>
      <c r="B2647" s="59" t="s">
        <v>274</v>
      </c>
      <c r="C2647" s="59" t="s">
        <v>658</v>
      </c>
      <c r="D2647" s="59" t="s">
        <v>1031</v>
      </c>
      <c r="E2647" s="59" t="s">
        <v>917</v>
      </c>
      <c r="F2647">
        <v>459818.63</v>
      </c>
    </row>
    <row r="2648" spans="1:6">
      <c r="A2648" s="60" t="s">
        <v>273</v>
      </c>
      <c r="B2648" s="59" t="s">
        <v>274</v>
      </c>
      <c r="C2648" s="59" t="s">
        <v>650</v>
      </c>
      <c r="D2648" s="59" t="s">
        <v>1035</v>
      </c>
      <c r="E2648" s="59" t="s">
        <v>909</v>
      </c>
      <c r="F2648">
        <v>159805.66</v>
      </c>
    </row>
    <row r="2649" spans="1:6">
      <c r="A2649" s="60" t="s">
        <v>273</v>
      </c>
      <c r="B2649" s="59" t="s">
        <v>274</v>
      </c>
      <c r="C2649" s="59" t="s">
        <v>648</v>
      </c>
      <c r="D2649" s="59" t="s">
        <v>1032</v>
      </c>
      <c r="E2649" s="59" t="s">
        <v>919</v>
      </c>
      <c r="F2649">
        <v>31833.599999999999</v>
      </c>
    </row>
    <row r="2650" spans="1:6">
      <c r="A2650" s="60" t="s">
        <v>273</v>
      </c>
      <c r="B2650" s="59" t="s">
        <v>274</v>
      </c>
      <c r="C2650" s="59" t="s">
        <v>519</v>
      </c>
      <c r="D2650" s="59" t="s">
        <v>1033</v>
      </c>
      <c r="E2650" s="59" t="s">
        <v>906</v>
      </c>
      <c r="F2650">
        <v>1977699.77</v>
      </c>
    </row>
    <row r="2651" spans="1:6">
      <c r="A2651" s="60" t="s">
        <v>273</v>
      </c>
      <c r="B2651" s="59" t="s">
        <v>274</v>
      </c>
      <c r="C2651" s="59" t="s">
        <v>660</v>
      </c>
      <c r="D2651" s="59" t="s">
        <v>1034</v>
      </c>
      <c r="E2651" s="59" t="s">
        <v>910</v>
      </c>
      <c r="F2651">
        <v>845279.33</v>
      </c>
    </row>
    <row r="2652" spans="1:6">
      <c r="A2652" s="60" t="s">
        <v>275</v>
      </c>
      <c r="B2652" s="59" t="s">
        <v>276</v>
      </c>
      <c r="C2652" s="59" t="s">
        <v>680</v>
      </c>
      <c r="D2652" s="59" t="s">
        <v>1029</v>
      </c>
      <c r="E2652" s="59" t="s">
        <v>861</v>
      </c>
      <c r="F2652">
        <v>0.21940000000000001</v>
      </c>
    </row>
    <row r="2653" spans="1:6">
      <c r="A2653" s="60" t="s">
        <v>275</v>
      </c>
      <c r="B2653" s="59" t="s">
        <v>276</v>
      </c>
      <c r="C2653" s="59" t="s">
        <v>656</v>
      </c>
      <c r="D2653" s="59" t="s">
        <v>1030</v>
      </c>
      <c r="E2653" s="59" t="s">
        <v>918</v>
      </c>
      <c r="F2653">
        <v>313804.09999999998</v>
      </c>
    </row>
    <row r="2654" spans="1:6">
      <c r="A2654" s="60" t="s">
        <v>275</v>
      </c>
      <c r="B2654" s="59" t="s">
        <v>276</v>
      </c>
      <c r="C2654" s="59" t="s">
        <v>658</v>
      </c>
      <c r="D2654" s="59" t="s">
        <v>1031</v>
      </c>
      <c r="E2654" s="59" t="s">
        <v>917</v>
      </c>
      <c r="F2654">
        <v>658999.68000000005</v>
      </c>
    </row>
    <row r="2655" spans="1:6">
      <c r="A2655" s="60" t="s">
        <v>275</v>
      </c>
      <c r="B2655" s="59" t="s">
        <v>276</v>
      </c>
      <c r="C2655" s="59" t="s">
        <v>650</v>
      </c>
      <c r="D2655" s="59" t="s">
        <v>1035</v>
      </c>
      <c r="E2655" s="59" t="s">
        <v>909</v>
      </c>
      <c r="F2655">
        <v>654810.81999999995</v>
      </c>
    </row>
    <row r="2656" spans="1:6">
      <c r="A2656" s="60" t="s">
        <v>275</v>
      </c>
      <c r="B2656" s="59" t="s">
        <v>276</v>
      </c>
      <c r="C2656" s="59" t="s">
        <v>648</v>
      </c>
      <c r="D2656" s="59" t="s">
        <v>1032</v>
      </c>
      <c r="E2656" s="59" t="s">
        <v>919</v>
      </c>
      <c r="F2656">
        <v>29070.27</v>
      </c>
    </row>
    <row r="2657" spans="1:6">
      <c r="A2657" s="60" t="s">
        <v>275</v>
      </c>
      <c r="B2657" s="59" t="s">
        <v>276</v>
      </c>
      <c r="C2657" s="59" t="s">
        <v>519</v>
      </c>
      <c r="D2657" s="59" t="s">
        <v>1033</v>
      </c>
      <c r="E2657" s="59" t="s">
        <v>906</v>
      </c>
      <c r="F2657">
        <v>1438590.9</v>
      </c>
    </row>
    <row r="2658" spans="1:6">
      <c r="A2658" s="60" t="s">
        <v>275</v>
      </c>
      <c r="B2658" s="59" t="s">
        <v>276</v>
      </c>
      <c r="C2658" s="59" t="s">
        <v>660</v>
      </c>
      <c r="D2658" s="59" t="s">
        <v>1034</v>
      </c>
      <c r="E2658" s="59" t="s">
        <v>910</v>
      </c>
      <c r="F2658">
        <v>291648.61</v>
      </c>
    </row>
    <row r="2659" spans="1:6">
      <c r="A2659" s="60" t="s">
        <v>277</v>
      </c>
      <c r="B2659" s="59" t="s">
        <v>278</v>
      </c>
      <c r="C2659" s="59" t="s">
        <v>680</v>
      </c>
      <c r="D2659" s="59" t="s">
        <v>1029</v>
      </c>
      <c r="E2659" s="59" t="s">
        <v>861</v>
      </c>
      <c r="F2659">
        <v>0.36130000000000001</v>
      </c>
    </row>
    <row r="2660" spans="1:6">
      <c r="A2660" s="60" t="s">
        <v>277</v>
      </c>
      <c r="B2660" s="59" t="s">
        <v>278</v>
      </c>
      <c r="C2660" s="59" t="s">
        <v>656</v>
      </c>
      <c r="D2660" s="59" t="s">
        <v>1030</v>
      </c>
      <c r="E2660" s="59" t="s">
        <v>918</v>
      </c>
      <c r="F2660">
        <v>73946.81</v>
      </c>
    </row>
    <row r="2661" spans="1:6">
      <c r="A2661" s="60" t="s">
        <v>277</v>
      </c>
      <c r="B2661" s="59" t="s">
        <v>278</v>
      </c>
      <c r="C2661" s="59" t="s">
        <v>658</v>
      </c>
      <c r="D2661" s="59" t="s">
        <v>1031</v>
      </c>
      <c r="E2661" s="59" t="s">
        <v>917</v>
      </c>
      <c r="F2661">
        <v>118049.58</v>
      </c>
    </row>
    <row r="2662" spans="1:6">
      <c r="A2662" s="60" t="s">
        <v>277</v>
      </c>
      <c r="B2662" s="59" t="s">
        <v>278</v>
      </c>
      <c r="C2662" s="59" t="s">
        <v>650</v>
      </c>
      <c r="D2662" s="59" t="s">
        <v>1035</v>
      </c>
      <c r="E2662" s="59" t="s">
        <v>909</v>
      </c>
      <c r="F2662">
        <v>68129.98</v>
      </c>
    </row>
    <row r="2663" spans="1:6">
      <c r="A2663" s="60" t="s">
        <v>277</v>
      </c>
      <c r="B2663" s="59" t="s">
        <v>278</v>
      </c>
      <c r="C2663" s="59" t="s">
        <v>648</v>
      </c>
      <c r="D2663" s="59" t="s">
        <v>1032</v>
      </c>
      <c r="E2663" s="59" t="s">
        <v>919</v>
      </c>
      <c r="F2663">
        <v>6853.07</v>
      </c>
    </row>
    <row r="2664" spans="1:6">
      <c r="A2664" s="60" t="s">
        <v>277</v>
      </c>
      <c r="B2664" s="59" t="s">
        <v>278</v>
      </c>
      <c r="C2664" s="59" t="s">
        <v>519</v>
      </c>
      <c r="D2664" s="59" t="s">
        <v>1033</v>
      </c>
      <c r="E2664" s="59" t="s">
        <v>906</v>
      </c>
      <c r="F2664">
        <v>471782.89</v>
      </c>
    </row>
    <row r="2665" spans="1:6">
      <c r="A2665" s="60" t="s">
        <v>277</v>
      </c>
      <c r="B2665" s="59" t="s">
        <v>278</v>
      </c>
      <c r="C2665" s="59" t="s">
        <v>660</v>
      </c>
      <c r="D2665" s="59" t="s">
        <v>1034</v>
      </c>
      <c r="E2665" s="59" t="s">
        <v>910</v>
      </c>
      <c r="F2665">
        <v>201865.28</v>
      </c>
    </row>
    <row r="2666" spans="1:6">
      <c r="A2666" s="60" t="s">
        <v>279</v>
      </c>
      <c r="B2666" s="59" t="s">
        <v>280</v>
      </c>
      <c r="C2666" s="59" t="s">
        <v>680</v>
      </c>
      <c r="D2666" s="59" t="s">
        <v>1029</v>
      </c>
      <c r="E2666" s="59" t="s">
        <v>861</v>
      </c>
      <c r="F2666">
        <v>0.21010000000000001</v>
      </c>
    </row>
    <row r="2667" spans="1:6">
      <c r="A2667" s="60" t="s">
        <v>279</v>
      </c>
      <c r="B2667" s="59" t="s">
        <v>280</v>
      </c>
      <c r="C2667" s="59" t="s">
        <v>656</v>
      </c>
      <c r="D2667" s="59" t="s">
        <v>1030</v>
      </c>
      <c r="E2667" s="59" t="s">
        <v>918</v>
      </c>
      <c r="F2667">
        <v>11053.34</v>
      </c>
    </row>
    <row r="2668" spans="1:6">
      <c r="A2668" s="60" t="s">
        <v>279</v>
      </c>
      <c r="B2668" s="59" t="s">
        <v>280</v>
      </c>
      <c r="C2668" s="59" t="s">
        <v>658</v>
      </c>
      <c r="D2668" s="59" t="s">
        <v>1031</v>
      </c>
      <c r="E2668" s="59" t="s">
        <v>917</v>
      </c>
      <c r="F2668">
        <v>212445.05</v>
      </c>
    </row>
    <row r="2669" spans="1:6">
      <c r="A2669" s="60" t="s">
        <v>279</v>
      </c>
      <c r="B2669" s="59" t="s">
        <v>280</v>
      </c>
      <c r="C2669" s="59" t="s">
        <v>650</v>
      </c>
      <c r="D2669" s="59" t="s">
        <v>1035</v>
      </c>
      <c r="E2669" s="59" t="s">
        <v>909</v>
      </c>
      <c r="F2669">
        <v>44693.26</v>
      </c>
    </row>
    <row r="2670" spans="1:6">
      <c r="A2670" s="60" t="s">
        <v>279</v>
      </c>
      <c r="B2670" s="59" t="s">
        <v>280</v>
      </c>
      <c r="C2670" s="59" t="s">
        <v>648</v>
      </c>
      <c r="D2670" s="59" t="s">
        <v>1032</v>
      </c>
      <c r="E2670" s="59" t="s">
        <v>919</v>
      </c>
      <c r="F2670">
        <v>23985.74</v>
      </c>
    </row>
    <row r="2671" spans="1:6">
      <c r="A2671" s="60" t="s">
        <v>279</v>
      </c>
      <c r="B2671" s="59" t="s">
        <v>280</v>
      </c>
      <c r="C2671" s="59" t="s">
        <v>660</v>
      </c>
      <c r="D2671" s="59" t="s">
        <v>1034</v>
      </c>
      <c r="E2671" s="59" t="s">
        <v>910</v>
      </c>
      <c r="F2671">
        <v>843325.6</v>
      </c>
    </row>
    <row r="2672" spans="1:6">
      <c r="A2672" s="60" t="s">
        <v>281</v>
      </c>
      <c r="B2672" s="59" t="s">
        <v>282</v>
      </c>
      <c r="C2672" s="59" t="s">
        <v>680</v>
      </c>
      <c r="D2672" s="59" t="s">
        <v>1029</v>
      </c>
      <c r="E2672" s="59" t="s">
        <v>861</v>
      </c>
      <c r="F2672">
        <v>0.2092</v>
      </c>
    </row>
    <row r="2673" spans="1:6">
      <c r="A2673" s="60" t="s">
        <v>281</v>
      </c>
      <c r="B2673" s="59" t="s">
        <v>282</v>
      </c>
      <c r="C2673" s="59" t="s">
        <v>656</v>
      </c>
      <c r="D2673" s="59" t="s">
        <v>1030</v>
      </c>
      <c r="E2673" s="59" t="s">
        <v>918</v>
      </c>
      <c r="F2673">
        <v>342100.65</v>
      </c>
    </row>
    <row r="2674" spans="1:6">
      <c r="A2674" s="60" t="s">
        <v>281</v>
      </c>
      <c r="B2674" s="59" t="s">
        <v>282</v>
      </c>
      <c r="C2674" s="59" t="s">
        <v>658</v>
      </c>
      <c r="D2674" s="59" t="s">
        <v>1031</v>
      </c>
      <c r="E2674" s="59" t="s">
        <v>917</v>
      </c>
      <c r="F2674">
        <v>524922.75</v>
      </c>
    </row>
    <row r="2675" spans="1:6">
      <c r="A2675" s="60" t="s">
        <v>281</v>
      </c>
      <c r="B2675" s="59" t="s">
        <v>282</v>
      </c>
      <c r="C2675" s="59" t="s">
        <v>650</v>
      </c>
      <c r="D2675" s="59" t="s">
        <v>1035</v>
      </c>
      <c r="E2675" s="59" t="s">
        <v>909</v>
      </c>
      <c r="F2675">
        <v>217797.91</v>
      </c>
    </row>
    <row r="2676" spans="1:6">
      <c r="A2676" s="60" t="s">
        <v>281</v>
      </c>
      <c r="B2676" s="59" t="s">
        <v>282</v>
      </c>
      <c r="C2676" s="59" t="s">
        <v>648</v>
      </c>
      <c r="D2676" s="59" t="s">
        <v>1032</v>
      </c>
      <c r="E2676" s="59" t="s">
        <v>919</v>
      </c>
      <c r="F2676">
        <v>31833.599999999999</v>
      </c>
    </row>
    <row r="2677" spans="1:6">
      <c r="A2677" s="60" t="s">
        <v>281</v>
      </c>
      <c r="B2677" s="59" t="s">
        <v>282</v>
      </c>
      <c r="C2677" s="59" t="s">
        <v>519</v>
      </c>
      <c r="D2677" s="59" t="s">
        <v>1033</v>
      </c>
      <c r="E2677" s="59" t="s">
        <v>906</v>
      </c>
      <c r="F2677">
        <v>1590497.97</v>
      </c>
    </row>
    <row r="2678" spans="1:6">
      <c r="A2678" s="60" t="s">
        <v>281</v>
      </c>
      <c r="B2678" s="59" t="s">
        <v>282</v>
      </c>
      <c r="C2678" s="59" t="s">
        <v>660</v>
      </c>
      <c r="D2678" s="59" t="s">
        <v>1034</v>
      </c>
      <c r="E2678" s="59" t="s">
        <v>910</v>
      </c>
      <c r="F2678">
        <v>1187957.3700000001</v>
      </c>
    </row>
    <row r="2679" spans="1:6">
      <c r="A2679" s="60" t="s">
        <v>283</v>
      </c>
      <c r="B2679" s="59" t="s">
        <v>284</v>
      </c>
      <c r="C2679" s="59" t="s">
        <v>680</v>
      </c>
      <c r="D2679" s="59" t="s">
        <v>1029</v>
      </c>
      <c r="E2679" s="59" t="s">
        <v>861</v>
      </c>
      <c r="F2679">
        <v>0.23760000000000001</v>
      </c>
    </row>
    <row r="2680" spans="1:6">
      <c r="A2680" s="60" t="s">
        <v>283</v>
      </c>
      <c r="B2680" s="59" t="s">
        <v>284</v>
      </c>
      <c r="C2680" s="59" t="s">
        <v>656</v>
      </c>
      <c r="D2680" s="59" t="s">
        <v>1030</v>
      </c>
      <c r="E2680" s="59" t="s">
        <v>918</v>
      </c>
      <c r="F2680">
        <v>165910.51999999999</v>
      </c>
    </row>
    <row r="2681" spans="1:6">
      <c r="A2681" s="60" t="s">
        <v>283</v>
      </c>
      <c r="B2681" s="59" t="s">
        <v>284</v>
      </c>
      <c r="C2681" s="59" t="s">
        <v>658</v>
      </c>
      <c r="D2681" s="59" t="s">
        <v>1031</v>
      </c>
      <c r="E2681" s="59" t="s">
        <v>917</v>
      </c>
      <c r="F2681">
        <v>264174.65000000002</v>
      </c>
    </row>
    <row r="2682" spans="1:6">
      <c r="A2682" s="60" t="s">
        <v>283</v>
      </c>
      <c r="B2682" s="59" t="s">
        <v>284</v>
      </c>
      <c r="C2682" s="59" t="s">
        <v>650</v>
      </c>
      <c r="D2682" s="59" t="s">
        <v>1035</v>
      </c>
      <c r="E2682" s="59" t="s">
        <v>909</v>
      </c>
      <c r="F2682">
        <v>76632.58</v>
      </c>
    </row>
    <row r="2683" spans="1:6">
      <c r="A2683" s="60" t="s">
        <v>283</v>
      </c>
      <c r="B2683" s="59" t="s">
        <v>284</v>
      </c>
      <c r="C2683" s="59" t="s">
        <v>519</v>
      </c>
      <c r="D2683" s="59" t="s">
        <v>1033</v>
      </c>
      <c r="E2683" s="59" t="s">
        <v>906</v>
      </c>
      <c r="F2683">
        <v>896819.38</v>
      </c>
    </row>
    <row r="2684" spans="1:6">
      <c r="A2684" s="60" t="s">
        <v>283</v>
      </c>
      <c r="B2684" s="59" t="s">
        <v>284</v>
      </c>
      <c r="C2684" s="59" t="s">
        <v>660</v>
      </c>
      <c r="D2684" s="59" t="s">
        <v>1034</v>
      </c>
      <c r="E2684" s="59" t="s">
        <v>910</v>
      </c>
      <c r="F2684">
        <v>251275.17</v>
      </c>
    </row>
    <row r="2685" spans="1:6">
      <c r="A2685" s="60" t="s">
        <v>646</v>
      </c>
      <c r="B2685" s="59" t="s">
        <v>647</v>
      </c>
      <c r="C2685" s="59" t="s">
        <v>680</v>
      </c>
      <c r="D2685" s="59" t="s">
        <v>1029</v>
      </c>
      <c r="E2685" s="59" t="s">
        <v>861</v>
      </c>
      <c r="F2685">
        <v>0.1535</v>
      </c>
    </row>
    <row r="2686" spans="1:6">
      <c r="A2686" s="60" t="s">
        <v>646</v>
      </c>
      <c r="B2686" s="59" t="s">
        <v>647</v>
      </c>
      <c r="C2686" s="59" t="s">
        <v>656</v>
      </c>
      <c r="D2686" s="59" t="s">
        <v>1030</v>
      </c>
      <c r="E2686" s="59" t="s">
        <v>918</v>
      </c>
      <c r="F2686">
        <v>47750.400000000001</v>
      </c>
    </row>
    <row r="2687" spans="1:6">
      <c r="A2687" s="60" t="s">
        <v>646</v>
      </c>
      <c r="B2687" s="59" t="s">
        <v>647</v>
      </c>
      <c r="C2687" s="59" t="s">
        <v>658</v>
      </c>
      <c r="D2687" s="59" t="s">
        <v>1031</v>
      </c>
      <c r="E2687" s="59" t="s">
        <v>917</v>
      </c>
      <c r="F2687">
        <v>104122.38</v>
      </c>
    </row>
    <row r="2688" spans="1:6">
      <c r="A2688" s="60" t="s">
        <v>646</v>
      </c>
      <c r="B2688" s="59" t="s">
        <v>647</v>
      </c>
      <c r="C2688" s="59" t="s">
        <v>519</v>
      </c>
      <c r="D2688" s="59" t="s">
        <v>1033</v>
      </c>
      <c r="E2688" s="59" t="s">
        <v>906</v>
      </c>
      <c r="F2688">
        <v>75559.28</v>
      </c>
    </row>
    <row r="2689" spans="1:6">
      <c r="A2689" s="60" t="s">
        <v>646</v>
      </c>
      <c r="B2689" s="59" t="s">
        <v>647</v>
      </c>
      <c r="C2689" s="59" t="s">
        <v>660</v>
      </c>
      <c r="D2689" s="59" t="s">
        <v>1034</v>
      </c>
      <c r="E2689" s="59" t="s">
        <v>910</v>
      </c>
      <c r="F2689">
        <v>272384.32</v>
      </c>
    </row>
    <row r="2690" spans="1:6">
      <c r="A2690" s="60" t="s">
        <v>285</v>
      </c>
      <c r="B2690" s="59" t="s">
        <v>286</v>
      </c>
      <c r="C2690" s="59" t="s">
        <v>680</v>
      </c>
      <c r="D2690" s="59" t="s">
        <v>1029</v>
      </c>
      <c r="E2690" s="59" t="s">
        <v>861</v>
      </c>
      <c r="F2690">
        <v>0.216</v>
      </c>
    </row>
    <row r="2691" spans="1:6">
      <c r="A2691" s="60" t="s">
        <v>285</v>
      </c>
      <c r="B2691" s="59" t="s">
        <v>286</v>
      </c>
      <c r="C2691" s="59" t="s">
        <v>656</v>
      </c>
      <c r="D2691" s="59" t="s">
        <v>1030</v>
      </c>
      <c r="E2691" s="59" t="s">
        <v>918</v>
      </c>
      <c r="F2691">
        <v>303856.11</v>
      </c>
    </row>
    <row r="2692" spans="1:6">
      <c r="A2692" s="60" t="s">
        <v>285</v>
      </c>
      <c r="B2692" s="59" t="s">
        <v>286</v>
      </c>
      <c r="C2692" s="59" t="s">
        <v>658</v>
      </c>
      <c r="D2692" s="59" t="s">
        <v>1031</v>
      </c>
      <c r="E2692" s="59" t="s">
        <v>917</v>
      </c>
      <c r="F2692">
        <v>418258.11</v>
      </c>
    </row>
    <row r="2693" spans="1:6">
      <c r="A2693" s="60" t="s">
        <v>285</v>
      </c>
      <c r="B2693" s="59" t="s">
        <v>286</v>
      </c>
      <c r="C2693" s="59" t="s">
        <v>650</v>
      </c>
      <c r="D2693" s="59" t="s">
        <v>1035</v>
      </c>
      <c r="E2693" s="59" t="s">
        <v>909</v>
      </c>
      <c r="F2693">
        <v>141710.35999999999</v>
      </c>
    </row>
    <row r="2694" spans="1:6">
      <c r="A2694" s="60" t="s">
        <v>285</v>
      </c>
      <c r="B2694" s="59" t="s">
        <v>286</v>
      </c>
      <c r="C2694" s="59" t="s">
        <v>648</v>
      </c>
      <c r="D2694" s="59" t="s">
        <v>1032</v>
      </c>
      <c r="E2694" s="59" t="s">
        <v>919</v>
      </c>
      <c r="F2694">
        <v>28075.47</v>
      </c>
    </row>
    <row r="2695" spans="1:6">
      <c r="A2695" s="60" t="s">
        <v>285</v>
      </c>
      <c r="B2695" s="59" t="s">
        <v>286</v>
      </c>
      <c r="C2695" s="59" t="s">
        <v>660</v>
      </c>
      <c r="D2695" s="59" t="s">
        <v>1034</v>
      </c>
      <c r="E2695" s="59" t="s">
        <v>910</v>
      </c>
      <c r="F2695">
        <v>1258892.69</v>
      </c>
    </row>
    <row r="2696" spans="1:6">
      <c r="A2696" s="60" t="s">
        <v>287</v>
      </c>
      <c r="B2696" s="59" t="s">
        <v>288</v>
      </c>
      <c r="C2696" s="59" t="s">
        <v>680</v>
      </c>
      <c r="D2696" s="59" t="s">
        <v>1029</v>
      </c>
      <c r="E2696" s="59" t="s">
        <v>861</v>
      </c>
      <c r="F2696">
        <v>0.191</v>
      </c>
    </row>
    <row r="2697" spans="1:6">
      <c r="A2697" s="60" t="s">
        <v>287</v>
      </c>
      <c r="B2697" s="59" t="s">
        <v>288</v>
      </c>
      <c r="C2697" s="59" t="s">
        <v>656</v>
      </c>
      <c r="D2697" s="59" t="s">
        <v>1030</v>
      </c>
      <c r="E2697" s="59" t="s">
        <v>918</v>
      </c>
      <c r="F2697">
        <v>156183.57</v>
      </c>
    </row>
    <row r="2698" spans="1:6">
      <c r="A2698" s="60" t="s">
        <v>287</v>
      </c>
      <c r="B2698" s="59" t="s">
        <v>288</v>
      </c>
      <c r="C2698" s="59" t="s">
        <v>658</v>
      </c>
      <c r="D2698" s="59" t="s">
        <v>1031</v>
      </c>
      <c r="E2698" s="59" t="s">
        <v>917</v>
      </c>
      <c r="F2698">
        <v>229798.78</v>
      </c>
    </row>
    <row r="2699" spans="1:6">
      <c r="A2699" s="60" t="s">
        <v>287</v>
      </c>
      <c r="B2699" s="59" t="s">
        <v>288</v>
      </c>
      <c r="C2699" s="59" t="s">
        <v>650</v>
      </c>
      <c r="D2699" s="59" t="s">
        <v>1035</v>
      </c>
      <c r="E2699" s="59" t="s">
        <v>909</v>
      </c>
      <c r="F2699">
        <v>110207.03</v>
      </c>
    </row>
    <row r="2700" spans="1:6">
      <c r="A2700" s="60" t="s">
        <v>287</v>
      </c>
      <c r="B2700" s="59" t="s">
        <v>288</v>
      </c>
      <c r="C2700" s="59" t="s">
        <v>648</v>
      </c>
      <c r="D2700" s="59" t="s">
        <v>1032</v>
      </c>
      <c r="E2700" s="59" t="s">
        <v>919</v>
      </c>
      <c r="F2700">
        <v>14148.26</v>
      </c>
    </row>
    <row r="2701" spans="1:6">
      <c r="A2701" s="60" t="s">
        <v>287</v>
      </c>
      <c r="B2701" s="59" t="s">
        <v>288</v>
      </c>
      <c r="C2701" s="59" t="s">
        <v>519</v>
      </c>
      <c r="D2701" s="59" t="s">
        <v>1033</v>
      </c>
      <c r="E2701" s="59" t="s">
        <v>906</v>
      </c>
      <c r="F2701">
        <v>881813.24</v>
      </c>
    </row>
    <row r="2702" spans="1:6">
      <c r="A2702" s="60" t="s">
        <v>287</v>
      </c>
      <c r="B2702" s="59" t="s">
        <v>288</v>
      </c>
      <c r="C2702" s="59" t="s">
        <v>660</v>
      </c>
      <c r="D2702" s="59" t="s">
        <v>1034</v>
      </c>
      <c r="E2702" s="59" t="s">
        <v>910</v>
      </c>
      <c r="F2702">
        <v>481101.37</v>
      </c>
    </row>
    <row r="2703" spans="1:6">
      <c r="A2703" s="60" t="s">
        <v>289</v>
      </c>
      <c r="B2703" s="59" t="s">
        <v>290</v>
      </c>
      <c r="C2703" s="59" t="s">
        <v>680</v>
      </c>
      <c r="D2703" s="59" t="s">
        <v>1029</v>
      </c>
      <c r="E2703" s="59" t="s">
        <v>861</v>
      </c>
      <c r="F2703">
        <v>0.1694</v>
      </c>
    </row>
    <row r="2704" spans="1:6">
      <c r="A2704" s="60" t="s">
        <v>289</v>
      </c>
      <c r="B2704" s="59" t="s">
        <v>290</v>
      </c>
      <c r="C2704" s="59" t="s">
        <v>656</v>
      </c>
      <c r="D2704" s="59" t="s">
        <v>1030</v>
      </c>
      <c r="E2704" s="59" t="s">
        <v>918</v>
      </c>
      <c r="F2704">
        <v>176079.57</v>
      </c>
    </row>
    <row r="2705" spans="1:6">
      <c r="A2705" s="60" t="s">
        <v>289</v>
      </c>
      <c r="B2705" s="59" t="s">
        <v>290</v>
      </c>
      <c r="C2705" s="59" t="s">
        <v>658</v>
      </c>
      <c r="D2705" s="59" t="s">
        <v>1031</v>
      </c>
      <c r="E2705" s="59" t="s">
        <v>917</v>
      </c>
      <c r="F2705">
        <v>630482.07999999996</v>
      </c>
    </row>
    <row r="2706" spans="1:6">
      <c r="A2706" s="60" t="s">
        <v>289</v>
      </c>
      <c r="B2706" s="59" t="s">
        <v>290</v>
      </c>
      <c r="C2706" s="59" t="s">
        <v>650</v>
      </c>
      <c r="D2706" s="59" t="s">
        <v>1035</v>
      </c>
      <c r="E2706" s="59" t="s">
        <v>909</v>
      </c>
      <c r="F2706">
        <v>263908.28000000003</v>
      </c>
    </row>
    <row r="2707" spans="1:6">
      <c r="A2707" s="60" t="s">
        <v>289</v>
      </c>
      <c r="B2707" s="59" t="s">
        <v>290</v>
      </c>
      <c r="C2707" s="59" t="s">
        <v>648</v>
      </c>
      <c r="D2707" s="59" t="s">
        <v>1032</v>
      </c>
      <c r="E2707" s="59" t="s">
        <v>919</v>
      </c>
      <c r="F2707">
        <v>65104.13</v>
      </c>
    </row>
    <row r="2708" spans="1:6">
      <c r="A2708" s="60" t="s">
        <v>289</v>
      </c>
      <c r="B2708" s="59" t="s">
        <v>290</v>
      </c>
      <c r="C2708" s="59" t="s">
        <v>519</v>
      </c>
      <c r="D2708" s="59" t="s">
        <v>1033</v>
      </c>
      <c r="E2708" s="59" t="s">
        <v>906</v>
      </c>
      <c r="F2708">
        <v>2447966.9</v>
      </c>
    </row>
    <row r="2709" spans="1:6">
      <c r="A2709" s="60" t="s">
        <v>289</v>
      </c>
      <c r="B2709" s="59" t="s">
        <v>290</v>
      </c>
      <c r="C2709" s="59" t="s">
        <v>660</v>
      </c>
      <c r="D2709" s="59" t="s">
        <v>1034</v>
      </c>
      <c r="E2709" s="59" t="s">
        <v>910</v>
      </c>
      <c r="F2709">
        <v>593673.1</v>
      </c>
    </row>
    <row r="2710" spans="1:6">
      <c r="A2710" s="60" t="s">
        <v>291</v>
      </c>
      <c r="B2710" s="59" t="s">
        <v>292</v>
      </c>
      <c r="C2710" s="59" t="s">
        <v>680</v>
      </c>
      <c r="D2710" s="59" t="s">
        <v>1029</v>
      </c>
      <c r="E2710" s="59" t="s">
        <v>861</v>
      </c>
      <c r="F2710">
        <v>0.186</v>
      </c>
    </row>
    <row r="2711" spans="1:6">
      <c r="A2711" s="60" t="s">
        <v>291</v>
      </c>
      <c r="B2711" s="59" t="s">
        <v>292</v>
      </c>
      <c r="C2711" s="59" t="s">
        <v>656</v>
      </c>
      <c r="D2711" s="59" t="s">
        <v>1030</v>
      </c>
      <c r="E2711" s="59" t="s">
        <v>918</v>
      </c>
      <c r="F2711">
        <v>102353.86</v>
      </c>
    </row>
    <row r="2712" spans="1:6">
      <c r="A2712" s="60" t="s">
        <v>291</v>
      </c>
      <c r="B2712" s="59" t="s">
        <v>292</v>
      </c>
      <c r="C2712" s="59" t="s">
        <v>658</v>
      </c>
      <c r="D2712" s="59" t="s">
        <v>1031</v>
      </c>
      <c r="E2712" s="59" t="s">
        <v>917</v>
      </c>
      <c r="F2712">
        <v>131424.12</v>
      </c>
    </row>
    <row r="2713" spans="1:6">
      <c r="A2713" s="60" t="s">
        <v>291</v>
      </c>
      <c r="B2713" s="59" t="s">
        <v>292</v>
      </c>
      <c r="C2713" s="59" t="s">
        <v>650</v>
      </c>
      <c r="D2713" s="59" t="s">
        <v>1035</v>
      </c>
      <c r="E2713" s="59" t="s">
        <v>909</v>
      </c>
      <c r="F2713">
        <v>20057.46</v>
      </c>
    </row>
    <row r="2714" spans="1:6">
      <c r="A2714" s="60" t="s">
        <v>291</v>
      </c>
      <c r="B2714" s="59" t="s">
        <v>292</v>
      </c>
      <c r="C2714" s="59" t="s">
        <v>648</v>
      </c>
      <c r="D2714" s="59" t="s">
        <v>1032</v>
      </c>
      <c r="E2714" s="59" t="s">
        <v>919</v>
      </c>
      <c r="F2714">
        <v>9395.33</v>
      </c>
    </row>
    <row r="2715" spans="1:6">
      <c r="A2715" s="60" t="s">
        <v>291</v>
      </c>
      <c r="B2715" s="59" t="s">
        <v>292</v>
      </c>
      <c r="C2715" s="59" t="s">
        <v>660</v>
      </c>
      <c r="D2715" s="59" t="s">
        <v>1034</v>
      </c>
      <c r="E2715" s="59" t="s">
        <v>910</v>
      </c>
      <c r="F2715">
        <v>361652.98</v>
      </c>
    </row>
    <row r="2716" spans="1:6">
      <c r="A2716" s="60" t="s">
        <v>293</v>
      </c>
      <c r="B2716" s="59" t="s">
        <v>294</v>
      </c>
      <c r="C2716" s="59" t="s">
        <v>680</v>
      </c>
      <c r="D2716" s="59" t="s">
        <v>1029</v>
      </c>
      <c r="E2716" s="59" t="s">
        <v>861</v>
      </c>
      <c r="F2716">
        <v>0.1845</v>
      </c>
    </row>
    <row r="2717" spans="1:6">
      <c r="A2717" s="60" t="s">
        <v>293</v>
      </c>
      <c r="B2717" s="59" t="s">
        <v>294</v>
      </c>
      <c r="C2717" s="59" t="s">
        <v>658</v>
      </c>
      <c r="D2717" s="59" t="s">
        <v>1031</v>
      </c>
      <c r="E2717" s="59" t="s">
        <v>917</v>
      </c>
      <c r="F2717">
        <v>103127.59</v>
      </c>
    </row>
    <row r="2718" spans="1:6">
      <c r="A2718" s="60" t="s">
        <v>293</v>
      </c>
      <c r="B2718" s="59" t="s">
        <v>294</v>
      </c>
      <c r="C2718" s="59" t="s">
        <v>650</v>
      </c>
      <c r="D2718" s="59" t="s">
        <v>1035</v>
      </c>
      <c r="E2718" s="59" t="s">
        <v>909</v>
      </c>
      <c r="F2718">
        <v>7848.57</v>
      </c>
    </row>
    <row r="2719" spans="1:6">
      <c r="A2719" s="60" t="s">
        <v>293</v>
      </c>
      <c r="B2719" s="59" t="s">
        <v>294</v>
      </c>
      <c r="C2719" s="59" t="s">
        <v>648</v>
      </c>
      <c r="D2719" s="59" t="s">
        <v>1032</v>
      </c>
      <c r="E2719" s="59" t="s">
        <v>919</v>
      </c>
      <c r="F2719">
        <v>10942.81</v>
      </c>
    </row>
    <row r="2720" spans="1:6">
      <c r="A2720" s="60" t="s">
        <v>293</v>
      </c>
      <c r="B2720" s="59" t="s">
        <v>294</v>
      </c>
      <c r="C2720" s="59" t="s">
        <v>519</v>
      </c>
      <c r="D2720" s="59" t="s">
        <v>1033</v>
      </c>
      <c r="E2720" s="59" t="s">
        <v>906</v>
      </c>
      <c r="F2720">
        <v>774507.04</v>
      </c>
    </row>
    <row r="2721" spans="1:6">
      <c r="A2721" s="60" t="s">
        <v>293</v>
      </c>
      <c r="B2721" s="59" t="s">
        <v>294</v>
      </c>
      <c r="C2721" s="59" t="s">
        <v>660</v>
      </c>
      <c r="D2721" s="59" t="s">
        <v>1034</v>
      </c>
      <c r="E2721" s="59" t="s">
        <v>910</v>
      </c>
      <c r="F2721">
        <v>542904.69999999995</v>
      </c>
    </row>
    <row r="2722" spans="1:6">
      <c r="A2722" s="60" t="s">
        <v>635</v>
      </c>
      <c r="B2722" s="59" t="s">
        <v>636</v>
      </c>
      <c r="C2722" s="59" t="s">
        <v>680</v>
      </c>
      <c r="D2722" s="59" t="s">
        <v>1029</v>
      </c>
      <c r="E2722" s="59" t="s">
        <v>861</v>
      </c>
      <c r="F2722">
        <v>0.40439999999999998</v>
      </c>
    </row>
    <row r="2723" spans="1:6">
      <c r="A2723" s="60" t="s">
        <v>635</v>
      </c>
      <c r="B2723" s="59" t="s">
        <v>636</v>
      </c>
      <c r="C2723" s="59" t="s">
        <v>656</v>
      </c>
      <c r="D2723" s="59" t="s">
        <v>1030</v>
      </c>
      <c r="E2723" s="59" t="s">
        <v>918</v>
      </c>
      <c r="F2723">
        <v>16911.599999999999</v>
      </c>
    </row>
    <row r="2724" spans="1:6">
      <c r="A2724" s="60" t="s">
        <v>635</v>
      </c>
      <c r="B2724" s="59" t="s">
        <v>636</v>
      </c>
      <c r="C2724" s="59" t="s">
        <v>658</v>
      </c>
      <c r="D2724" s="59" t="s">
        <v>1031</v>
      </c>
      <c r="E2724" s="59" t="s">
        <v>917</v>
      </c>
      <c r="F2724">
        <v>21996.14</v>
      </c>
    </row>
    <row r="2725" spans="1:6">
      <c r="A2725" s="60" t="s">
        <v>635</v>
      </c>
      <c r="B2725" s="59" t="s">
        <v>636</v>
      </c>
      <c r="C2725" s="59" t="s">
        <v>519</v>
      </c>
      <c r="D2725" s="59" t="s">
        <v>1033</v>
      </c>
      <c r="E2725" s="59" t="s">
        <v>906</v>
      </c>
      <c r="F2725">
        <v>46043.53</v>
      </c>
    </row>
    <row r="2726" spans="1:6">
      <c r="A2726" s="60" t="s">
        <v>635</v>
      </c>
      <c r="B2726" s="59" t="s">
        <v>636</v>
      </c>
      <c r="C2726" s="59" t="s">
        <v>660</v>
      </c>
      <c r="D2726" s="59" t="s">
        <v>1034</v>
      </c>
      <c r="E2726" s="59" t="s">
        <v>910</v>
      </c>
      <c r="F2726">
        <v>165456.1</v>
      </c>
    </row>
    <row r="2727" spans="1:6">
      <c r="A2727" s="60" t="s">
        <v>295</v>
      </c>
      <c r="B2727" s="59" t="s">
        <v>296</v>
      </c>
      <c r="C2727" s="59" t="s">
        <v>680</v>
      </c>
      <c r="D2727" s="59" t="s">
        <v>1029</v>
      </c>
      <c r="E2727" s="59" t="s">
        <v>861</v>
      </c>
      <c r="F2727">
        <v>0.2366</v>
      </c>
    </row>
    <row r="2728" spans="1:6">
      <c r="A2728" s="60" t="s">
        <v>295</v>
      </c>
      <c r="B2728" s="59" t="s">
        <v>296</v>
      </c>
      <c r="C2728" s="59" t="s">
        <v>656</v>
      </c>
      <c r="D2728" s="59" t="s">
        <v>1030</v>
      </c>
      <c r="E2728" s="59" t="s">
        <v>918</v>
      </c>
      <c r="F2728">
        <v>377471.31</v>
      </c>
    </row>
    <row r="2729" spans="1:6">
      <c r="A2729" s="60" t="s">
        <v>295</v>
      </c>
      <c r="B2729" s="59" t="s">
        <v>296</v>
      </c>
      <c r="C2729" s="59" t="s">
        <v>658</v>
      </c>
      <c r="D2729" s="59" t="s">
        <v>1031</v>
      </c>
      <c r="E2729" s="59" t="s">
        <v>917</v>
      </c>
      <c r="F2729">
        <v>491762.76</v>
      </c>
    </row>
    <row r="2730" spans="1:6">
      <c r="A2730" s="60" t="s">
        <v>295</v>
      </c>
      <c r="B2730" s="59" t="s">
        <v>296</v>
      </c>
      <c r="C2730" s="59" t="s">
        <v>648</v>
      </c>
      <c r="D2730" s="59" t="s">
        <v>1032</v>
      </c>
      <c r="E2730" s="59" t="s">
        <v>919</v>
      </c>
      <c r="F2730">
        <v>35591.72</v>
      </c>
    </row>
    <row r="2731" spans="1:6">
      <c r="A2731" s="60" t="s">
        <v>668</v>
      </c>
      <c r="B2731" s="59" t="s">
        <v>669</v>
      </c>
      <c r="C2731" s="59" t="s">
        <v>660</v>
      </c>
      <c r="D2731" s="59" t="s">
        <v>1034</v>
      </c>
      <c r="E2731" s="59" t="s">
        <v>910</v>
      </c>
      <c r="F2731">
        <v>1919782.27</v>
      </c>
    </row>
    <row r="2732" spans="1:6">
      <c r="A2732" s="60" t="s">
        <v>559</v>
      </c>
      <c r="B2732" s="59" t="s">
        <v>560</v>
      </c>
      <c r="C2732" s="59" t="s">
        <v>680</v>
      </c>
      <c r="D2732" s="59" t="s">
        <v>1029</v>
      </c>
      <c r="E2732" s="59" t="s">
        <v>861</v>
      </c>
      <c r="F2732">
        <v>0.28889999999999999</v>
      </c>
    </row>
    <row r="2733" spans="1:6">
      <c r="A2733" s="60" t="s">
        <v>559</v>
      </c>
      <c r="B2733" s="59" t="s">
        <v>560</v>
      </c>
      <c r="C2733" s="59" t="s">
        <v>658</v>
      </c>
      <c r="D2733" s="59" t="s">
        <v>1031</v>
      </c>
      <c r="E2733" s="59" t="s">
        <v>917</v>
      </c>
      <c r="F2733">
        <v>67856.47</v>
      </c>
    </row>
    <row r="2734" spans="1:6">
      <c r="A2734" s="60" t="s">
        <v>559</v>
      </c>
      <c r="B2734" s="59" t="s">
        <v>560</v>
      </c>
      <c r="C2734" s="59" t="s">
        <v>650</v>
      </c>
      <c r="D2734" s="59" t="s">
        <v>1035</v>
      </c>
      <c r="E2734" s="59" t="s">
        <v>909</v>
      </c>
      <c r="F2734">
        <v>46919.5</v>
      </c>
    </row>
    <row r="2735" spans="1:6">
      <c r="A2735" s="60" t="s">
        <v>559</v>
      </c>
      <c r="B2735" s="59" t="s">
        <v>560</v>
      </c>
      <c r="C2735" s="59" t="s">
        <v>648</v>
      </c>
      <c r="D2735" s="59" t="s">
        <v>1032</v>
      </c>
      <c r="E2735" s="59" t="s">
        <v>919</v>
      </c>
      <c r="F2735">
        <v>6632.58</v>
      </c>
    </row>
    <row r="2736" spans="1:6">
      <c r="A2736" s="60" t="s">
        <v>559</v>
      </c>
      <c r="B2736" s="59" t="s">
        <v>560</v>
      </c>
      <c r="C2736" s="59" t="s">
        <v>519</v>
      </c>
      <c r="D2736" s="59" t="s">
        <v>1033</v>
      </c>
      <c r="E2736" s="59" t="s">
        <v>906</v>
      </c>
      <c r="F2736">
        <v>623913.47</v>
      </c>
    </row>
    <row r="2737" spans="1:6">
      <c r="A2737" s="60" t="s">
        <v>559</v>
      </c>
      <c r="B2737" s="59" t="s">
        <v>560</v>
      </c>
      <c r="C2737" s="59" t="s">
        <v>660</v>
      </c>
      <c r="D2737" s="59" t="s">
        <v>1034</v>
      </c>
      <c r="E2737" s="59" t="s">
        <v>910</v>
      </c>
      <c r="F2737">
        <v>27647.73</v>
      </c>
    </row>
    <row r="2738" spans="1:6">
      <c r="A2738" s="60" t="s">
        <v>347</v>
      </c>
      <c r="B2738" s="59" t="s">
        <v>348</v>
      </c>
      <c r="C2738" s="59" t="s">
        <v>680</v>
      </c>
      <c r="D2738" s="59" t="s">
        <v>1029</v>
      </c>
      <c r="E2738" s="59" t="s">
        <v>861</v>
      </c>
      <c r="F2738">
        <v>0.1535</v>
      </c>
    </row>
    <row r="2739" spans="1:6">
      <c r="A2739" s="60" t="s">
        <v>347</v>
      </c>
      <c r="B2739" s="59" t="s">
        <v>348</v>
      </c>
      <c r="C2739" s="59" t="s">
        <v>656</v>
      </c>
      <c r="D2739" s="59" t="s">
        <v>1030</v>
      </c>
      <c r="E2739" s="59" t="s">
        <v>918</v>
      </c>
      <c r="F2739">
        <v>165997.29</v>
      </c>
    </row>
    <row r="2740" spans="1:6">
      <c r="A2740" s="60" t="s">
        <v>347</v>
      </c>
      <c r="B2740" s="59" t="s">
        <v>348</v>
      </c>
      <c r="C2740" s="59" t="s">
        <v>658</v>
      </c>
      <c r="D2740" s="59" t="s">
        <v>1031</v>
      </c>
      <c r="E2740" s="59" t="s">
        <v>917</v>
      </c>
      <c r="F2740">
        <v>238514.46</v>
      </c>
    </row>
    <row r="2741" spans="1:6">
      <c r="A2741" s="60" t="s">
        <v>347</v>
      </c>
      <c r="B2741" s="59" t="s">
        <v>348</v>
      </c>
      <c r="C2741" s="59" t="s">
        <v>519</v>
      </c>
      <c r="D2741" s="59" t="s">
        <v>1033</v>
      </c>
      <c r="E2741" s="59" t="s">
        <v>906</v>
      </c>
      <c r="F2741">
        <v>1542483.17</v>
      </c>
    </row>
    <row r="2742" spans="1:6">
      <c r="A2742" s="60" t="s">
        <v>347</v>
      </c>
      <c r="B2742" s="59" t="s">
        <v>348</v>
      </c>
      <c r="C2742" s="59" t="s">
        <v>660</v>
      </c>
      <c r="D2742" s="59" t="s">
        <v>1034</v>
      </c>
      <c r="E2742" s="59" t="s">
        <v>910</v>
      </c>
      <c r="F2742">
        <v>451389.76</v>
      </c>
    </row>
    <row r="2743" spans="1:6">
      <c r="A2743" s="60" t="s">
        <v>561</v>
      </c>
      <c r="B2743" s="59" t="s">
        <v>562</v>
      </c>
      <c r="C2743" s="59" t="s">
        <v>680</v>
      </c>
      <c r="D2743" s="59" t="s">
        <v>1029</v>
      </c>
      <c r="E2743" s="59" t="s">
        <v>861</v>
      </c>
      <c r="F2743">
        <v>0.27289999999999998</v>
      </c>
    </row>
    <row r="2744" spans="1:6">
      <c r="A2744" s="60" t="s">
        <v>561</v>
      </c>
      <c r="B2744" s="59" t="s">
        <v>562</v>
      </c>
      <c r="C2744" s="59" t="s">
        <v>658</v>
      </c>
      <c r="D2744" s="59" t="s">
        <v>1031</v>
      </c>
      <c r="E2744" s="59" t="s">
        <v>917</v>
      </c>
      <c r="F2744">
        <v>196171.5</v>
      </c>
    </row>
    <row r="2745" spans="1:6">
      <c r="A2745" s="60" t="s">
        <v>561</v>
      </c>
      <c r="B2745" s="59" t="s">
        <v>562</v>
      </c>
      <c r="C2745" s="59" t="s">
        <v>650</v>
      </c>
      <c r="D2745" s="59" t="s">
        <v>1035</v>
      </c>
      <c r="E2745" s="59" t="s">
        <v>909</v>
      </c>
      <c r="F2745">
        <v>255478.59</v>
      </c>
    </row>
    <row r="2746" spans="1:6">
      <c r="A2746" s="60" t="s">
        <v>561</v>
      </c>
      <c r="B2746" s="59" t="s">
        <v>562</v>
      </c>
      <c r="C2746" s="59" t="s">
        <v>648</v>
      </c>
      <c r="D2746" s="59" t="s">
        <v>1032</v>
      </c>
      <c r="E2746" s="59" t="s">
        <v>919</v>
      </c>
      <c r="F2746">
        <v>22193.66</v>
      </c>
    </row>
    <row r="2747" spans="1:6">
      <c r="A2747" s="60" t="s">
        <v>561</v>
      </c>
      <c r="B2747" s="59" t="s">
        <v>562</v>
      </c>
      <c r="C2747" s="59" t="s">
        <v>519</v>
      </c>
      <c r="D2747" s="59" t="s">
        <v>1033</v>
      </c>
      <c r="E2747" s="59" t="s">
        <v>906</v>
      </c>
      <c r="F2747">
        <v>1436522.71</v>
      </c>
    </row>
    <row r="2748" spans="1:6">
      <c r="A2748" s="60" t="s">
        <v>561</v>
      </c>
      <c r="B2748" s="59" t="s">
        <v>562</v>
      </c>
      <c r="C2748" s="59" t="s">
        <v>660</v>
      </c>
      <c r="D2748" s="59" t="s">
        <v>1034</v>
      </c>
      <c r="E2748" s="59" t="s">
        <v>910</v>
      </c>
      <c r="F2748">
        <v>882423.49</v>
      </c>
    </row>
    <row r="2749" spans="1:6">
      <c r="A2749" s="60" t="s">
        <v>563</v>
      </c>
      <c r="B2749" s="59" t="s">
        <v>564</v>
      </c>
      <c r="C2749" s="59" t="s">
        <v>680</v>
      </c>
      <c r="D2749" s="59" t="s">
        <v>1029</v>
      </c>
      <c r="E2749" s="59" t="s">
        <v>861</v>
      </c>
      <c r="F2749">
        <v>0.18870000000000001</v>
      </c>
    </row>
    <row r="2750" spans="1:6">
      <c r="A2750" s="60" t="s">
        <v>563</v>
      </c>
      <c r="B2750" s="59" t="s">
        <v>564</v>
      </c>
      <c r="C2750" s="59" t="s">
        <v>656</v>
      </c>
      <c r="D2750" s="59" t="s">
        <v>1030</v>
      </c>
      <c r="E2750" s="59" t="s">
        <v>918</v>
      </c>
      <c r="F2750">
        <v>134182.32</v>
      </c>
    </row>
    <row r="2751" spans="1:6">
      <c r="A2751" s="60" t="s">
        <v>563</v>
      </c>
      <c r="B2751" s="59" t="s">
        <v>564</v>
      </c>
      <c r="C2751" s="59" t="s">
        <v>658</v>
      </c>
      <c r="D2751" s="59" t="s">
        <v>1031</v>
      </c>
      <c r="E2751" s="59" t="s">
        <v>917</v>
      </c>
      <c r="F2751">
        <v>222829.4</v>
      </c>
    </row>
    <row r="2752" spans="1:6">
      <c r="A2752" s="60" t="s">
        <v>563</v>
      </c>
      <c r="B2752" s="59" t="s">
        <v>564</v>
      </c>
      <c r="C2752" s="59" t="s">
        <v>650</v>
      </c>
      <c r="D2752" s="59" t="s">
        <v>1035</v>
      </c>
      <c r="E2752" s="59" t="s">
        <v>909</v>
      </c>
      <c r="F2752">
        <v>308561.77</v>
      </c>
    </row>
    <row r="2753" spans="1:6">
      <c r="A2753" s="60" t="s">
        <v>563</v>
      </c>
      <c r="B2753" s="59" t="s">
        <v>564</v>
      </c>
      <c r="C2753" s="59" t="s">
        <v>648</v>
      </c>
      <c r="D2753" s="59" t="s">
        <v>1032</v>
      </c>
      <c r="E2753" s="59" t="s">
        <v>919</v>
      </c>
      <c r="F2753">
        <v>13265.17</v>
      </c>
    </row>
    <row r="2754" spans="1:6">
      <c r="A2754" s="60" t="s">
        <v>563</v>
      </c>
      <c r="B2754" s="59" t="s">
        <v>564</v>
      </c>
      <c r="C2754" s="59" t="s">
        <v>519</v>
      </c>
      <c r="D2754" s="59" t="s">
        <v>1033</v>
      </c>
      <c r="E2754" s="59" t="s">
        <v>906</v>
      </c>
      <c r="F2754">
        <v>328357.71999999997</v>
      </c>
    </row>
    <row r="2755" spans="1:6">
      <c r="A2755" s="60" t="s">
        <v>563</v>
      </c>
      <c r="B2755" s="59" t="s">
        <v>564</v>
      </c>
      <c r="C2755" s="59" t="s">
        <v>660</v>
      </c>
      <c r="D2755" s="59" t="s">
        <v>1034</v>
      </c>
      <c r="E2755" s="59" t="s">
        <v>910</v>
      </c>
      <c r="F2755">
        <v>387859.66</v>
      </c>
    </row>
    <row r="2756" spans="1:6">
      <c r="A2756" s="60" t="s">
        <v>565</v>
      </c>
      <c r="B2756" s="59" t="s">
        <v>1028</v>
      </c>
      <c r="C2756" s="59" t="s">
        <v>680</v>
      </c>
      <c r="D2756" s="59" t="s">
        <v>1029</v>
      </c>
      <c r="E2756" s="59" t="s">
        <v>861</v>
      </c>
      <c r="F2756">
        <v>0.66310000000000002</v>
      </c>
    </row>
    <row r="2757" spans="1:6">
      <c r="A2757" s="60" t="s">
        <v>565</v>
      </c>
      <c r="B2757" s="59" t="s">
        <v>1028</v>
      </c>
      <c r="C2757" s="59" t="s">
        <v>656</v>
      </c>
      <c r="D2757" s="59" t="s">
        <v>1030</v>
      </c>
      <c r="E2757" s="59" t="s">
        <v>918</v>
      </c>
      <c r="F2757">
        <v>45917.9</v>
      </c>
    </row>
    <row r="2758" spans="1:6">
      <c r="A2758" s="60" t="s">
        <v>565</v>
      </c>
      <c r="B2758" s="59" t="s">
        <v>1028</v>
      </c>
      <c r="C2758" s="59" t="s">
        <v>658</v>
      </c>
      <c r="D2758" s="59" t="s">
        <v>1031</v>
      </c>
      <c r="E2758" s="59" t="s">
        <v>917</v>
      </c>
      <c r="F2758">
        <v>71045.2</v>
      </c>
    </row>
    <row r="2759" spans="1:6">
      <c r="A2759" s="60" t="s">
        <v>565</v>
      </c>
      <c r="B2759" s="59" t="s">
        <v>1028</v>
      </c>
      <c r="C2759" s="59" t="s">
        <v>519</v>
      </c>
      <c r="D2759" s="59" t="s">
        <v>1033</v>
      </c>
      <c r="E2759" s="59" t="s">
        <v>906</v>
      </c>
      <c r="F2759">
        <v>269589.11</v>
      </c>
    </row>
    <row r="2760" spans="1:6">
      <c r="A2760" s="60" t="s">
        <v>567</v>
      </c>
      <c r="B2760" s="59" t="s">
        <v>568</v>
      </c>
      <c r="C2760" s="59" t="s">
        <v>680</v>
      </c>
      <c r="D2760" s="59" t="s">
        <v>1029</v>
      </c>
      <c r="E2760" s="59" t="s">
        <v>861</v>
      </c>
      <c r="F2760">
        <v>0.31830000000000003</v>
      </c>
    </row>
    <row r="2761" spans="1:6">
      <c r="A2761" s="60" t="s">
        <v>567</v>
      </c>
      <c r="B2761" s="59" t="s">
        <v>568</v>
      </c>
      <c r="C2761" s="59" t="s">
        <v>656</v>
      </c>
      <c r="D2761" s="59" t="s">
        <v>1030</v>
      </c>
      <c r="E2761" s="59" t="s">
        <v>918</v>
      </c>
      <c r="F2761">
        <v>184692.03</v>
      </c>
    </row>
    <row r="2762" spans="1:6">
      <c r="A2762" s="60" t="s">
        <v>567</v>
      </c>
      <c r="B2762" s="59" t="s">
        <v>568</v>
      </c>
      <c r="C2762" s="59" t="s">
        <v>658</v>
      </c>
      <c r="D2762" s="59" t="s">
        <v>1031</v>
      </c>
      <c r="E2762" s="59" t="s">
        <v>917</v>
      </c>
      <c r="F2762">
        <v>267599.34999999998</v>
      </c>
    </row>
    <row r="2763" spans="1:6">
      <c r="A2763" s="60" t="s">
        <v>567</v>
      </c>
      <c r="B2763" s="59" t="s">
        <v>568</v>
      </c>
      <c r="C2763" s="59" t="s">
        <v>650</v>
      </c>
      <c r="D2763" s="59" t="s">
        <v>1035</v>
      </c>
      <c r="E2763" s="59" t="s">
        <v>909</v>
      </c>
      <c r="F2763">
        <v>286422.82</v>
      </c>
    </row>
    <row r="2764" spans="1:6">
      <c r="A2764" s="60" t="s">
        <v>567</v>
      </c>
      <c r="B2764" s="59" t="s">
        <v>568</v>
      </c>
      <c r="C2764" s="59" t="s">
        <v>648</v>
      </c>
      <c r="D2764" s="59" t="s">
        <v>1032</v>
      </c>
      <c r="E2764" s="59" t="s">
        <v>919</v>
      </c>
      <c r="F2764">
        <v>18112.05</v>
      </c>
    </row>
    <row r="2765" spans="1:6">
      <c r="A2765" s="60" t="s">
        <v>567</v>
      </c>
      <c r="B2765" s="59" t="s">
        <v>568</v>
      </c>
      <c r="C2765" s="59" t="s">
        <v>519</v>
      </c>
      <c r="D2765" s="59" t="s">
        <v>1033</v>
      </c>
      <c r="E2765" s="59" t="s">
        <v>906</v>
      </c>
      <c r="F2765">
        <v>1248719.98</v>
      </c>
    </row>
    <row r="2766" spans="1:6">
      <c r="A2766" s="60" t="s">
        <v>567</v>
      </c>
      <c r="B2766" s="59" t="s">
        <v>568</v>
      </c>
      <c r="C2766" s="59" t="s">
        <v>660</v>
      </c>
      <c r="D2766" s="59" t="s">
        <v>1034</v>
      </c>
      <c r="E2766" s="59" t="s">
        <v>910</v>
      </c>
      <c r="F2766">
        <v>263344.48</v>
      </c>
    </row>
    <row r="2767" spans="1:6">
      <c r="A2767" s="60" t="s">
        <v>545</v>
      </c>
      <c r="B2767" s="59" t="s">
        <v>546</v>
      </c>
      <c r="C2767" s="59" t="s">
        <v>680</v>
      </c>
      <c r="D2767" s="59" t="s">
        <v>1029</v>
      </c>
      <c r="E2767" s="59" t="s">
        <v>861</v>
      </c>
      <c r="F2767">
        <v>0.1535</v>
      </c>
    </row>
    <row r="2768" spans="1:6">
      <c r="A2768" s="60" t="s">
        <v>545</v>
      </c>
      <c r="B2768" s="59" t="s">
        <v>546</v>
      </c>
      <c r="C2768" s="59" t="s">
        <v>656</v>
      </c>
      <c r="D2768" s="59" t="s">
        <v>1030</v>
      </c>
      <c r="E2768" s="59" t="s">
        <v>918</v>
      </c>
      <c r="F2768">
        <v>143748.56</v>
      </c>
    </row>
    <row r="2769" spans="1:6">
      <c r="A2769" s="60" t="s">
        <v>545</v>
      </c>
      <c r="B2769" s="59" t="s">
        <v>546</v>
      </c>
      <c r="C2769" s="59" t="s">
        <v>658</v>
      </c>
      <c r="D2769" s="59" t="s">
        <v>1031</v>
      </c>
      <c r="E2769" s="59" t="s">
        <v>917</v>
      </c>
      <c r="F2769">
        <v>196171.5</v>
      </c>
    </row>
    <row r="2770" spans="1:6">
      <c r="A2770" s="60" t="s">
        <v>545</v>
      </c>
      <c r="B2770" s="59" t="s">
        <v>546</v>
      </c>
      <c r="C2770" s="59" t="s">
        <v>650</v>
      </c>
      <c r="D2770" s="59" t="s">
        <v>1035</v>
      </c>
      <c r="E2770" s="59" t="s">
        <v>909</v>
      </c>
      <c r="F2770">
        <v>194848.02</v>
      </c>
    </row>
    <row r="2771" spans="1:6">
      <c r="A2771" s="60" t="s">
        <v>545</v>
      </c>
      <c r="B2771" s="59" t="s">
        <v>546</v>
      </c>
      <c r="C2771" s="59" t="s">
        <v>648</v>
      </c>
      <c r="D2771" s="59" t="s">
        <v>1032</v>
      </c>
      <c r="E2771" s="59" t="s">
        <v>919</v>
      </c>
      <c r="F2771">
        <v>16071.26</v>
      </c>
    </row>
    <row r="2772" spans="1:6">
      <c r="A2772" s="60" t="s">
        <v>545</v>
      </c>
      <c r="B2772" s="59" t="s">
        <v>546</v>
      </c>
      <c r="C2772" s="59" t="s">
        <v>519</v>
      </c>
      <c r="D2772" s="59" t="s">
        <v>1033</v>
      </c>
      <c r="E2772" s="59" t="s">
        <v>906</v>
      </c>
      <c r="F2772">
        <v>718716.39</v>
      </c>
    </row>
    <row r="2773" spans="1:6">
      <c r="A2773" s="60" t="s">
        <v>545</v>
      </c>
      <c r="B2773" s="59" t="s">
        <v>546</v>
      </c>
      <c r="C2773" s="59" t="s">
        <v>660</v>
      </c>
      <c r="D2773" s="59" t="s">
        <v>1034</v>
      </c>
      <c r="E2773" s="59" t="s">
        <v>910</v>
      </c>
      <c r="F2773">
        <v>131981.32999999999</v>
      </c>
    </row>
    <row r="2774" spans="1:6">
      <c r="A2774" s="60" t="s">
        <v>547</v>
      </c>
      <c r="B2774" s="59" t="s">
        <v>548</v>
      </c>
      <c r="C2774" s="59" t="s">
        <v>680</v>
      </c>
      <c r="D2774" s="59" t="s">
        <v>1029</v>
      </c>
      <c r="E2774" s="59" t="s">
        <v>861</v>
      </c>
      <c r="F2774">
        <v>0.1535</v>
      </c>
    </row>
    <row r="2775" spans="1:6">
      <c r="A2775" s="60" t="s">
        <v>547</v>
      </c>
      <c r="B2775" s="59" t="s">
        <v>548</v>
      </c>
      <c r="C2775" s="59" t="s">
        <v>656</v>
      </c>
      <c r="D2775" s="59" t="s">
        <v>1030</v>
      </c>
      <c r="E2775" s="59" t="s">
        <v>918</v>
      </c>
      <c r="F2775">
        <v>53188.24</v>
      </c>
    </row>
    <row r="2776" spans="1:6">
      <c r="A2776" s="60" t="s">
        <v>547</v>
      </c>
      <c r="B2776" s="59" t="s">
        <v>548</v>
      </c>
      <c r="C2776" s="59" t="s">
        <v>658</v>
      </c>
      <c r="D2776" s="59" t="s">
        <v>1031</v>
      </c>
      <c r="E2776" s="59" t="s">
        <v>917</v>
      </c>
      <c r="F2776">
        <v>79973.7</v>
      </c>
    </row>
    <row r="2777" spans="1:6">
      <c r="A2777" s="60" t="s">
        <v>547</v>
      </c>
      <c r="B2777" s="59" t="s">
        <v>548</v>
      </c>
      <c r="C2777" s="59" t="s">
        <v>650</v>
      </c>
      <c r="D2777" s="59" t="s">
        <v>1035</v>
      </c>
      <c r="E2777" s="59" t="s">
        <v>909</v>
      </c>
      <c r="F2777">
        <v>11321.06</v>
      </c>
    </row>
    <row r="2778" spans="1:6">
      <c r="A2778" s="60" t="s">
        <v>547</v>
      </c>
      <c r="B2778" s="59" t="s">
        <v>548</v>
      </c>
      <c r="C2778" s="59" t="s">
        <v>648</v>
      </c>
      <c r="D2778" s="59" t="s">
        <v>1032</v>
      </c>
      <c r="E2778" s="59" t="s">
        <v>919</v>
      </c>
      <c r="F2778">
        <v>3061.18</v>
      </c>
    </row>
    <row r="2779" spans="1:6">
      <c r="A2779" s="60" t="s">
        <v>547</v>
      </c>
      <c r="B2779" s="59" t="s">
        <v>548</v>
      </c>
      <c r="C2779" s="59" t="s">
        <v>519</v>
      </c>
      <c r="D2779" s="59" t="s">
        <v>1033</v>
      </c>
      <c r="E2779" s="59" t="s">
        <v>906</v>
      </c>
      <c r="F2779">
        <v>140656.82</v>
      </c>
    </row>
    <row r="2780" spans="1:6">
      <c r="A2780" s="60" t="s">
        <v>549</v>
      </c>
      <c r="B2780" s="59" t="s">
        <v>550</v>
      </c>
      <c r="C2780" s="59" t="s">
        <v>680</v>
      </c>
      <c r="D2780" s="59" t="s">
        <v>1029</v>
      </c>
      <c r="E2780" s="59" t="s">
        <v>861</v>
      </c>
      <c r="F2780">
        <v>0.1535</v>
      </c>
    </row>
    <row r="2781" spans="1:6">
      <c r="A2781" s="60" t="s">
        <v>549</v>
      </c>
      <c r="B2781" s="59" t="s">
        <v>550</v>
      </c>
      <c r="C2781" s="59" t="s">
        <v>656</v>
      </c>
      <c r="D2781" s="59" t="s">
        <v>1030</v>
      </c>
      <c r="E2781" s="59" t="s">
        <v>918</v>
      </c>
      <c r="F2781">
        <v>75254.350000000006</v>
      </c>
    </row>
    <row r="2782" spans="1:6">
      <c r="A2782" s="60" t="s">
        <v>549</v>
      </c>
      <c r="B2782" s="59" t="s">
        <v>550</v>
      </c>
      <c r="C2782" s="59" t="s">
        <v>658</v>
      </c>
      <c r="D2782" s="59" t="s">
        <v>1031</v>
      </c>
      <c r="E2782" s="59" t="s">
        <v>917</v>
      </c>
      <c r="F2782">
        <v>102677.53</v>
      </c>
    </row>
    <row r="2783" spans="1:6">
      <c r="A2783" s="60" t="s">
        <v>549</v>
      </c>
      <c r="B2783" s="59" t="s">
        <v>550</v>
      </c>
      <c r="C2783" s="59" t="s">
        <v>650</v>
      </c>
      <c r="D2783" s="59" t="s">
        <v>1035</v>
      </c>
      <c r="E2783" s="59" t="s">
        <v>909</v>
      </c>
      <c r="F2783">
        <v>83146.91</v>
      </c>
    </row>
    <row r="2784" spans="1:6">
      <c r="A2784" s="60" t="s">
        <v>549</v>
      </c>
      <c r="B2784" s="59" t="s">
        <v>550</v>
      </c>
      <c r="C2784" s="59" t="s">
        <v>648</v>
      </c>
      <c r="D2784" s="59" t="s">
        <v>1032</v>
      </c>
      <c r="E2784" s="59" t="s">
        <v>919</v>
      </c>
      <c r="F2784">
        <v>10841.73</v>
      </c>
    </row>
    <row r="2785" spans="1:6">
      <c r="A2785" s="60" t="s">
        <v>549</v>
      </c>
      <c r="B2785" s="59" t="s">
        <v>550</v>
      </c>
      <c r="C2785" s="59" t="s">
        <v>519</v>
      </c>
      <c r="D2785" s="59" t="s">
        <v>1033</v>
      </c>
      <c r="E2785" s="59" t="s">
        <v>906</v>
      </c>
      <c r="F2785">
        <v>616735.78</v>
      </c>
    </row>
    <row r="2786" spans="1:6">
      <c r="A2786" s="60" t="s">
        <v>549</v>
      </c>
      <c r="B2786" s="59" t="s">
        <v>550</v>
      </c>
      <c r="C2786" s="59" t="s">
        <v>660</v>
      </c>
      <c r="D2786" s="59" t="s">
        <v>1034</v>
      </c>
      <c r="E2786" s="59" t="s">
        <v>910</v>
      </c>
      <c r="F2786">
        <v>90827.04</v>
      </c>
    </row>
    <row r="2787" spans="1:6">
      <c r="A2787" s="60" t="s">
        <v>155</v>
      </c>
      <c r="B2787" s="59" t="s">
        <v>156</v>
      </c>
      <c r="C2787" s="59" t="s">
        <v>680</v>
      </c>
      <c r="D2787" s="59" t="s">
        <v>1029</v>
      </c>
      <c r="E2787" s="59" t="s">
        <v>861</v>
      </c>
      <c r="F2787">
        <v>0.1628</v>
      </c>
    </row>
    <row r="2788" spans="1:6">
      <c r="A2788" s="60" t="s">
        <v>155</v>
      </c>
      <c r="B2788" s="59" t="s">
        <v>156</v>
      </c>
      <c r="C2788" s="59" t="s">
        <v>656</v>
      </c>
      <c r="D2788" s="59" t="s">
        <v>1030</v>
      </c>
      <c r="E2788" s="59" t="s">
        <v>918</v>
      </c>
      <c r="F2788">
        <v>1415674.56</v>
      </c>
    </row>
    <row r="2789" spans="1:6">
      <c r="A2789" s="60" t="s">
        <v>155</v>
      </c>
      <c r="B2789" s="59" t="s">
        <v>156</v>
      </c>
      <c r="C2789" s="59" t="s">
        <v>658</v>
      </c>
      <c r="D2789" s="59" t="s">
        <v>1031</v>
      </c>
      <c r="E2789" s="59" t="s">
        <v>917</v>
      </c>
      <c r="F2789">
        <v>2298573.85</v>
      </c>
    </row>
    <row r="2790" spans="1:6">
      <c r="A2790" s="60" t="s">
        <v>155</v>
      </c>
      <c r="B2790" s="59" t="s">
        <v>156</v>
      </c>
      <c r="C2790" s="59" t="s">
        <v>650</v>
      </c>
      <c r="D2790" s="59" t="s">
        <v>1035</v>
      </c>
      <c r="E2790" s="59" t="s">
        <v>909</v>
      </c>
      <c r="F2790">
        <v>1380288.76</v>
      </c>
    </row>
    <row r="2791" spans="1:6">
      <c r="A2791" s="60" t="s">
        <v>155</v>
      </c>
      <c r="B2791" s="59" t="s">
        <v>156</v>
      </c>
      <c r="C2791" s="59" t="s">
        <v>648</v>
      </c>
      <c r="D2791" s="59" t="s">
        <v>1032</v>
      </c>
      <c r="E2791" s="59" t="s">
        <v>919</v>
      </c>
      <c r="F2791">
        <v>163901.42000000001</v>
      </c>
    </row>
    <row r="2792" spans="1:6">
      <c r="A2792" s="60" t="s">
        <v>431</v>
      </c>
      <c r="B2792" s="59" t="s">
        <v>432</v>
      </c>
      <c r="C2792" s="59" t="s">
        <v>519</v>
      </c>
      <c r="D2792" s="59" t="s">
        <v>1033</v>
      </c>
      <c r="E2792" s="59" t="s">
        <v>906</v>
      </c>
      <c r="F2792">
        <v>1473636.7</v>
      </c>
    </row>
    <row r="2793" spans="1:6">
      <c r="A2793" s="60" t="s">
        <v>431</v>
      </c>
      <c r="B2793" s="59" t="s">
        <v>432</v>
      </c>
      <c r="C2793" s="59" t="s">
        <v>660</v>
      </c>
      <c r="D2793" s="59" t="s">
        <v>1034</v>
      </c>
      <c r="E2793" s="59" t="s">
        <v>910</v>
      </c>
      <c r="F2793">
        <v>804060.59</v>
      </c>
    </row>
    <row r="2794" spans="1:6">
      <c r="A2794" s="60" t="s">
        <v>295</v>
      </c>
      <c r="B2794" s="59" t="s">
        <v>296</v>
      </c>
      <c r="C2794" s="59" t="s">
        <v>519</v>
      </c>
      <c r="D2794" s="59" t="s">
        <v>1033</v>
      </c>
      <c r="E2794" s="59" t="s">
        <v>906</v>
      </c>
      <c r="F2794">
        <v>2250711.8199999998</v>
      </c>
    </row>
    <row r="2795" spans="1:6">
      <c r="A2795" s="60" t="s">
        <v>295</v>
      </c>
      <c r="B2795" s="59" t="s">
        <v>296</v>
      </c>
      <c r="C2795" s="59" t="s">
        <v>660</v>
      </c>
      <c r="D2795" s="59" t="s">
        <v>1034</v>
      </c>
      <c r="E2795" s="59" t="s">
        <v>910</v>
      </c>
      <c r="F2795">
        <v>872709.5</v>
      </c>
    </row>
    <row r="2796" spans="1:6">
      <c r="A2796" s="60" t="s">
        <v>297</v>
      </c>
      <c r="B2796" s="59" t="s">
        <v>298</v>
      </c>
      <c r="C2796" s="59" t="s">
        <v>680</v>
      </c>
      <c r="D2796" s="59" t="s">
        <v>1029</v>
      </c>
      <c r="E2796" s="59" t="s">
        <v>861</v>
      </c>
      <c r="F2796">
        <v>0.41220000000000001</v>
      </c>
    </row>
    <row r="2797" spans="1:6">
      <c r="A2797" s="60" t="s">
        <v>297</v>
      </c>
      <c r="B2797" s="59" t="s">
        <v>298</v>
      </c>
      <c r="C2797" s="59" t="s">
        <v>656</v>
      </c>
      <c r="D2797" s="59" t="s">
        <v>1030</v>
      </c>
      <c r="E2797" s="59" t="s">
        <v>918</v>
      </c>
      <c r="F2797">
        <v>88205.6</v>
      </c>
    </row>
    <row r="2798" spans="1:6">
      <c r="A2798" s="60" t="s">
        <v>297</v>
      </c>
      <c r="B2798" s="59" t="s">
        <v>298</v>
      </c>
      <c r="C2798" s="59" t="s">
        <v>658</v>
      </c>
      <c r="D2798" s="59" t="s">
        <v>1031</v>
      </c>
      <c r="E2798" s="59" t="s">
        <v>917</v>
      </c>
      <c r="F2798">
        <v>179727.18</v>
      </c>
    </row>
    <row r="2799" spans="1:6">
      <c r="A2799" s="60" t="s">
        <v>297</v>
      </c>
      <c r="B2799" s="59" t="s">
        <v>298</v>
      </c>
      <c r="C2799" s="59" t="s">
        <v>648</v>
      </c>
      <c r="D2799" s="59" t="s">
        <v>1032</v>
      </c>
      <c r="E2799" s="59" t="s">
        <v>919</v>
      </c>
      <c r="F2799">
        <v>11384.93</v>
      </c>
    </row>
    <row r="2800" spans="1:6">
      <c r="A2800" s="60" t="s">
        <v>297</v>
      </c>
      <c r="B2800" s="59" t="s">
        <v>298</v>
      </c>
      <c r="C2800" s="59" t="s">
        <v>519</v>
      </c>
      <c r="D2800" s="59" t="s">
        <v>1033</v>
      </c>
      <c r="E2800" s="59" t="s">
        <v>906</v>
      </c>
      <c r="F2800">
        <v>616660.59</v>
      </c>
    </row>
    <row r="2801" spans="1:6">
      <c r="A2801" s="60" t="s">
        <v>297</v>
      </c>
      <c r="B2801" s="59" t="s">
        <v>298</v>
      </c>
      <c r="C2801" s="59" t="s">
        <v>660</v>
      </c>
      <c r="D2801" s="59" t="s">
        <v>1034</v>
      </c>
      <c r="E2801" s="59" t="s">
        <v>910</v>
      </c>
      <c r="F2801">
        <v>322409.39</v>
      </c>
    </row>
    <row r="2802" spans="1:6">
      <c r="A2802" s="60" t="s">
        <v>299</v>
      </c>
      <c r="B2802" s="59" t="s">
        <v>300</v>
      </c>
      <c r="C2802" s="59" t="s">
        <v>680</v>
      </c>
      <c r="D2802" s="59" t="s">
        <v>1029</v>
      </c>
      <c r="E2802" s="59" t="s">
        <v>861</v>
      </c>
      <c r="F2802">
        <v>0.28860000000000002</v>
      </c>
    </row>
    <row r="2803" spans="1:6">
      <c r="A2803" s="60" t="s">
        <v>299</v>
      </c>
      <c r="B2803" s="59" t="s">
        <v>300</v>
      </c>
      <c r="C2803" s="59" t="s">
        <v>656</v>
      </c>
      <c r="D2803" s="59" t="s">
        <v>1030</v>
      </c>
      <c r="E2803" s="59" t="s">
        <v>918</v>
      </c>
      <c r="F2803">
        <v>82900</v>
      </c>
    </row>
    <row r="2804" spans="1:6">
      <c r="A2804" s="60" t="s">
        <v>299</v>
      </c>
      <c r="B2804" s="59" t="s">
        <v>300</v>
      </c>
      <c r="C2804" s="59" t="s">
        <v>658</v>
      </c>
      <c r="D2804" s="59" t="s">
        <v>1031</v>
      </c>
      <c r="E2804" s="59" t="s">
        <v>917</v>
      </c>
      <c r="F2804">
        <v>116170.53</v>
      </c>
    </row>
    <row r="2805" spans="1:6">
      <c r="A2805" s="60" t="s">
        <v>299</v>
      </c>
      <c r="B2805" s="59" t="s">
        <v>300</v>
      </c>
      <c r="C2805" s="59" t="s">
        <v>519</v>
      </c>
      <c r="D2805" s="59" t="s">
        <v>1033</v>
      </c>
      <c r="E2805" s="59" t="s">
        <v>906</v>
      </c>
      <c r="F2805">
        <v>592686.31000000006</v>
      </c>
    </row>
    <row r="2806" spans="1:6">
      <c r="A2806" s="60" t="s">
        <v>299</v>
      </c>
      <c r="B2806" s="59" t="s">
        <v>300</v>
      </c>
      <c r="C2806" s="59" t="s">
        <v>660</v>
      </c>
      <c r="D2806" s="59" t="s">
        <v>1034</v>
      </c>
      <c r="E2806" s="59" t="s">
        <v>910</v>
      </c>
      <c r="F2806">
        <v>411361.88</v>
      </c>
    </row>
    <row r="2807" spans="1:6">
      <c r="A2807" s="60" t="s">
        <v>301</v>
      </c>
      <c r="B2807" s="59" t="s">
        <v>302</v>
      </c>
      <c r="C2807" s="59" t="s">
        <v>680</v>
      </c>
      <c r="D2807" s="59" t="s">
        <v>1029</v>
      </c>
      <c r="E2807" s="59" t="s">
        <v>861</v>
      </c>
      <c r="F2807">
        <v>0.1648</v>
      </c>
    </row>
    <row r="2808" spans="1:6">
      <c r="A2808" s="60" t="s">
        <v>301</v>
      </c>
      <c r="B2808" s="59" t="s">
        <v>302</v>
      </c>
      <c r="C2808" s="59" t="s">
        <v>656</v>
      </c>
      <c r="D2808" s="59" t="s">
        <v>1030</v>
      </c>
      <c r="E2808" s="59" t="s">
        <v>918</v>
      </c>
      <c r="F2808">
        <v>6391.29</v>
      </c>
    </row>
    <row r="2809" spans="1:6">
      <c r="A2809" s="60" t="s">
        <v>301</v>
      </c>
      <c r="B2809" s="59" t="s">
        <v>302</v>
      </c>
      <c r="C2809" s="59" t="s">
        <v>658</v>
      </c>
      <c r="D2809" s="59" t="s">
        <v>1031</v>
      </c>
      <c r="E2809" s="59" t="s">
        <v>917</v>
      </c>
      <c r="F2809">
        <v>628787.75</v>
      </c>
    </row>
    <row r="2810" spans="1:6">
      <c r="A2810" s="60" t="s">
        <v>301</v>
      </c>
      <c r="B2810" s="59" t="s">
        <v>302</v>
      </c>
      <c r="C2810" s="59" t="s">
        <v>650</v>
      </c>
      <c r="D2810" s="59" t="s">
        <v>1035</v>
      </c>
      <c r="E2810" s="59" t="s">
        <v>909</v>
      </c>
      <c r="F2810">
        <v>236881.98</v>
      </c>
    </row>
    <row r="2811" spans="1:6">
      <c r="A2811" s="60" t="s">
        <v>301</v>
      </c>
      <c r="B2811" s="59" t="s">
        <v>302</v>
      </c>
      <c r="C2811" s="59" t="s">
        <v>648</v>
      </c>
      <c r="D2811" s="59" t="s">
        <v>1032</v>
      </c>
      <c r="E2811" s="59" t="s">
        <v>919</v>
      </c>
      <c r="F2811">
        <v>101098.75</v>
      </c>
    </row>
    <row r="2812" spans="1:6">
      <c r="A2812" s="60" t="s">
        <v>301</v>
      </c>
      <c r="B2812" s="59" t="s">
        <v>302</v>
      </c>
      <c r="C2812" s="59" t="s">
        <v>519</v>
      </c>
      <c r="D2812" s="59" t="s">
        <v>1033</v>
      </c>
      <c r="E2812" s="59" t="s">
        <v>906</v>
      </c>
      <c r="F2812">
        <v>5683145.9000000004</v>
      </c>
    </row>
    <row r="2813" spans="1:6">
      <c r="A2813" s="60" t="s">
        <v>301</v>
      </c>
      <c r="B2813" s="59" t="s">
        <v>302</v>
      </c>
      <c r="C2813" s="59" t="s">
        <v>660</v>
      </c>
      <c r="D2813" s="59" t="s">
        <v>1034</v>
      </c>
      <c r="E2813" s="59" t="s">
        <v>910</v>
      </c>
      <c r="F2813">
        <v>2747733.6</v>
      </c>
    </row>
    <row r="2814" spans="1:6">
      <c r="A2814" s="60" t="s">
        <v>303</v>
      </c>
      <c r="B2814" s="59" t="s">
        <v>304</v>
      </c>
      <c r="C2814" s="59" t="s">
        <v>680</v>
      </c>
      <c r="D2814" s="59" t="s">
        <v>1029</v>
      </c>
      <c r="E2814" s="59" t="s">
        <v>861</v>
      </c>
      <c r="F2814">
        <v>0.152</v>
      </c>
    </row>
    <row r="2815" spans="1:6">
      <c r="A2815" s="60" t="s">
        <v>303</v>
      </c>
      <c r="B2815" s="59" t="s">
        <v>304</v>
      </c>
      <c r="C2815" s="59" t="s">
        <v>656</v>
      </c>
      <c r="D2815" s="59" t="s">
        <v>1030</v>
      </c>
      <c r="E2815" s="59" t="s">
        <v>918</v>
      </c>
      <c r="F2815">
        <v>1333706.5900000001</v>
      </c>
    </row>
    <row r="2816" spans="1:6">
      <c r="A2816" s="60" t="s">
        <v>303</v>
      </c>
      <c r="B2816" s="59" t="s">
        <v>304</v>
      </c>
      <c r="C2816" s="59" t="s">
        <v>658</v>
      </c>
      <c r="D2816" s="59" t="s">
        <v>1031</v>
      </c>
      <c r="E2816" s="59" t="s">
        <v>917</v>
      </c>
      <c r="F2816">
        <v>7861958.4000000004</v>
      </c>
    </row>
    <row r="2817" spans="1:6">
      <c r="A2817" s="60" t="s">
        <v>303</v>
      </c>
      <c r="B2817" s="59" t="s">
        <v>304</v>
      </c>
      <c r="C2817" s="59" t="s">
        <v>650</v>
      </c>
      <c r="D2817" s="59" t="s">
        <v>1035</v>
      </c>
      <c r="E2817" s="59" t="s">
        <v>909</v>
      </c>
      <c r="F2817">
        <v>5039925.47</v>
      </c>
    </row>
    <row r="2818" spans="1:6">
      <c r="A2818" s="60" t="s">
        <v>303</v>
      </c>
      <c r="B2818" s="59" t="s">
        <v>304</v>
      </c>
      <c r="C2818" s="59" t="s">
        <v>648</v>
      </c>
      <c r="D2818" s="59" t="s">
        <v>1032</v>
      </c>
      <c r="E2818" s="59" t="s">
        <v>919</v>
      </c>
      <c r="F2818">
        <v>801832.74</v>
      </c>
    </row>
    <row r="2819" spans="1:6">
      <c r="A2819" s="60" t="s">
        <v>303</v>
      </c>
      <c r="B2819" s="59" t="s">
        <v>304</v>
      </c>
      <c r="C2819" s="59" t="s">
        <v>519</v>
      </c>
      <c r="D2819" s="59" t="s">
        <v>1033</v>
      </c>
      <c r="E2819" s="59" t="s">
        <v>906</v>
      </c>
      <c r="F2819">
        <v>42564306.280000001</v>
      </c>
    </row>
    <row r="2820" spans="1:6">
      <c r="A2820" s="60" t="s">
        <v>303</v>
      </c>
      <c r="B2820" s="59" t="s">
        <v>304</v>
      </c>
      <c r="C2820" s="59" t="s">
        <v>660</v>
      </c>
      <c r="D2820" s="59" t="s">
        <v>1034</v>
      </c>
      <c r="E2820" s="59" t="s">
        <v>910</v>
      </c>
      <c r="F2820">
        <v>14573268.82</v>
      </c>
    </row>
    <row r="2821" spans="1:6">
      <c r="A2821" s="60" t="s">
        <v>305</v>
      </c>
      <c r="B2821" s="59" t="s">
        <v>306</v>
      </c>
      <c r="C2821" s="59" t="s">
        <v>680</v>
      </c>
      <c r="D2821" s="59" t="s">
        <v>1029</v>
      </c>
      <c r="E2821" s="59" t="s">
        <v>861</v>
      </c>
      <c r="F2821">
        <v>0.14369999999999999</v>
      </c>
    </row>
    <row r="2822" spans="1:6">
      <c r="A2822" s="60" t="s">
        <v>305</v>
      </c>
      <c r="B2822" s="59" t="s">
        <v>306</v>
      </c>
      <c r="C2822" s="59" t="s">
        <v>656</v>
      </c>
      <c r="D2822" s="59" t="s">
        <v>1030</v>
      </c>
      <c r="E2822" s="59" t="s">
        <v>918</v>
      </c>
      <c r="F2822">
        <v>6408568</v>
      </c>
    </row>
    <row r="2823" spans="1:6">
      <c r="A2823" s="60" t="s">
        <v>305</v>
      </c>
      <c r="B2823" s="59" t="s">
        <v>306</v>
      </c>
      <c r="C2823" s="59" t="s">
        <v>658</v>
      </c>
      <c r="D2823" s="59" t="s">
        <v>1031</v>
      </c>
      <c r="E2823" s="59" t="s">
        <v>917</v>
      </c>
      <c r="F2823">
        <v>12448700.039999999</v>
      </c>
    </row>
    <row r="2824" spans="1:6">
      <c r="A2824" s="60" t="s">
        <v>305</v>
      </c>
      <c r="B2824" s="59" t="s">
        <v>306</v>
      </c>
      <c r="C2824" s="59" t="s">
        <v>650</v>
      </c>
      <c r="D2824" s="59" t="s">
        <v>1035</v>
      </c>
      <c r="E2824" s="59" t="s">
        <v>909</v>
      </c>
      <c r="F2824">
        <v>6983970.5700000003</v>
      </c>
    </row>
    <row r="2825" spans="1:6">
      <c r="A2825" s="60" t="s">
        <v>305</v>
      </c>
      <c r="B2825" s="59" t="s">
        <v>306</v>
      </c>
      <c r="C2825" s="59" t="s">
        <v>648</v>
      </c>
      <c r="D2825" s="59" t="s">
        <v>1032</v>
      </c>
      <c r="E2825" s="59" t="s">
        <v>919</v>
      </c>
      <c r="F2825">
        <v>958201.69</v>
      </c>
    </row>
    <row r="2826" spans="1:6">
      <c r="A2826" s="60" t="s">
        <v>305</v>
      </c>
      <c r="B2826" s="59" t="s">
        <v>306</v>
      </c>
      <c r="C2826" s="59" t="s">
        <v>519</v>
      </c>
      <c r="D2826" s="59" t="s">
        <v>1033</v>
      </c>
      <c r="E2826" s="59" t="s">
        <v>906</v>
      </c>
      <c r="F2826">
        <v>59780869.789999999</v>
      </c>
    </row>
    <row r="2827" spans="1:6">
      <c r="A2827" s="60" t="s">
        <v>305</v>
      </c>
      <c r="B2827" s="59" t="s">
        <v>306</v>
      </c>
      <c r="C2827" s="59" t="s">
        <v>660</v>
      </c>
      <c r="D2827" s="59" t="s">
        <v>1034</v>
      </c>
      <c r="E2827" s="59" t="s">
        <v>910</v>
      </c>
      <c r="F2827">
        <v>17158146.760000002</v>
      </c>
    </row>
    <row r="2828" spans="1:6">
      <c r="A2828" s="60" t="s">
        <v>557</v>
      </c>
      <c r="B2828" s="59" t="s">
        <v>558</v>
      </c>
      <c r="C2828" s="59" t="s">
        <v>680</v>
      </c>
      <c r="D2828" s="59" t="s">
        <v>1029</v>
      </c>
      <c r="E2828" s="59" t="s">
        <v>861</v>
      </c>
      <c r="F2828">
        <v>0.28239999999999998</v>
      </c>
    </row>
    <row r="2829" spans="1:6">
      <c r="A2829" s="60" t="s">
        <v>557</v>
      </c>
      <c r="B2829" s="59" t="s">
        <v>558</v>
      </c>
      <c r="C2829" s="59" t="s">
        <v>658</v>
      </c>
      <c r="D2829" s="59" t="s">
        <v>1031</v>
      </c>
      <c r="E2829" s="59" t="s">
        <v>917</v>
      </c>
      <c r="F2829">
        <v>44971.51</v>
      </c>
    </row>
    <row r="2830" spans="1:6">
      <c r="A2830" s="60" t="s">
        <v>557</v>
      </c>
      <c r="B2830" s="59" t="s">
        <v>558</v>
      </c>
      <c r="C2830" s="59" t="s">
        <v>648</v>
      </c>
      <c r="D2830" s="59" t="s">
        <v>1032</v>
      </c>
      <c r="E2830" s="59" t="s">
        <v>919</v>
      </c>
      <c r="F2830">
        <v>5694.08</v>
      </c>
    </row>
    <row r="2831" spans="1:6">
      <c r="A2831" s="60" t="s">
        <v>557</v>
      </c>
      <c r="B2831" s="59" t="s">
        <v>558</v>
      </c>
      <c r="C2831" s="59" t="s">
        <v>519</v>
      </c>
      <c r="D2831" s="59" t="s">
        <v>1033</v>
      </c>
      <c r="E2831" s="59" t="s">
        <v>906</v>
      </c>
      <c r="F2831">
        <v>302218.96999999997</v>
      </c>
    </row>
    <row r="2832" spans="1:6">
      <c r="A2832" s="60" t="s">
        <v>557</v>
      </c>
      <c r="B2832" s="59" t="s">
        <v>558</v>
      </c>
      <c r="C2832" s="59" t="s">
        <v>660</v>
      </c>
      <c r="D2832" s="59" t="s">
        <v>1034</v>
      </c>
      <c r="E2832" s="59" t="s">
        <v>910</v>
      </c>
      <c r="F2832">
        <v>147746.67000000001</v>
      </c>
    </row>
    <row r="2833" spans="1:6">
      <c r="A2833" s="60" t="s">
        <v>307</v>
      </c>
      <c r="B2833" s="59" t="s">
        <v>308</v>
      </c>
      <c r="C2833" s="59" t="s">
        <v>680</v>
      </c>
      <c r="D2833" s="59" t="s">
        <v>1029</v>
      </c>
      <c r="E2833" s="59" t="s">
        <v>861</v>
      </c>
      <c r="F2833">
        <v>0.16789999999999999</v>
      </c>
    </row>
    <row r="2834" spans="1:6">
      <c r="A2834" s="60" t="s">
        <v>307</v>
      </c>
      <c r="B2834" s="59" t="s">
        <v>308</v>
      </c>
      <c r="C2834" s="59" t="s">
        <v>658</v>
      </c>
      <c r="D2834" s="59" t="s">
        <v>1031</v>
      </c>
      <c r="E2834" s="59" t="s">
        <v>917</v>
      </c>
      <c r="F2834">
        <v>1650988.32</v>
      </c>
    </row>
    <row r="2835" spans="1:6">
      <c r="A2835" s="60" t="s">
        <v>307</v>
      </c>
      <c r="B2835" s="59" t="s">
        <v>308</v>
      </c>
      <c r="C2835" s="59" t="s">
        <v>650</v>
      </c>
      <c r="D2835" s="59" t="s">
        <v>1035</v>
      </c>
      <c r="E2835" s="59" t="s">
        <v>909</v>
      </c>
      <c r="F2835">
        <v>673784.75</v>
      </c>
    </row>
    <row r="2836" spans="1:6">
      <c r="A2836" s="60" t="s">
        <v>307</v>
      </c>
      <c r="B2836" s="59" t="s">
        <v>308</v>
      </c>
      <c r="C2836" s="59" t="s">
        <v>648</v>
      </c>
      <c r="D2836" s="59" t="s">
        <v>1032</v>
      </c>
      <c r="E2836" s="59" t="s">
        <v>919</v>
      </c>
      <c r="F2836">
        <v>188708.38</v>
      </c>
    </row>
    <row r="2837" spans="1:6">
      <c r="A2837" s="60" t="s">
        <v>307</v>
      </c>
      <c r="B2837" s="59" t="s">
        <v>308</v>
      </c>
      <c r="C2837" s="59" t="s">
        <v>519</v>
      </c>
      <c r="D2837" s="59" t="s">
        <v>1033</v>
      </c>
      <c r="E2837" s="59" t="s">
        <v>906</v>
      </c>
      <c r="F2837">
        <v>6938018.3200000003</v>
      </c>
    </row>
    <row r="2838" spans="1:6">
      <c r="A2838" s="60" t="s">
        <v>307</v>
      </c>
      <c r="B2838" s="59" t="s">
        <v>308</v>
      </c>
      <c r="C2838" s="59" t="s">
        <v>660</v>
      </c>
      <c r="D2838" s="59" t="s">
        <v>1034</v>
      </c>
      <c r="E2838" s="59" t="s">
        <v>910</v>
      </c>
      <c r="F2838">
        <v>2833790.98</v>
      </c>
    </row>
    <row r="2839" spans="1:6">
      <c r="A2839" s="60" t="s">
        <v>309</v>
      </c>
      <c r="B2839" s="59" t="s">
        <v>310</v>
      </c>
      <c r="C2839" s="59" t="s">
        <v>680</v>
      </c>
      <c r="D2839" s="59" t="s">
        <v>1029</v>
      </c>
      <c r="E2839" s="59" t="s">
        <v>861</v>
      </c>
      <c r="F2839">
        <v>0.14729999999999999</v>
      </c>
    </row>
    <row r="2840" spans="1:6">
      <c r="A2840" s="60" t="s">
        <v>309</v>
      </c>
      <c r="B2840" s="59" t="s">
        <v>310</v>
      </c>
      <c r="C2840" s="59" t="s">
        <v>656</v>
      </c>
      <c r="D2840" s="59" t="s">
        <v>1030</v>
      </c>
      <c r="E2840" s="59" t="s">
        <v>918</v>
      </c>
      <c r="F2840">
        <v>154540.79999999999</v>
      </c>
    </row>
    <row r="2841" spans="1:6">
      <c r="A2841" s="60" t="s">
        <v>309</v>
      </c>
      <c r="B2841" s="59" t="s">
        <v>310</v>
      </c>
      <c r="C2841" s="59" t="s">
        <v>658</v>
      </c>
      <c r="D2841" s="59" t="s">
        <v>1031</v>
      </c>
      <c r="E2841" s="59" t="s">
        <v>917</v>
      </c>
      <c r="F2841">
        <v>2693982.48</v>
      </c>
    </row>
    <row r="2842" spans="1:6">
      <c r="A2842" s="60" t="s">
        <v>309</v>
      </c>
      <c r="B2842" s="59" t="s">
        <v>310</v>
      </c>
      <c r="C2842" s="59" t="s">
        <v>650</v>
      </c>
      <c r="D2842" s="59" t="s">
        <v>1035</v>
      </c>
      <c r="E2842" s="59" t="s">
        <v>909</v>
      </c>
      <c r="F2842">
        <v>1314460.06</v>
      </c>
    </row>
    <row r="2843" spans="1:6">
      <c r="A2843" s="60" t="s">
        <v>309</v>
      </c>
      <c r="B2843" s="59" t="s">
        <v>310</v>
      </c>
      <c r="C2843" s="59" t="s">
        <v>648</v>
      </c>
      <c r="D2843" s="59" t="s">
        <v>1032</v>
      </c>
      <c r="E2843" s="59" t="s">
        <v>919</v>
      </c>
      <c r="F2843">
        <v>369167.25</v>
      </c>
    </row>
    <row r="2844" spans="1:6">
      <c r="A2844" s="60" t="s">
        <v>309</v>
      </c>
      <c r="B2844" s="59" t="s">
        <v>310</v>
      </c>
      <c r="C2844" s="59" t="s">
        <v>519</v>
      </c>
      <c r="D2844" s="59" t="s">
        <v>1033</v>
      </c>
      <c r="E2844" s="59" t="s">
        <v>906</v>
      </c>
      <c r="F2844">
        <v>19611883.870000001</v>
      </c>
    </row>
    <row r="2845" spans="1:6">
      <c r="A2845" s="60" t="s">
        <v>309</v>
      </c>
      <c r="B2845" s="59" t="s">
        <v>310</v>
      </c>
      <c r="C2845" s="59" t="s">
        <v>660</v>
      </c>
      <c r="D2845" s="59" t="s">
        <v>1034</v>
      </c>
      <c r="E2845" s="59" t="s">
        <v>910</v>
      </c>
      <c r="F2845">
        <v>5330946.28</v>
      </c>
    </row>
    <row r="2846" spans="1:6">
      <c r="A2846" s="60" t="s">
        <v>513</v>
      </c>
      <c r="B2846" s="59" t="s">
        <v>514</v>
      </c>
      <c r="C2846" s="59" t="s">
        <v>680</v>
      </c>
      <c r="D2846" s="59" t="s">
        <v>1029</v>
      </c>
      <c r="E2846" s="59" t="s">
        <v>861</v>
      </c>
      <c r="F2846">
        <v>0.1724</v>
      </c>
    </row>
    <row r="2847" spans="1:6">
      <c r="A2847" s="60" t="s">
        <v>513</v>
      </c>
      <c r="B2847" s="59" t="s">
        <v>514</v>
      </c>
      <c r="C2847" s="59" t="s">
        <v>658</v>
      </c>
      <c r="D2847" s="59" t="s">
        <v>1031</v>
      </c>
      <c r="E2847" s="59" t="s">
        <v>917</v>
      </c>
      <c r="F2847">
        <v>254670.9</v>
      </c>
    </row>
    <row r="2848" spans="1:6">
      <c r="A2848" s="60" t="s">
        <v>513</v>
      </c>
      <c r="B2848" s="59" t="s">
        <v>514</v>
      </c>
      <c r="C2848" s="59" t="s">
        <v>650</v>
      </c>
      <c r="D2848" s="59" t="s">
        <v>1035</v>
      </c>
      <c r="E2848" s="59" t="s">
        <v>909</v>
      </c>
      <c r="F2848">
        <v>229225.17</v>
      </c>
    </row>
    <row r="2849" spans="1:6">
      <c r="A2849" s="60" t="s">
        <v>513</v>
      </c>
      <c r="B2849" s="59" t="s">
        <v>514</v>
      </c>
      <c r="C2849" s="59" t="s">
        <v>648</v>
      </c>
      <c r="D2849" s="59" t="s">
        <v>1032</v>
      </c>
      <c r="E2849" s="59" t="s">
        <v>919</v>
      </c>
      <c r="F2849">
        <v>49878.82</v>
      </c>
    </row>
    <row r="2850" spans="1:6">
      <c r="A2850" s="60" t="s">
        <v>513</v>
      </c>
      <c r="B2850" s="59" t="s">
        <v>514</v>
      </c>
      <c r="C2850" s="59" t="s">
        <v>519</v>
      </c>
      <c r="D2850" s="59" t="s">
        <v>1033</v>
      </c>
      <c r="E2850" s="59" t="s">
        <v>906</v>
      </c>
      <c r="F2850">
        <v>2632477.7200000002</v>
      </c>
    </row>
    <row r="2851" spans="1:6">
      <c r="A2851" s="60" t="s">
        <v>513</v>
      </c>
      <c r="B2851" s="59" t="s">
        <v>514</v>
      </c>
      <c r="C2851" s="59" t="s">
        <v>660</v>
      </c>
      <c r="D2851" s="59" t="s">
        <v>1034</v>
      </c>
      <c r="E2851" s="59" t="s">
        <v>910</v>
      </c>
      <c r="F2851">
        <v>1422242.07</v>
      </c>
    </row>
    <row r="2852" spans="1:6">
      <c r="A2852" s="60" t="s">
        <v>311</v>
      </c>
      <c r="B2852" s="59" t="s">
        <v>312</v>
      </c>
      <c r="C2852" s="59" t="s">
        <v>680</v>
      </c>
      <c r="D2852" s="59" t="s">
        <v>1029</v>
      </c>
      <c r="E2852" s="59" t="s">
        <v>861</v>
      </c>
      <c r="F2852">
        <v>0.1835</v>
      </c>
    </row>
    <row r="2853" spans="1:6">
      <c r="A2853" s="60" t="s">
        <v>311</v>
      </c>
      <c r="B2853" s="59" t="s">
        <v>312</v>
      </c>
      <c r="C2853" s="59" t="s">
        <v>658</v>
      </c>
      <c r="D2853" s="59" t="s">
        <v>1031</v>
      </c>
      <c r="E2853" s="59" t="s">
        <v>917</v>
      </c>
      <c r="F2853">
        <v>754754.48</v>
      </c>
    </row>
    <row r="2854" spans="1:6">
      <c r="A2854" s="60" t="s">
        <v>311</v>
      </c>
      <c r="B2854" s="59" t="s">
        <v>312</v>
      </c>
      <c r="C2854" s="59" t="s">
        <v>648</v>
      </c>
      <c r="D2854" s="59" t="s">
        <v>1032</v>
      </c>
      <c r="E2854" s="59" t="s">
        <v>919</v>
      </c>
      <c r="F2854">
        <v>92731.95</v>
      </c>
    </row>
    <row r="2855" spans="1:6">
      <c r="A2855" s="60" t="s">
        <v>311</v>
      </c>
      <c r="B2855" s="59" t="s">
        <v>312</v>
      </c>
      <c r="C2855" s="59" t="s">
        <v>519</v>
      </c>
      <c r="D2855" s="59" t="s">
        <v>1033</v>
      </c>
      <c r="E2855" s="59" t="s">
        <v>906</v>
      </c>
      <c r="F2855">
        <v>5959116.8700000001</v>
      </c>
    </row>
    <row r="2856" spans="1:6">
      <c r="A2856" s="60" t="s">
        <v>311</v>
      </c>
      <c r="B2856" s="59" t="s">
        <v>312</v>
      </c>
      <c r="C2856" s="59" t="s">
        <v>660</v>
      </c>
      <c r="D2856" s="59" t="s">
        <v>1034</v>
      </c>
      <c r="E2856" s="59" t="s">
        <v>910</v>
      </c>
      <c r="F2856">
        <v>2515845.17</v>
      </c>
    </row>
    <row r="2857" spans="1:6">
      <c r="A2857" s="60" t="s">
        <v>313</v>
      </c>
      <c r="B2857" s="59" t="s">
        <v>314</v>
      </c>
      <c r="C2857" s="59" t="s">
        <v>680</v>
      </c>
      <c r="D2857" s="59" t="s">
        <v>1029</v>
      </c>
      <c r="E2857" s="59" t="s">
        <v>861</v>
      </c>
      <c r="F2857">
        <v>0.15970000000000001</v>
      </c>
    </row>
    <row r="2858" spans="1:6">
      <c r="A2858" s="60" t="s">
        <v>313</v>
      </c>
      <c r="B2858" s="59" t="s">
        <v>314</v>
      </c>
      <c r="C2858" s="59" t="s">
        <v>656</v>
      </c>
      <c r="D2858" s="59" t="s">
        <v>1030</v>
      </c>
      <c r="E2858" s="59" t="s">
        <v>918</v>
      </c>
      <c r="F2858">
        <v>3328240.64</v>
      </c>
    </row>
    <row r="2859" spans="1:6">
      <c r="A2859" s="60" t="s">
        <v>313</v>
      </c>
      <c r="B2859" s="59" t="s">
        <v>314</v>
      </c>
      <c r="C2859" s="59" t="s">
        <v>658</v>
      </c>
      <c r="D2859" s="59" t="s">
        <v>1031</v>
      </c>
      <c r="E2859" s="59" t="s">
        <v>917</v>
      </c>
      <c r="F2859">
        <v>5985859.5700000003</v>
      </c>
    </row>
    <row r="2860" spans="1:6">
      <c r="A2860" s="60" t="s">
        <v>313</v>
      </c>
      <c r="B2860" s="59" t="s">
        <v>314</v>
      </c>
      <c r="C2860" s="59" t="s">
        <v>650</v>
      </c>
      <c r="D2860" s="59" t="s">
        <v>1035</v>
      </c>
      <c r="E2860" s="59" t="s">
        <v>909</v>
      </c>
      <c r="F2860">
        <v>3679979.26</v>
      </c>
    </row>
    <row r="2861" spans="1:6">
      <c r="A2861" s="60" t="s">
        <v>313</v>
      </c>
      <c r="B2861" s="59" t="s">
        <v>314</v>
      </c>
      <c r="C2861" s="59" t="s">
        <v>648</v>
      </c>
      <c r="D2861" s="59" t="s">
        <v>1032</v>
      </c>
      <c r="E2861" s="59" t="s">
        <v>919</v>
      </c>
      <c r="F2861">
        <v>391263.79</v>
      </c>
    </row>
    <row r="2862" spans="1:6">
      <c r="A2862" s="60" t="s">
        <v>313</v>
      </c>
      <c r="B2862" s="59" t="s">
        <v>314</v>
      </c>
      <c r="C2862" s="59" t="s">
        <v>519</v>
      </c>
      <c r="D2862" s="59" t="s">
        <v>1033</v>
      </c>
      <c r="E2862" s="59" t="s">
        <v>906</v>
      </c>
      <c r="F2862">
        <v>29377660.260000002</v>
      </c>
    </row>
    <row r="2863" spans="1:6">
      <c r="A2863" s="60" t="s">
        <v>313</v>
      </c>
      <c r="B2863" s="59" t="s">
        <v>314</v>
      </c>
      <c r="C2863" s="59" t="s">
        <v>660</v>
      </c>
      <c r="D2863" s="59" t="s">
        <v>1034</v>
      </c>
      <c r="E2863" s="59" t="s">
        <v>910</v>
      </c>
      <c r="F2863">
        <v>8543968.8399999999</v>
      </c>
    </row>
    <row r="2864" spans="1:6">
      <c r="A2864" s="60" t="s">
        <v>315</v>
      </c>
      <c r="B2864" s="59" t="s">
        <v>316</v>
      </c>
      <c r="C2864" s="59" t="s">
        <v>680</v>
      </c>
      <c r="D2864" s="59" t="s">
        <v>1029</v>
      </c>
      <c r="E2864" s="59" t="s">
        <v>861</v>
      </c>
      <c r="F2864">
        <v>0.16389999999999999</v>
      </c>
    </row>
    <row r="2865" spans="1:6">
      <c r="A2865" s="60" t="s">
        <v>315</v>
      </c>
      <c r="B2865" s="59" t="s">
        <v>316</v>
      </c>
      <c r="C2865" s="59" t="s">
        <v>656</v>
      </c>
      <c r="D2865" s="59" t="s">
        <v>1030</v>
      </c>
      <c r="E2865" s="59" t="s">
        <v>918</v>
      </c>
      <c r="F2865">
        <v>114321.19</v>
      </c>
    </row>
    <row r="2866" spans="1:6">
      <c r="A2866" s="60" t="s">
        <v>315</v>
      </c>
      <c r="B2866" s="59" t="s">
        <v>316</v>
      </c>
      <c r="C2866" s="59" t="s">
        <v>658</v>
      </c>
      <c r="D2866" s="59" t="s">
        <v>1031</v>
      </c>
      <c r="E2866" s="59" t="s">
        <v>917</v>
      </c>
      <c r="F2866">
        <v>1495803.79</v>
      </c>
    </row>
    <row r="2867" spans="1:6">
      <c r="A2867" s="60" t="s">
        <v>315</v>
      </c>
      <c r="B2867" s="59" t="s">
        <v>316</v>
      </c>
      <c r="C2867" s="59" t="s">
        <v>650</v>
      </c>
      <c r="D2867" s="59" t="s">
        <v>1035</v>
      </c>
      <c r="E2867" s="59" t="s">
        <v>909</v>
      </c>
      <c r="F2867">
        <v>438353.68</v>
      </c>
    </row>
    <row r="2868" spans="1:6">
      <c r="A2868" s="60" t="s">
        <v>315</v>
      </c>
      <c r="B2868" s="59" t="s">
        <v>316</v>
      </c>
      <c r="C2868" s="59" t="s">
        <v>648</v>
      </c>
      <c r="D2868" s="59" t="s">
        <v>1032</v>
      </c>
      <c r="E2868" s="59" t="s">
        <v>919</v>
      </c>
      <c r="F2868">
        <v>304206.5</v>
      </c>
    </row>
    <row r="2869" spans="1:6">
      <c r="A2869" s="60" t="s">
        <v>315</v>
      </c>
      <c r="B2869" s="59" t="s">
        <v>316</v>
      </c>
      <c r="C2869" s="59" t="s">
        <v>519</v>
      </c>
      <c r="D2869" s="59" t="s">
        <v>1033</v>
      </c>
      <c r="E2869" s="59" t="s">
        <v>906</v>
      </c>
      <c r="F2869">
        <v>17007484.109999999</v>
      </c>
    </row>
    <row r="2870" spans="1:6">
      <c r="A2870" s="60" t="s">
        <v>315</v>
      </c>
      <c r="B2870" s="59" t="s">
        <v>316</v>
      </c>
      <c r="C2870" s="59" t="s">
        <v>660</v>
      </c>
      <c r="D2870" s="59" t="s">
        <v>1034</v>
      </c>
      <c r="E2870" s="59" t="s">
        <v>910</v>
      </c>
      <c r="F2870">
        <v>7309011.4400000004</v>
      </c>
    </row>
    <row r="2871" spans="1:6">
      <c r="A2871" s="60" t="s">
        <v>317</v>
      </c>
      <c r="B2871" s="59" t="s">
        <v>318</v>
      </c>
      <c r="C2871" s="59" t="s">
        <v>680</v>
      </c>
      <c r="D2871" s="59" t="s">
        <v>1029</v>
      </c>
      <c r="E2871" s="59" t="s">
        <v>861</v>
      </c>
      <c r="F2871">
        <v>0.12809999999999999</v>
      </c>
    </row>
    <row r="2872" spans="1:6">
      <c r="A2872" s="60" t="s">
        <v>317</v>
      </c>
      <c r="B2872" s="59" t="s">
        <v>318</v>
      </c>
      <c r="C2872" s="59" t="s">
        <v>656</v>
      </c>
      <c r="D2872" s="59" t="s">
        <v>1030</v>
      </c>
      <c r="E2872" s="59" t="s">
        <v>918</v>
      </c>
      <c r="F2872">
        <v>2354903.7000000002</v>
      </c>
    </row>
    <row r="2873" spans="1:6">
      <c r="A2873" s="60" t="s">
        <v>317</v>
      </c>
      <c r="B2873" s="59" t="s">
        <v>318</v>
      </c>
      <c r="C2873" s="59" t="s">
        <v>658</v>
      </c>
      <c r="D2873" s="59" t="s">
        <v>1031</v>
      </c>
      <c r="E2873" s="59" t="s">
        <v>917</v>
      </c>
      <c r="F2873">
        <v>3707186.65</v>
      </c>
    </row>
    <row r="2874" spans="1:6">
      <c r="A2874" s="60" t="s">
        <v>317</v>
      </c>
      <c r="B2874" s="59" t="s">
        <v>318</v>
      </c>
      <c r="C2874" s="59" t="s">
        <v>650</v>
      </c>
      <c r="D2874" s="59" t="s">
        <v>1035</v>
      </c>
      <c r="E2874" s="59" t="s">
        <v>909</v>
      </c>
      <c r="F2874">
        <v>2184769.23</v>
      </c>
    </row>
    <row r="2875" spans="1:6">
      <c r="A2875" s="60" t="s">
        <v>317</v>
      </c>
      <c r="B2875" s="59" t="s">
        <v>318</v>
      </c>
      <c r="C2875" s="59" t="s">
        <v>648</v>
      </c>
      <c r="D2875" s="59" t="s">
        <v>1032</v>
      </c>
      <c r="E2875" s="59" t="s">
        <v>919</v>
      </c>
      <c r="F2875">
        <v>235780.88</v>
      </c>
    </row>
    <row r="2876" spans="1:6">
      <c r="A2876" s="60" t="s">
        <v>317</v>
      </c>
      <c r="B2876" s="59" t="s">
        <v>318</v>
      </c>
      <c r="C2876" s="59" t="s">
        <v>519</v>
      </c>
      <c r="D2876" s="59" t="s">
        <v>1033</v>
      </c>
      <c r="E2876" s="59" t="s">
        <v>906</v>
      </c>
      <c r="F2876">
        <v>14833611.91</v>
      </c>
    </row>
    <row r="2877" spans="1:6">
      <c r="A2877" s="60" t="s">
        <v>357</v>
      </c>
      <c r="B2877" s="59" t="s">
        <v>358</v>
      </c>
      <c r="C2877" s="59" t="s">
        <v>519</v>
      </c>
      <c r="D2877" s="59" t="s">
        <v>1033</v>
      </c>
      <c r="E2877" s="59" t="s">
        <v>906</v>
      </c>
      <c r="F2877">
        <v>3191176.35</v>
      </c>
    </row>
    <row r="2878" spans="1:6">
      <c r="A2878" s="60" t="s">
        <v>357</v>
      </c>
      <c r="B2878" s="59" t="s">
        <v>358</v>
      </c>
      <c r="C2878" s="59" t="s">
        <v>660</v>
      </c>
      <c r="D2878" s="59" t="s">
        <v>1034</v>
      </c>
      <c r="E2878" s="59" t="s">
        <v>910</v>
      </c>
      <c r="F2878">
        <v>1344948.15</v>
      </c>
    </row>
    <row r="2879" spans="1:6">
      <c r="A2879" s="60" t="s">
        <v>359</v>
      </c>
      <c r="B2879" s="59" t="s">
        <v>360</v>
      </c>
      <c r="C2879" s="59" t="s">
        <v>680</v>
      </c>
      <c r="D2879" s="59" t="s">
        <v>1029</v>
      </c>
      <c r="E2879" s="59" t="s">
        <v>861</v>
      </c>
      <c r="F2879">
        <v>0.14530000000000001</v>
      </c>
    </row>
    <row r="2880" spans="1:6">
      <c r="A2880" s="60" t="s">
        <v>359</v>
      </c>
      <c r="B2880" s="59" t="s">
        <v>360</v>
      </c>
      <c r="C2880" s="59" t="s">
        <v>656</v>
      </c>
      <c r="D2880" s="59" t="s">
        <v>1030</v>
      </c>
      <c r="E2880" s="59" t="s">
        <v>918</v>
      </c>
      <c r="F2880">
        <v>231790.35</v>
      </c>
    </row>
    <row r="2881" spans="1:6">
      <c r="A2881" s="60" t="s">
        <v>359</v>
      </c>
      <c r="B2881" s="59" t="s">
        <v>360</v>
      </c>
      <c r="C2881" s="59" t="s">
        <v>658</v>
      </c>
      <c r="D2881" s="59" t="s">
        <v>1031</v>
      </c>
      <c r="E2881" s="59" t="s">
        <v>917</v>
      </c>
      <c r="F2881">
        <v>2752453.18</v>
      </c>
    </row>
    <row r="2882" spans="1:6">
      <c r="A2882" s="60" t="s">
        <v>359</v>
      </c>
      <c r="B2882" s="59" t="s">
        <v>360</v>
      </c>
      <c r="C2882" s="59" t="s">
        <v>650</v>
      </c>
      <c r="D2882" s="59" t="s">
        <v>1035</v>
      </c>
      <c r="E2882" s="59" t="s">
        <v>909</v>
      </c>
      <c r="F2882">
        <v>798379.97</v>
      </c>
    </row>
    <row r="2883" spans="1:6">
      <c r="A2883" s="60" t="s">
        <v>359</v>
      </c>
      <c r="B2883" s="59" t="s">
        <v>360</v>
      </c>
      <c r="C2883" s="59" t="s">
        <v>648</v>
      </c>
      <c r="D2883" s="59" t="s">
        <v>1032</v>
      </c>
      <c r="E2883" s="59" t="s">
        <v>919</v>
      </c>
      <c r="F2883">
        <v>336370.31</v>
      </c>
    </row>
    <row r="2884" spans="1:6">
      <c r="A2884" s="60" t="s">
        <v>359</v>
      </c>
      <c r="B2884" s="59" t="s">
        <v>360</v>
      </c>
      <c r="C2884" s="59" t="s">
        <v>519</v>
      </c>
      <c r="D2884" s="59" t="s">
        <v>1033</v>
      </c>
      <c r="E2884" s="59" t="s">
        <v>906</v>
      </c>
      <c r="F2884">
        <v>22311741.48</v>
      </c>
    </row>
    <row r="2885" spans="1:6">
      <c r="A2885" s="60" t="s">
        <v>359</v>
      </c>
      <c r="B2885" s="59" t="s">
        <v>360</v>
      </c>
      <c r="C2885" s="59" t="s">
        <v>660</v>
      </c>
      <c r="D2885" s="59" t="s">
        <v>1034</v>
      </c>
      <c r="E2885" s="59" t="s">
        <v>910</v>
      </c>
      <c r="F2885">
        <v>6707304.5800000001</v>
      </c>
    </row>
    <row r="2886" spans="1:6">
      <c r="A2886" s="60" t="s">
        <v>361</v>
      </c>
      <c r="B2886" s="59" t="s">
        <v>362</v>
      </c>
      <c r="C2886" s="59" t="s">
        <v>680</v>
      </c>
      <c r="D2886" s="59" t="s">
        <v>1029</v>
      </c>
      <c r="E2886" s="59" t="s">
        <v>861</v>
      </c>
      <c r="F2886">
        <v>0.14680000000000001</v>
      </c>
    </row>
    <row r="2887" spans="1:6">
      <c r="A2887" s="60" t="s">
        <v>361</v>
      </c>
      <c r="B2887" s="59" t="s">
        <v>362</v>
      </c>
      <c r="C2887" s="59" t="s">
        <v>656</v>
      </c>
      <c r="D2887" s="59" t="s">
        <v>1030</v>
      </c>
      <c r="E2887" s="59" t="s">
        <v>918</v>
      </c>
      <c r="F2887">
        <v>1474291.72</v>
      </c>
    </row>
    <row r="2888" spans="1:6">
      <c r="A2888" s="60" t="s">
        <v>361</v>
      </c>
      <c r="B2888" s="59" t="s">
        <v>362</v>
      </c>
      <c r="C2888" s="59" t="s">
        <v>658</v>
      </c>
      <c r="D2888" s="59" t="s">
        <v>1031</v>
      </c>
      <c r="E2888" s="59" t="s">
        <v>917</v>
      </c>
      <c r="F2888">
        <v>4594660.6500000004</v>
      </c>
    </row>
    <row r="2889" spans="1:6">
      <c r="A2889" s="60" t="s">
        <v>361</v>
      </c>
      <c r="B2889" s="59" t="s">
        <v>362</v>
      </c>
      <c r="C2889" s="59" t="s">
        <v>650</v>
      </c>
      <c r="D2889" s="59" t="s">
        <v>1035</v>
      </c>
      <c r="E2889" s="59" t="s">
        <v>909</v>
      </c>
      <c r="F2889">
        <v>1673746.15</v>
      </c>
    </row>
    <row r="2890" spans="1:6">
      <c r="A2890" s="60" t="s">
        <v>361</v>
      </c>
      <c r="B2890" s="59" t="s">
        <v>362</v>
      </c>
      <c r="C2890" s="59" t="s">
        <v>648</v>
      </c>
      <c r="D2890" s="59" t="s">
        <v>1032</v>
      </c>
      <c r="E2890" s="59" t="s">
        <v>919</v>
      </c>
      <c r="F2890">
        <v>476610.33</v>
      </c>
    </row>
    <row r="2891" spans="1:6">
      <c r="A2891" s="60" t="s">
        <v>361</v>
      </c>
      <c r="B2891" s="59" t="s">
        <v>362</v>
      </c>
      <c r="C2891" s="59" t="s">
        <v>519</v>
      </c>
      <c r="D2891" s="59" t="s">
        <v>1033</v>
      </c>
      <c r="E2891" s="59" t="s">
        <v>906</v>
      </c>
      <c r="F2891">
        <v>30030784.120000001</v>
      </c>
    </row>
    <row r="2892" spans="1:6">
      <c r="A2892" s="60" t="s">
        <v>361</v>
      </c>
      <c r="B2892" s="59" t="s">
        <v>362</v>
      </c>
      <c r="C2892" s="59" t="s">
        <v>660</v>
      </c>
      <c r="D2892" s="59" t="s">
        <v>1034</v>
      </c>
      <c r="E2892" s="59" t="s">
        <v>910</v>
      </c>
      <c r="F2892">
        <v>7961404.1200000001</v>
      </c>
    </row>
    <row r="2893" spans="1:6">
      <c r="A2893" s="60" t="s">
        <v>363</v>
      </c>
      <c r="B2893" s="59" t="s">
        <v>364</v>
      </c>
      <c r="C2893" s="59" t="s">
        <v>680</v>
      </c>
      <c r="D2893" s="59" t="s">
        <v>1029</v>
      </c>
      <c r="E2893" s="59" t="s">
        <v>861</v>
      </c>
      <c r="F2893">
        <v>0.19969999999999999</v>
      </c>
    </row>
    <row r="2894" spans="1:6">
      <c r="A2894" s="60" t="s">
        <v>363</v>
      </c>
      <c r="B2894" s="59" t="s">
        <v>364</v>
      </c>
      <c r="C2894" s="59" t="s">
        <v>658</v>
      </c>
      <c r="D2894" s="59" t="s">
        <v>1031</v>
      </c>
      <c r="E2894" s="59" t="s">
        <v>917</v>
      </c>
      <c r="F2894">
        <v>136353.99</v>
      </c>
    </row>
    <row r="2895" spans="1:6">
      <c r="A2895" s="60" t="s">
        <v>363</v>
      </c>
      <c r="B2895" s="59" t="s">
        <v>364</v>
      </c>
      <c r="C2895" s="59" t="s">
        <v>650</v>
      </c>
      <c r="D2895" s="59" t="s">
        <v>1035</v>
      </c>
      <c r="E2895" s="59" t="s">
        <v>909</v>
      </c>
      <c r="F2895">
        <v>4395.99</v>
      </c>
    </row>
    <row r="2896" spans="1:6">
      <c r="A2896" s="60" t="s">
        <v>363</v>
      </c>
      <c r="B2896" s="59" t="s">
        <v>364</v>
      </c>
      <c r="C2896" s="59" t="s">
        <v>648</v>
      </c>
      <c r="D2896" s="59" t="s">
        <v>1032</v>
      </c>
      <c r="E2896" s="59" t="s">
        <v>919</v>
      </c>
      <c r="F2896">
        <v>26859.32</v>
      </c>
    </row>
    <row r="2897" spans="1:6">
      <c r="A2897" s="60" t="s">
        <v>363</v>
      </c>
      <c r="B2897" s="59" t="s">
        <v>364</v>
      </c>
      <c r="C2897" s="59" t="s">
        <v>519</v>
      </c>
      <c r="D2897" s="59" t="s">
        <v>1033</v>
      </c>
      <c r="E2897" s="59" t="s">
        <v>906</v>
      </c>
      <c r="F2897">
        <v>1367212.46</v>
      </c>
    </row>
    <row r="2898" spans="1:6">
      <c r="A2898" s="60" t="s">
        <v>363</v>
      </c>
      <c r="B2898" s="59" t="s">
        <v>364</v>
      </c>
      <c r="C2898" s="59" t="s">
        <v>660</v>
      </c>
      <c r="D2898" s="59" t="s">
        <v>1034</v>
      </c>
      <c r="E2898" s="59" t="s">
        <v>910</v>
      </c>
      <c r="F2898">
        <v>1056706.19</v>
      </c>
    </row>
    <row r="2899" spans="1:6">
      <c r="A2899" s="60" t="s">
        <v>365</v>
      </c>
      <c r="B2899" s="59" t="s">
        <v>366</v>
      </c>
      <c r="C2899" s="59" t="s">
        <v>680</v>
      </c>
      <c r="D2899" s="59" t="s">
        <v>1029</v>
      </c>
      <c r="E2899" s="59" t="s">
        <v>861</v>
      </c>
      <c r="F2899">
        <v>0.16500000000000001</v>
      </c>
    </row>
    <row r="2900" spans="1:6">
      <c r="A2900" s="60" t="s">
        <v>365</v>
      </c>
      <c r="B2900" s="59" t="s">
        <v>366</v>
      </c>
      <c r="C2900" s="59" t="s">
        <v>656</v>
      </c>
      <c r="D2900" s="59" t="s">
        <v>1030</v>
      </c>
      <c r="E2900" s="59" t="s">
        <v>918</v>
      </c>
      <c r="F2900">
        <v>919637.25</v>
      </c>
    </row>
    <row r="2901" spans="1:6">
      <c r="A2901" s="60" t="s">
        <v>365</v>
      </c>
      <c r="B2901" s="59" t="s">
        <v>366</v>
      </c>
      <c r="C2901" s="59" t="s">
        <v>658</v>
      </c>
      <c r="D2901" s="59" t="s">
        <v>1031</v>
      </c>
      <c r="E2901" s="59" t="s">
        <v>917</v>
      </c>
      <c r="F2901">
        <v>2080126.63</v>
      </c>
    </row>
    <row r="2902" spans="1:6">
      <c r="A2902" s="60" t="s">
        <v>365</v>
      </c>
      <c r="B2902" s="59" t="s">
        <v>366</v>
      </c>
      <c r="C2902" s="59" t="s">
        <v>650</v>
      </c>
      <c r="D2902" s="59" t="s">
        <v>1035</v>
      </c>
      <c r="E2902" s="59" t="s">
        <v>909</v>
      </c>
      <c r="F2902">
        <v>874461.89</v>
      </c>
    </row>
    <row r="2903" spans="1:6">
      <c r="A2903" s="60" t="s">
        <v>365</v>
      </c>
      <c r="B2903" s="59" t="s">
        <v>366</v>
      </c>
      <c r="C2903" s="59" t="s">
        <v>648</v>
      </c>
      <c r="D2903" s="59" t="s">
        <v>1032</v>
      </c>
      <c r="E2903" s="59" t="s">
        <v>919</v>
      </c>
      <c r="F2903">
        <v>175084.79999999999</v>
      </c>
    </row>
    <row r="2904" spans="1:6">
      <c r="A2904" s="60" t="s">
        <v>365</v>
      </c>
      <c r="B2904" s="59" t="s">
        <v>366</v>
      </c>
      <c r="C2904" s="59" t="s">
        <v>519</v>
      </c>
      <c r="D2904" s="59" t="s">
        <v>1033</v>
      </c>
      <c r="E2904" s="59" t="s">
        <v>906</v>
      </c>
      <c r="F2904">
        <v>11098443.43</v>
      </c>
    </row>
    <row r="2905" spans="1:6">
      <c r="A2905" s="60" t="s">
        <v>365</v>
      </c>
      <c r="B2905" s="59" t="s">
        <v>366</v>
      </c>
      <c r="C2905" s="59" t="s">
        <v>660</v>
      </c>
      <c r="D2905" s="59" t="s">
        <v>1034</v>
      </c>
      <c r="E2905" s="59" t="s">
        <v>910</v>
      </c>
      <c r="F2905">
        <v>4250671.99</v>
      </c>
    </row>
    <row r="2906" spans="1:6">
      <c r="A2906" s="60" t="s">
        <v>367</v>
      </c>
      <c r="B2906" s="59" t="s">
        <v>368</v>
      </c>
      <c r="C2906" s="59" t="s">
        <v>680</v>
      </c>
      <c r="D2906" s="59" t="s">
        <v>1029</v>
      </c>
      <c r="E2906" s="59" t="s">
        <v>861</v>
      </c>
      <c r="F2906">
        <v>0.17979999999999999</v>
      </c>
    </row>
    <row r="2907" spans="1:6">
      <c r="A2907" s="60" t="s">
        <v>367</v>
      </c>
      <c r="B2907" s="59" t="s">
        <v>368</v>
      </c>
      <c r="C2907" s="59" t="s">
        <v>656</v>
      </c>
      <c r="D2907" s="59" t="s">
        <v>1030</v>
      </c>
      <c r="E2907" s="59" t="s">
        <v>918</v>
      </c>
      <c r="F2907">
        <v>935390.6</v>
      </c>
    </row>
    <row r="2908" spans="1:6">
      <c r="A2908" s="60" t="s">
        <v>367</v>
      </c>
      <c r="B2908" s="59" t="s">
        <v>368</v>
      </c>
      <c r="C2908" s="59" t="s">
        <v>658</v>
      </c>
      <c r="D2908" s="59" t="s">
        <v>1031</v>
      </c>
      <c r="E2908" s="59" t="s">
        <v>917</v>
      </c>
      <c r="F2908">
        <v>1355882.07</v>
      </c>
    </row>
    <row r="2909" spans="1:6">
      <c r="A2909" s="60" t="s">
        <v>367</v>
      </c>
      <c r="B2909" s="59" t="s">
        <v>368</v>
      </c>
      <c r="C2909" s="59" t="s">
        <v>650</v>
      </c>
      <c r="D2909" s="59" t="s">
        <v>1035</v>
      </c>
      <c r="E2909" s="59" t="s">
        <v>909</v>
      </c>
      <c r="F2909">
        <v>272213.42</v>
      </c>
    </row>
    <row r="2910" spans="1:6">
      <c r="A2910" s="60" t="s">
        <v>367</v>
      </c>
      <c r="B2910" s="59" t="s">
        <v>368</v>
      </c>
      <c r="C2910" s="59" t="s">
        <v>648</v>
      </c>
      <c r="D2910" s="59" t="s">
        <v>1032</v>
      </c>
      <c r="E2910" s="59" t="s">
        <v>919</v>
      </c>
      <c r="F2910">
        <v>108694.58</v>
      </c>
    </row>
    <row r="2911" spans="1:6">
      <c r="A2911" s="60" t="s">
        <v>367</v>
      </c>
      <c r="B2911" s="59" t="s">
        <v>368</v>
      </c>
      <c r="C2911" s="59" t="s">
        <v>519</v>
      </c>
      <c r="D2911" s="59" t="s">
        <v>1033</v>
      </c>
      <c r="E2911" s="59" t="s">
        <v>906</v>
      </c>
      <c r="F2911">
        <v>7819178.5499999998</v>
      </c>
    </row>
    <row r="2912" spans="1:6">
      <c r="A2912" s="60" t="s">
        <v>367</v>
      </c>
      <c r="B2912" s="59" t="s">
        <v>368</v>
      </c>
      <c r="C2912" s="59" t="s">
        <v>660</v>
      </c>
      <c r="D2912" s="59" t="s">
        <v>1034</v>
      </c>
      <c r="E2912" s="59" t="s">
        <v>910</v>
      </c>
      <c r="F2912">
        <v>2750929.79</v>
      </c>
    </row>
    <row r="2913" spans="1:6">
      <c r="A2913" s="60" t="s">
        <v>369</v>
      </c>
      <c r="B2913" s="59" t="s">
        <v>370</v>
      </c>
      <c r="C2913" s="59" t="s">
        <v>680</v>
      </c>
      <c r="D2913" s="59" t="s">
        <v>1029</v>
      </c>
      <c r="E2913" s="59" t="s">
        <v>861</v>
      </c>
      <c r="F2913">
        <v>0.24790000000000001</v>
      </c>
    </row>
    <row r="2914" spans="1:6">
      <c r="A2914" s="60" t="s">
        <v>369</v>
      </c>
      <c r="B2914" s="59" t="s">
        <v>370</v>
      </c>
      <c r="C2914" s="59" t="s">
        <v>658</v>
      </c>
      <c r="D2914" s="59" t="s">
        <v>1031</v>
      </c>
      <c r="E2914" s="59" t="s">
        <v>917</v>
      </c>
      <c r="F2914">
        <v>167679.06</v>
      </c>
    </row>
    <row r="2915" spans="1:6">
      <c r="A2915" s="60" t="s">
        <v>369</v>
      </c>
      <c r="B2915" s="59" t="s">
        <v>370</v>
      </c>
      <c r="C2915" s="59" t="s">
        <v>648</v>
      </c>
      <c r="D2915" s="59" t="s">
        <v>1032</v>
      </c>
      <c r="E2915" s="59" t="s">
        <v>919</v>
      </c>
      <c r="F2915">
        <v>18016.93</v>
      </c>
    </row>
    <row r="2916" spans="1:6">
      <c r="A2916" s="60" t="s">
        <v>369</v>
      </c>
      <c r="B2916" s="59" t="s">
        <v>370</v>
      </c>
      <c r="C2916" s="59" t="s">
        <v>519</v>
      </c>
      <c r="D2916" s="59" t="s">
        <v>1033</v>
      </c>
      <c r="E2916" s="59" t="s">
        <v>906</v>
      </c>
      <c r="F2916">
        <v>820257.67</v>
      </c>
    </row>
    <row r="2917" spans="1:6">
      <c r="A2917" s="60" t="s">
        <v>369</v>
      </c>
      <c r="B2917" s="59" t="s">
        <v>370</v>
      </c>
      <c r="C2917" s="59" t="s">
        <v>660</v>
      </c>
      <c r="D2917" s="59" t="s">
        <v>1034</v>
      </c>
      <c r="E2917" s="59" t="s">
        <v>910</v>
      </c>
      <c r="F2917">
        <v>812617.36</v>
      </c>
    </row>
    <row r="2918" spans="1:6">
      <c r="A2918" s="60" t="s">
        <v>371</v>
      </c>
      <c r="B2918" s="59" t="s">
        <v>372</v>
      </c>
      <c r="C2918" s="59" t="s">
        <v>680</v>
      </c>
      <c r="D2918" s="59" t="s">
        <v>1029</v>
      </c>
      <c r="E2918" s="59" t="s">
        <v>861</v>
      </c>
      <c r="F2918">
        <v>0.1895</v>
      </c>
    </row>
    <row r="2919" spans="1:6">
      <c r="A2919" s="60" t="s">
        <v>371</v>
      </c>
      <c r="B2919" s="59" t="s">
        <v>372</v>
      </c>
      <c r="C2919" s="59" t="s">
        <v>656</v>
      </c>
      <c r="D2919" s="59" t="s">
        <v>1030</v>
      </c>
      <c r="E2919" s="59" t="s">
        <v>918</v>
      </c>
      <c r="F2919">
        <v>599864.35</v>
      </c>
    </row>
    <row r="2920" spans="1:6">
      <c r="A2920" s="60" t="s">
        <v>371</v>
      </c>
      <c r="B2920" s="59" t="s">
        <v>372</v>
      </c>
      <c r="C2920" s="59" t="s">
        <v>658</v>
      </c>
      <c r="D2920" s="59" t="s">
        <v>1031</v>
      </c>
      <c r="E2920" s="59" t="s">
        <v>917</v>
      </c>
      <c r="F2920">
        <v>1303077.3600000001</v>
      </c>
    </row>
    <row r="2921" spans="1:6">
      <c r="A2921" s="60" t="s">
        <v>371</v>
      </c>
      <c r="B2921" s="59" t="s">
        <v>372</v>
      </c>
      <c r="C2921" s="59" t="s">
        <v>650</v>
      </c>
      <c r="D2921" s="59" t="s">
        <v>1035</v>
      </c>
      <c r="E2921" s="59" t="s">
        <v>909</v>
      </c>
      <c r="F2921">
        <v>291705.3</v>
      </c>
    </row>
    <row r="2922" spans="1:6">
      <c r="A2922" s="60" t="s">
        <v>371</v>
      </c>
      <c r="B2922" s="59" t="s">
        <v>372</v>
      </c>
      <c r="C2922" s="59" t="s">
        <v>648</v>
      </c>
      <c r="D2922" s="59" t="s">
        <v>1032</v>
      </c>
      <c r="E2922" s="59" t="s">
        <v>919</v>
      </c>
      <c r="F2922">
        <v>108433.18</v>
      </c>
    </row>
    <row r="2923" spans="1:6">
      <c r="A2923" s="60" t="s">
        <v>371</v>
      </c>
      <c r="B2923" s="59" t="s">
        <v>372</v>
      </c>
      <c r="C2923" s="59" t="s">
        <v>519</v>
      </c>
      <c r="D2923" s="59" t="s">
        <v>1033</v>
      </c>
      <c r="E2923" s="59" t="s">
        <v>906</v>
      </c>
      <c r="F2923">
        <v>6020175.4199999999</v>
      </c>
    </row>
    <row r="2924" spans="1:6">
      <c r="A2924" s="60" t="s">
        <v>371</v>
      </c>
      <c r="B2924" s="59" t="s">
        <v>372</v>
      </c>
      <c r="C2924" s="59" t="s">
        <v>660</v>
      </c>
      <c r="D2924" s="59" t="s">
        <v>1034</v>
      </c>
      <c r="E2924" s="59" t="s">
        <v>910</v>
      </c>
      <c r="F2924">
        <v>2070573.38</v>
      </c>
    </row>
    <row r="2925" spans="1:6">
      <c r="A2925" s="60" t="s">
        <v>433</v>
      </c>
      <c r="B2925" s="59" t="s">
        <v>434</v>
      </c>
      <c r="C2925" s="59" t="s">
        <v>680</v>
      </c>
      <c r="D2925" s="59" t="s">
        <v>1029</v>
      </c>
      <c r="E2925" s="59" t="s">
        <v>861</v>
      </c>
      <c r="F2925">
        <v>0.1157</v>
      </c>
    </row>
    <row r="2926" spans="1:6">
      <c r="A2926" s="60" t="s">
        <v>433</v>
      </c>
      <c r="B2926" s="59" t="s">
        <v>434</v>
      </c>
      <c r="C2926" s="59" t="s">
        <v>656</v>
      </c>
      <c r="D2926" s="59" t="s">
        <v>1030</v>
      </c>
      <c r="E2926" s="59" t="s">
        <v>918</v>
      </c>
      <c r="F2926">
        <v>850340.03</v>
      </c>
    </row>
    <row r="2927" spans="1:6">
      <c r="A2927" s="60" t="s">
        <v>433</v>
      </c>
      <c r="B2927" s="59" t="s">
        <v>434</v>
      </c>
      <c r="C2927" s="59" t="s">
        <v>658</v>
      </c>
      <c r="D2927" s="59" t="s">
        <v>1031</v>
      </c>
      <c r="E2927" s="59" t="s">
        <v>917</v>
      </c>
      <c r="F2927">
        <v>1402323.69</v>
      </c>
    </row>
    <row r="2928" spans="1:6">
      <c r="A2928" s="60" t="s">
        <v>433</v>
      </c>
      <c r="B2928" s="59" t="s">
        <v>434</v>
      </c>
      <c r="C2928" s="59" t="s">
        <v>650</v>
      </c>
      <c r="D2928" s="59" t="s">
        <v>1035</v>
      </c>
      <c r="E2928" s="59" t="s">
        <v>909</v>
      </c>
      <c r="F2928">
        <v>1497998.88</v>
      </c>
    </row>
    <row r="2929" spans="1:6">
      <c r="A2929" s="60" t="s">
        <v>433</v>
      </c>
      <c r="B2929" s="59" t="s">
        <v>434</v>
      </c>
      <c r="C2929" s="59" t="s">
        <v>648</v>
      </c>
      <c r="D2929" s="59" t="s">
        <v>1032</v>
      </c>
      <c r="E2929" s="59" t="s">
        <v>919</v>
      </c>
      <c r="F2929">
        <v>111030.5</v>
      </c>
    </row>
    <row r="2930" spans="1:6">
      <c r="A2930" s="60" t="s">
        <v>433</v>
      </c>
      <c r="B2930" s="59" t="s">
        <v>434</v>
      </c>
      <c r="C2930" s="59" t="s">
        <v>519</v>
      </c>
      <c r="D2930" s="59" t="s">
        <v>1033</v>
      </c>
      <c r="E2930" s="59" t="s">
        <v>906</v>
      </c>
      <c r="F2930">
        <v>7564865.0700000003</v>
      </c>
    </row>
    <row r="2931" spans="1:6">
      <c r="A2931" s="60" t="s">
        <v>433</v>
      </c>
      <c r="B2931" s="59" t="s">
        <v>434</v>
      </c>
      <c r="C2931" s="59" t="s">
        <v>660</v>
      </c>
      <c r="D2931" s="59" t="s">
        <v>1034</v>
      </c>
      <c r="E2931" s="59" t="s">
        <v>910</v>
      </c>
      <c r="F2931">
        <v>2794358.42</v>
      </c>
    </row>
    <row r="2932" spans="1:6">
      <c r="A2932" s="60" t="s">
        <v>435</v>
      </c>
      <c r="B2932" s="59" t="s">
        <v>436</v>
      </c>
      <c r="C2932" s="59" t="s">
        <v>680</v>
      </c>
      <c r="D2932" s="59" t="s">
        <v>1029</v>
      </c>
      <c r="E2932" s="59" t="s">
        <v>861</v>
      </c>
      <c r="F2932">
        <v>0.1318</v>
      </c>
    </row>
    <row r="2933" spans="1:6">
      <c r="A2933" s="60" t="s">
        <v>435</v>
      </c>
      <c r="B2933" s="59" t="s">
        <v>436</v>
      </c>
      <c r="C2933" s="59" t="s">
        <v>656</v>
      </c>
      <c r="D2933" s="59" t="s">
        <v>1030</v>
      </c>
      <c r="E2933" s="59" t="s">
        <v>918</v>
      </c>
      <c r="F2933">
        <v>823283.19999999995</v>
      </c>
    </row>
    <row r="2934" spans="1:6">
      <c r="A2934" s="60" t="s">
        <v>435</v>
      </c>
      <c r="B2934" s="59" t="s">
        <v>436</v>
      </c>
      <c r="C2934" s="59" t="s">
        <v>658</v>
      </c>
      <c r="D2934" s="59" t="s">
        <v>1031</v>
      </c>
      <c r="E2934" s="59" t="s">
        <v>917</v>
      </c>
      <c r="F2934">
        <v>1754062.43</v>
      </c>
    </row>
    <row r="2935" spans="1:6">
      <c r="A2935" s="60" t="s">
        <v>435</v>
      </c>
      <c r="B2935" s="59" t="s">
        <v>436</v>
      </c>
      <c r="C2935" s="59" t="s">
        <v>650</v>
      </c>
      <c r="D2935" s="59" t="s">
        <v>1035</v>
      </c>
      <c r="E2935" s="59" t="s">
        <v>909</v>
      </c>
      <c r="F2935">
        <v>770694.76</v>
      </c>
    </row>
    <row r="2936" spans="1:6">
      <c r="A2936" s="60" t="s">
        <v>435</v>
      </c>
      <c r="B2936" s="59" t="s">
        <v>436</v>
      </c>
      <c r="C2936" s="59" t="s">
        <v>648</v>
      </c>
      <c r="D2936" s="59" t="s">
        <v>1032</v>
      </c>
      <c r="E2936" s="59" t="s">
        <v>919</v>
      </c>
      <c r="F2936">
        <v>148690.67000000001</v>
      </c>
    </row>
    <row r="2937" spans="1:6">
      <c r="A2937" s="60" t="s">
        <v>435</v>
      </c>
      <c r="B2937" s="59" t="s">
        <v>436</v>
      </c>
      <c r="C2937" s="59" t="s">
        <v>519</v>
      </c>
      <c r="D2937" s="59" t="s">
        <v>1033</v>
      </c>
      <c r="E2937" s="59" t="s">
        <v>906</v>
      </c>
      <c r="F2937">
        <v>12058883.24</v>
      </c>
    </row>
    <row r="2938" spans="1:6">
      <c r="A2938" s="60" t="s">
        <v>435</v>
      </c>
      <c r="B2938" s="59" t="s">
        <v>436</v>
      </c>
      <c r="C2938" s="59" t="s">
        <v>660</v>
      </c>
      <c r="D2938" s="59" t="s">
        <v>1034</v>
      </c>
      <c r="E2938" s="59" t="s">
        <v>910</v>
      </c>
      <c r="F2938">
        <v>4058625.86</v>
      </c>
    </row>
    <row r="2939" spans="1:6">
      <c r="A2939" s="60" t="s">
        <v>437</v>
      </c>
      <c r="B2939" s="59" t="s">
        <v>438</v>
      </c>
      <c r="C2939" s="59" t="s">
        <v>680</v>
      </c>
      <c r="D2939" s="59" t="s">
        <v>1029</v>
      </c>
      <c r="E2939" s="59" t="s">
        <v>861</v>
      </c>
      <c r="F2939">
        <v>0.18279999999999999</v>
      </c>
    </row>
    <row r="2940" spans="1:6">
      <c r="A2940" s="60" t="s">
        <v>437</v>
      </c>
      <c r="B2940" s="59" t="s">
        <v>438</v>
      </c>
      <c r="C2940" s="59" t="s">
        <v>656</v>
      </c>
      <c r="D2940" s="59" t="s">
        <v>1030</v>
      </c>
      <c r="E2940" s="59" t="s">
        <v>918</v>
      </c>
      <c r="F2940">
        <v>17463.86</v>
      </c>
    </row>
    <row r="2941" spans="1:6">
      <c r="A2941" s="60" t="s">
        <v>437</v>
      </c>
      <c r="B2941" s="59" t="s">
        <v>438</v>
      </c>
      <c r="C2941" s="59" t="s">
        <v>658</v>
      </c>
      <c r="D2941" s="59" t="s">
        <v>1031</v>
      </c>
      <c r="E2941" s="59" t="s">
        <v>917</v>
      </c>
      <c r="F2941">
        <v>639504.13</v>
      </c>
    </row>
    <row r="2942" spans="1:6">
      <c r="A2942" s="60" t="s">
        <v>437</v>
      </c>
      <c r="B2942" s="59" t="s">
        <v>438</v>
      </c>
      <c r="C2942" s="59" t="s">
        <v>650</v>
      </c>
      <c r="D2942" s="59" t="s">
        <v>1035</v>
      </c>
      <c r="E2942" s="59" t="s">
        <v>909</v>
      </c>
      <c r="F2942">
        <v>112382.29</v>
      </c>
    </row>
    <row r="2943" spans="1:6">
      <c r="A2943" s="60" t="s">
        <v>437</v>
      </c>
      <c r="B2943" s="59" t="s">
        <v>438</v>
      </c>
      <c r="C2943" s="59" t="s">
        <v>648</v>
      </c>
      <c r="D2943" s="59" t="s">
        <v>1032</v>
      </c>
      <c r="E2943" s="59" t="s">
        <v>919</v>
      </c>
      <c r="F2943">
        <v>89957.75</v>
      </c>
    </row>
    <row r="2944" spans="1:6">
      <c r="A2944" s="60" t="s">
        <v>437</v>
      </c>
      <c r="B2944" s="59" t="s">
        <v>438</v>
      </c>
      <c r="C2944" s="59" t="s">
        <v>519</v>
      </c>
      <c r="D2944" s="59" t="s">
        <v>1033</v>
      </c>
      <c r="E2944" s="59" t="s">
        <v>906</v>
      </c>
      <c r="F2944">
        <v>5332288.2300000004</v>
      </c>
    </row>
    <row r="2945" spans="1:6">
      <c r="A2945" s="60" t="s">
        <v>437</v>
      </c>
      <c r="B2945" s="59" t="s">
        <v>438</v>
      </c>
      <c r="C2945" s="59" t="s">
        <v>660</v>
      </c>
      <c r="D2945" s="59" t="s">
        <v>1034</v>
      </c>
      <c r="E2945" s="59" t="s">
        <v>910</v>
      </c>
      <c r="F2945">
        <v>1462454.97</v>
      </c>
    </row>
    <row r="2946" spans="1:6">
      <c r="A2946" s="60" t="s">
        <v>439</v>
      </c>
      <c r="B2946" s="59" t="s">
        <v>440</v>
      </c>
      <c r="C2946" s="59" t="s">
        <v>680</v>
      </c>
      <c r="D2946" s="59" t="s">
        <v>1029</v>
      </c>
      <c r="E2946" s="59" t="s">
        <v>861</v>
      </c>
      <c r="F2946">
        <v>0.2331</v>
      </c>
    </row>
    <row r="2947" spans="1:6">
      <c r="A2947" s="60" t="s">
        <v>439</v>
      </c>
      <c r="B2947" s="59" t="s">
        <v>440</v>
      </c>
      <c r="C2947" s="59" t="s">
        <v>656</v>
      </c>
      <c r="D2947" s="59" t="s">
        <v>1030</v>
      </c>
      <c r="E2947" s="59" t="s">
        <v>918</v>
      </c>
      <c r="F2947">
        <v>168556.72</v>
      </c>
    </row>
    <row r="2948" spans="1:6">
      <c r="A2948" s="60" t="s">
        <v>439</v>
      </c>
      <c r="B2948" s="59" t="s">
        <v>440</v>
      </c>
      <c r="C2948" s="59" t="s">
        <v>658</v>
      </c>
      <c r="D2948" s="59" t="s">
        <v>1031</v>
      </c>
      <c r="E2948" s="59" t="s">
        <v>917</v>
      </c>
      <c r="F2948">
        <v>230836.18</v>
      </c>
    </row>
    <row r="2949" spans="1:6">
      <c r="A2949" s="60" t="s">
        <v>439</v>
      </c>
      <c r="B2949" s="59" t="s">
        <v>440</v>
      </c>
      <c r="C2949" s="59" t="s">
        <v>650</v>
      </c>
      <c r="D2949" s="59" t="s">
        <v>1035</v>
      </c>
      <c r="E2949" s="59" t="s">
        <v>909</v>
      </c>
      <c r="F2949">
        <v>23558.36</v>
      </c>
    </row>
    <row r="2950" spans="1:6">
      <c r="A2950" s="60" t="s">
        <v>439</v>
      </c>
      <c r="B2950" s="59" t="s">
        <v>440</v>
      </c>
      <c r="C2950" s="59" t="s">
        <v>648</v>
      </c>
      <c r="D2950" s="59" t="s">
        <v>1032</v>
      </c>
      <c r="E2950" s="59" t="s">
        <v>919</v>
      </c>
      <c r="F2950">
        <v>16209.72</v>
      </c>
    </row>
    <row r="2951" spans="1:6">
      <c r="A2951" s="60" t="s">
        <v>439</v>
      </c>
      <c r="B2951" s="59" t="s">
        <v>440</v>
      </c>
      <c r="C2951" s="59" t="s">
        <v>519</v>
      </c>
      <c r="D2951" s="59" t="s">
        <v>1033</v>
      </c>
      <c r="E2951" s="59" t="s">
        <v>906</v>
      </c>
      <c r="F2951">
        <v>1262095.96</v>
      </c>
    </row>
    <row r="2952" spans="1:6">
      <c r="A2952" s="60" t="s">
        <v>439</v>
      </c>
      <c r="B2952" s="59" t="s">
        <v>440</v>
      </c>
      <c r="C2952" s="59" t="s">
        <v>660</v>
      </c>
      <c r="D2952" s="59" t="s">
        <v>1034</v>
      </c>
      <c r="E2952" s="59" t="s">
        <v>910</v>
      </c>
      <c r="F2952">
        <v>388467.67</v>
      </c>
    </row>
    <row r="2953" spans="1:6">
      <c r="A2953" s="60" t="s">
        <v>609</v>
      </c>
      <c r="B2953" s="59" t="s">
        <v>610</v>
      </c>
      <c r="C2953" s="59" t="s">
        <v>680</v>
      </c>
      <c r="D2953" s="59" t="s">
        <v>1029</v>
      </c>
      <c r="E2953" s="59" t="s">
        <v>861</v>
      </c>
      <c r="F2953">
        <v>0.19789999999999999</v>
      </c>
    </row>
    <row r="2954" spans="1:6">
      <c r="A2954" s="60" t="s">
        <v>609</v>
      </c>
      <c r="B2954" s="59" t="s">
        <v>610</v>
      </c>
      <c r="C2954" s="59" t="s">
        <v>658</v>
      </c>
      <c r="D2954" s="59" t="s">
        <v>1031</v>
      </c>
      <c r="E2954" s="59" t="s">
        <v>917</v>
      </c>
      <c r="F2954">
        <v>94732.04</v>
      </c>
    </row>
    <row r="2955" spans="1:6">
      <c r="A2955" s="60" t="s">
        <v>609</v>
      </c>
      <c r="B2955" s="59" t="s">
        <v>610</v>
      </c>
      <c r="C2955" s="59" t="s">
        <v>650</v>
      </c>
      <c r="D2955" s="59" t="s">
        <v>1035</v>
      </c>
      <c r="E2955" s="59" t="s">
        <v>909</v>
      </c>
      <c r="F2955">
        <v>63563.519999999997</v>
      </c>
    </row>
    <row r="2956" spans="1:6">
      <c r="A2956" s="60" t="s">
        <v>609</v>
      </c>
      <c r="B2956" s="59" t="s">
        <v>610</v>
      </c>
      <c r="C2956" s="59" t="s">
        <v>648</v>
      </c>
      <c r="D2956" s="59" t="s">
        <v>1032</v>
      </c>
      <c r="E2956" s="59" t="s">
        <v>919</v>
      </c>
      <c r="F2956">
        <v>15328</v>
      </c>
    </row>
    <row r="2957" spans="1:6">
      <c r="A2957" s="60" t="s">
        <v>609</v>
      </c>
      <c r="B2957" s="59" t="s">
        <v>610</v>
      </c>
      <c r="C2957" s="59" t="s">
        <v>519</v>
      </c>
      <c r="D2957" s="59" t="s">
        <v>1033</v>
      </c>
      <c r="E2957" s="59" t="s">
        <v>906</v>
      </c>
      <c r="F2957">
        <v>619444.17000000004</v>
      </c>
    </row>
    <row r="2958" spans="1:6">
      <c r="A2958" s="60" t="s">
        <v>609</v>
      </c>
      <c r="B2958" s="59" t="s">
        <v>610</v>
      </c>
      <c r="C2958" s="59" t="s">
        <v>660</v>
      </c>
      <c r="D2958" s="59" t="s">
        <v>1034</v>
      </c>
      <c r="E2958" s="59" t="s">
        <v>910</v>
      </c>
      <c r="F2958">
        <v>260498.16</v>
      </c>
    </row>
    <row r="2959" spans="1:6">
      <c r="A2959" s="60" t="s">
        <v>441</v>
      </c>
      <c r="B2959" s="59" t="s">
        <v>442</v>
      </c>
      <c r="C2959" s="59" t="s">
        <v>680</v>
      </c>
      <c r="D2959" s="59" t="s">
        <v>1029</v>
      </c>
      <c r="E2959" s="59" t="s">
        <v>861</v>
      </c>
      <c r="F2959">
        <v>0.13850000000000001</v>
      </c>
    </row>
    <row r="2960" spans="1:6">
      <c r="A2960" s="60" t="s">
        <v>441</v>
      </c>
      <c r="B2960" s="59" t="s">
        <v>442</v>
      </c>
      <c r="C2960" s="59" t="s">
        <v>656</v>
      </c>
      <c r="D2960" s="59" t="s">
        <v>1030</v>
      </c>
      <c r="E2960" s="59" t="s">
        <v>918</v>
      </c>
      <c r="F2960">
        <v>2091054</v>
      </c>
    </row>
    <row r="2961" spans="1:6">
      <c r="A2961" s="60" t="s">
        <v>441</v>
      </c>
      <c r="B2961" s="59" t="s">
        <v>442</v>
      </c>
      <c r="C2961" s="59" t="s">
        <v>658</v>
      </c>
      <c r="D2961" s="59" t="s">
        <v>1031</v>
      </c>
      <c r="E2961" s="59" t="s">
        <v>917</v>
      </c>
      <c r="F2961">
        <v>3220615.59</v>
      </c>
    </row>
    <row r="2962" spans="1:6">
      <c r="A2962" s="60" t="s">
        <v>441</v>
      </c>
      <c r="B2962" s="59" t="s">
        <v>442</v>
      </c>
      <c r="C2962" s="59" t="s">
        <v>650</v>
      </c>
      <c r="D2962" s="59" t="s">
        <v>1035</v>
      </c>
      <c r="E2962" s="59" t="s">
        <v>909</v>
      </c>
      <c r="F2962">
        <v>3493848.31</v>
      </c>
    </row>
    <row r="2963" spans="1:6">
      <c r="A2963" s="60" t="s">
        <v>441</v>
      </c>
      <c r="B2963" s="59" t="s">
        <v>442</v>
      </c>
      <c r="C2963" s="59" t="s">
        <v>648</v>
      </c>
      <c r="D2963" s="59" t="s">
        <v>1032</v>
      </c>
      <c r="E2963" s="59" t="s">
        <v>919</v>
      </c>
      <c r="F2963">
        <v>219501.56</v>
      </c>
    </row>
    <row r="2964" spans="1:6">
      <c r="A2964" s="60" t="s">
        <v>441</v>
      </c>
      <c r="B2964" s="59" t="s">
        <v>442</v>
      </c>
      <c r="C2964" s="59" t="s">
        <v>519</v>
      </c>
      <c r="D2964" s="59" t="s">
        <v>1033</v>
      </c>
      <c r="E2964" s="59" t="s">
        <v>906</v>
      </c>
      <c r="F2964">
        <v>13385417.66</v>
      </c>
    </row>
    <row r="2965" spans="1:6">
      <c r="A2965" s="60" t="s">
        <v>441</v>
      </c>
      <c r="B2965" s="59" t="s">
        <v>442</v>
      </c>
      <c r="C2965" s="59" t="s">
        <v>660</v>
      </c>
      <c r="D2965" s="59" t="s">
        <v>1034</v>
      </c>
      <c r="E2965" s="59" t="s">
        <v>910</v>
      </c>
      <c r="F2965">
        <v>4694230.2699999996</v>
      </c>
    </row>
    <row r="2966" spans="1:6">
      <c r="A2966" s="60" t="s">
        <v>611</v>
      </c>
      <c r="B2966" s="59" t="s">
        <v>612</v>
      </c>
      <c r="C2966" s="59" t="s">
        <v>680</v>
      </c>
      <c r="D2966" s="59" t="s">
        <v>1029</v>
      </c>
      <c r="E2966" s="59" t="s">
        <v>861</v>
      </c>
      <c r="F2966">
        <v>0.33989999999999998</v>
      </c>
    </row>
    <row r="2967" spans="1:6">
      <c r="A2967" s="60" t="s">
        <v>611</v>
      </c>
      <c r="B2967" s="59" t="s">
        <v>612</v>
      </c>
      <c r="C2967" s="59" t="s">
        <v>656</v>
      </c>
      <c r="D2967" s="59" t="s">
        <v>1030</v>
      </c>
      <c r="E2967" s="59" t="s">
        <v>918</v>
      </c>
      <c r="F2967">
        <v>37418.160000000003</v>
      </c>
    </row>
    <row r="2968" spans="1:6">
      <c r="A2968" s="60" t="s">
        <v>611</v>
      </c>
      <c r="B2968" s="59" t="s">
        <v>612</v>
      </c>
      <c r="C2968" s="59" t="s">
        <v>658</v>
      </c>
      <c r="D2968" s="59" t="s">
        <v>1031</v>
      </c>
      <c r="E2968" s="59" t="s">
        <v>917</v>
      </c>
      <c r="F2968">
        <v>54035.55</v>
      </c>
    </row>
    <row r="2969" spans="1:6">
      <c r="A2969" s="60" t="s">
        <v>611</v>
      </c>
      <c r="B2969" s="59" t="s">
        <v>612</v>
      </c>
      <c r="C2969" s="59" t="s">
        <v>648</v>
      </c>
      <c r="D2969" s="59" t="s">
        <v>1032</v>
      </c>
      <c r="E2969" s="59" t="s">
        <v>919</v>
      </c>
      <c r="F2969">
        <v>3834.79</v>
      </c>
    </row>
    <row r="2970" spans="1:6">
      <c r="A2970" s="60" t="s">
        <v>611</v>
      </c>
      <c r="B2970" s="59" t="s">
        <v>612</v>
      </c>
      <c r="C2970" s="59" t="s">
        <v>660</v>
      </c>
      <c r="D2970" s="59" t="s">
        <v>1034</v>
      </c>
      <c r="E2970" s="59" t="s">
        <v>910</v>
      </c>
      <c r="F2970">
        <v>137490.06</v>
      </c>
    </row>
    <row r="2971" spans="1:6">
      <c r="A2971" s="60" t="s">
        <v>613</v>
      </c>
      <c r="B2971" s="59" t="s">
        <v>614</v>
      </c>
      <c r="C2971" s="59" t="s">
        <v>680</v>
      </c>
      <c r="D2971" s="59" t="s">
        <v>1029</v>
      </c>
      <c r="E2971" s="59" t="s">
        <v>861</v>
      </c>
      <c r="F2971">
        <v>0.29199999999999998</v>
      </c>
    </row>
    <row r="2972" spans="1:6">
      <c r="A2972" s="60" t="s">
        <v>613</v>
      </c>
      <c r="B2972" s="59" t="s">
        <v>614</v>
      </c>
      <c r="C2972" s="59" t="s">
        <v>658</v>
      </c>
      <c r="D2972" s="59" t="s">
        <v>1031</v>
      </c>
      <c r="E2972" s="59" t="s">
        <v>917</v>
      </c>
      <c r="F2972">
        <v>15222.92</v>
      </c>
    </row>
    <row r="2973" spans="1:6">
      <c r="A2973" s="60" t="s">
        <v>613</v>
      </c>
      <c r="B2973" s="59" t="s">
        <v>614</v>
      </c>
      <c r="C2973" s="59" t="s">
        <v>648</v>
      </c>
      <c r="D2973" s="59" t="s">
        <v>1032</v>
      </c>
      <c r="E2973" s="59" t="s">
        <v>919</v>
      </c>
      <c r="F2973">
        <v>2324.11</v>
      </c>
    </row>
    <row r="2974" spans="1:6">
      <c r="A2974" s="60" t="s">
        <v>613</v>
      </c>
      <c r="B2974" s="59" t="s">
        <v>614</v>
      </c>
      <c r="C2974" s="59" t="s">
        <v>660</v>
      </c>
      <c r="D2974" s="59" t="s">
        <v>1034</v>
      </c>
      <c r="E2974" s="59" t="s">
        <v>910</v>
      </c>
      <c r="F2974">
        <v>80196.929999999993</v>
      </c>
    </row>
    <row r="2975" spans="1:6">
      <c r="A2975" s="60" t="s">
        <v>615</v>
      </c>
      <c r="B2975" s="59" t="s">
        <v>616</v>
      </c>
      <c r="C2975" s="59" t="s">
        <v>680</v>
      </c>
      <c r="D2975" s="59" t="s">
        <v>1029</v>
      </c>
      <c r="E2975" s="59" t="s">
        <v>861</v>
      </c>
      <c r="F2975">
        <v>0.33239999999999997</v>
      </c>
    </row>
    <row r="2976" spans="1:6">
      <c r="A2976" s="60" t="s">
        <v>615</v>
      </c>
      <c r="B2976" s="59" t="s">
        <v>616</v>
      </c>
      <c r="C2976" s="59" t="s">
        <v>658</v>
      </c>
      <c r="D2976" s="59" t="s">
        <v>1031</v>
      </c>
      <c r="E2976" s="59" t="s">
        <v>917</v>
      </c>
      <c r="F2976">
        <v>15585.19</v>
      </c>
    </row>
    <row r="2977" spans="1:6">
      <c r="A2977" s="60" t="s">
        <v>615</v>
      </c>
      <c r="B2977" s="59" t="s">
        <v>616</v>
      </c>
      <c r="C2977" s="59" t="s">
        <v>648</v>
      </c>
      <c r="D2977" s="59" t="s">
        <v>1032</v>
      </c>
      <c r="E2977" s="59" t="s">
        <v>919</v>
      </c>
      <c r="F2977">
        <v>2100.15</v>
      </c>
    </row>
    <row r="2978" spans="1:6">
      <c r="A2978" s="60" t="s">
        <v>615</v>
      </c>
      <c r="B2978" s="59" t="s">
        <v>616</v>
      </c>
      <c r="C2978" s="59" t="s">
        <v>660</v>
      </c>
      <c r="D2978" s="59" t="s">
        <v>1034</v>
      </c>
      <c r="E2978" s="59" t="s">
        <v>910</v>
      </c>
      <c r="F2978">
        <v>136434.26999999999</v>
      </c>
    </row>
    <row r="2979" spans="1:6">
      <c r="A2979" s="60" t="s">
        <v>443</v>
      </c>
      <c r="B2979" s="59" t="s">
        <v>444</v>
      </c>
      <c r="C2979" s="59" t="s">
        <v>680</v>
      </c>
      <c r="D2979" s="59" t="s">
        <v>1029</v>
      </c>
      <c r="E2979" s="59" t="s">
        <v>861</v>
      </c>
      <c r="F2979">
        <v>0.20169999999999999</v>
      </c>
    </row>
    <row r="2980" spans="1:6">
      <c r="A2980" s="60" t="s">
        <v>443</v>
      </c>
      <c r="B2980" s="59" t="s">
        <v>444</v>
      </c>
      <c r="C2980" s="59" t="s">
        <v>656</v>
      </c>
      <c r="D2980" s="59" t="s">
        <v>1030</v>
      </c>
      <c r="E2980" s="59" t="s">
        <v>918</v>
      </c>
      <c r="F2980">
        <v>237646.64</v>
      </c>
    </row>
    <row r="2981" spans="1:6">
      <c r="A2981" s="60" t="s">
        <v>443</v>
      </c>
      <c r="B2981" s="59" t="s">
        <v>444</v>
      </c>
      <c r="C2981" s="59" t="s">
        <v>658</v>
      </c>
      <c r="D2981" s="59" t="s">
        <v>1031</v>
      </c>
      <c r="E2981" s="59" t="s">
        <v>917</v>
      </c>
      <c r="F2981">
        <v>269038.12</v>
      </c>
    </row>
    <row r="2982" spans="1:6">
      <c r="A2982" s="60" t="s">
        <v>443</v>
      </c>
      <c r="B2982" s="59" t="s">
        <v>444</v>
      </c>
      <c r="C2982" s="59" t="s">
        <v>650</v>
      </c>
      <c r="D2982" s="59" t="s">
        <v>1035</v>
      </c>
      <c r="E2982" s="59" t="s">
        <v>909</v>
      </c>
      <c r="F2982">
        <v>28669.1</v>
      </c>
    </row>
    <row r="2983" spans="1:6">
      <c r="A2983" s="60" t="s">
        <v>443</v>
      </c>
      <c r="B2983" s="59" t="s">
        <v>444</v>
      </c>
      <c r="C2983" s="59" t="s">
        <v>648</v>
      </c>
      <c r="D2983" s="59" t="s">
        <v>1032</v>
      </c>
      <c r="E2983" s="59" t="s">
        <v>919</v>
      </c>
      <c r="F2983">
        <v>20890.810000000001</v>
      </c>
    </row>
    <row r="2984" spans="1:6">
      <c r="A2984" s="60" t="s">
        <v>443</v>
      </c>
      <c r="B2984" s="59" t="s">
        <v>444</v>
      </c>
      <c r="C2984" s="59" t="s">
        <v>660</v>
      </c>
      <c r="D2984" s="59" t="s">
        <v>1034</v>
      </c>
      <c r="E2984" s="59" t="s">
        <v>910</v>
      </c>
      <c r="F2984">
        <v>779311.16</v>
      </c>
    </row>
    <row r="2985" spans="1:6">
      <c r="A2985" s="60" t="s">
        <v>445</v>
      </c>
      <c r="B2985" s="59" t="s">
        <v>446</v>
      </c>
      <c r="C2985" s="59" t="s">
        <v>680</v>
      </c>
      <c r="D2985" s="59" t="s">
        <v>1029</v>
      </c>
      <c r="E2985" s="59" t="s">
        <v>861</v>
      </c>
      <c r="F2985">
        <v>0.13339999999999999</v>
      </c>
    </row>
    <row r="2986" spans="1:6">
      <c r="A2986" s="60" t="s">
        <v>445</v>
      </c>
      <c r="B2986" s="59" t="s">
        <v>446</v>
      </c>
      <c r="C2986" s="59" t="s">
        <v>656</v>
      </c>
      <c r="D2986" s="59" t="s">
        <v>1030</v>
      </c>
      <c r="E2986" s="59" t="s">
        <v>918</v>
      </c>
      <c r="F2986">
        <v>3796262.91</v>
      </c>
    </row>
    <row r="2987" spans="1:6">
      <c r="A2987" s="60" t="s">
        <v>445</v>
      </c>
      <c r="B2987" s="59" t="s">
        <v>446</v>
      </c>
      <c r="C2987" s="59" t="s">
        <v>658</v>
      </c>
      <c r="D2987" s="59" t="s">
        <v>1031</v>
      </c>
      <c r="E2987" s="59" t="s">
        <v>917</v>
      </c>
      <c r="F2987">
        <v>7509363.3600000003</v>
      </c>
    </row>
    <row r="2988" spans="1:6">
      <c r="A2988" s="60" t="s">
        <v>445</v>
      </c>
      <c r="B2988" s="59" t="s">
        <v>446</v>
      </c>
      <c r="C2988" s="59" t="s">
        <v>648</v>
      </c>
      <c r="D2988" s="59" t="s">
        <v>1032</v>
      </c>
      <c r="E2988" s="59" t="s">
        <v>919</v>
      </c>
      <c r="F2988">
        <v>735834.46</v>
      </c>
    </row>
    <row r="2989" spans="1:6">
      <c r="A2989" s="60" t="s">
        <v>445</v>
      </c>
      <c r="B2989" s="59" t="s">
        <v>446</v>
      </c>
      <c r="C2989" s="59" t="s">
        <v>519</v>
      </c>
      <c r="D2989" s="59" t="s">
        <v>1033</v>
      </c>
      <c r="E2989" s="59" t="s">
        <v>906</v>
      </c>
      <c r="F2989">
        <v>40589399.619999997</v>
      </c>
    </row>
    <row r="2990" spans="1:6">
      <c r="A2990" s="60" t="s">
        <v>491</v>
      </c>
      <c r="B2990" s="59" t="s">
        <v>492</v>
      </c>
      <c r="C2990" s="59" t="s">
        <v>507</v>
      </c>
      <c r="D2990" s="59" t="s">
        <v>1024</v>
      </c>
      <c r="E2990" s="59" t="s">
        <v>922</v>
      </c>
      <c r="F2990">
        <v>27667.79</v>
      </c>
    </row>
    <row r="2991" spans="1:6">
      <c r="A2991" s="60" t="s">
        <v>491</v>
      </c>
      <c r="B2991" s="59" t="s">
        <v>492</v>
      </c>
      <c r="C2991" s="59" t="s">
        <v>507</v>
      </c>
      <c r="D2991" s="59" t="s">
        <v>1025</v>
      </c>
      <c r="E2991" s="59" t="s">
        <v>912</v>
      </c>
      <c r="F2991">
        <v>29443.47</v>
      </c>
    </row>
    <row r="2992" spans="1:6">
      <c r="A2992" s="60" t="s">
        <v>491</v>
      </c>
      <c r="B2992" s="59" t="s">
        <v>492</v>
      </c>
      <c r="C2992" s="59" t="s">
        <v>7</v>
      </c>
      <c r="D2992" s="59" t="s">
        <v>1021</v>
      </c>
      <c r="E2992" s="59" t="s">
        <v>923</v>
      </c>
      <c r="F2992">
        <v>122531.29</v>
      </c>
    </row>
    <row r="2993" spans="1:6">
      <c r="A2993" s="60" t="s">
        <v>491</v>
      </c>
      <c r="B2993" s="59" t="s">
        <v>492</v>
      </c>
      <c r="C2993" s="59" t="s">
        <v>7</v>
      </c>
      <c r="D2993" s="59" t="s">
        <v>1022</v>
      </c>
      <c r="E2993" s="59" t="s">
        <v>920</v>
      </c>
      <c r="F2993">
        <v>126959.5</v>
      </c>
    </row>
    <row r="2994" spans="1:6">
      <c r="A2994" s="60" t="s">
        <v>641</v>
      </c>
      <c r="B2994" s="59" t="s">
        <v>642</v>
      </c>
      <c r="C2994" s="59" t="s">
        <v>519</v>
      </c>
      <c r="D2994" s="59" t="s">
        <v>1023</v>
      </c>
      <c r="E2994" s="59" t="s">
        <v>908</v>
      </c>
      <c r="F2994">
        <v>151193.96</v>
      </c>
    </row>
    <row r="2995" spans="1:6">
      <c r="A2995" s="60" t="s">
        <v>493</v>
      </c>
      <c r="B2995" s="59" t="s">
        <v>494</v>
      </c>
      <c r="C2995" s="59" t="s">
        <v>519</v>
      </c>
      <c r="D2995" s="59" t="s">
        <v>1023</v>
      </c>
      <c r="E2995" s="59" t="s">
        <v>908</v>
      </c>
      <c r="F2995">
        <v>393456.39</v>
      </c>
    </row>
    <row r="2996" spans="1:6">
      <c r="A2996" s="60" t="s">
        <v>493</v>
      </c>
      <c r="B2996" s="59" t="s">
        <v>494</v>
      </c>
      <c r="C2996" s="59" t="s">
        <v>652</v>
      </c>
      <c r="D2996" s="59" t="s">
        <v>1026</v>
      </c>
      <c r="E2996" s="59" t="s">
        <v>913</v>
      </c>
      <c r="F2996">
        <v>105000</v>
      </c>
    </row>
    <row r="2997" spans="1:6">
      <c r="A2997" s="60" t="s">
        <v>493</v>
      </c>
      <c r="B2997" s="59" t="s">
        <v>494</v>
      </c>
      <c r="C2997" s="59" t="s">
        <v>507</v>
      </c>
      <c r="D2997" s="59" t="s">
        <v>1024</v>
      </c>
      <c r="E2997" s="59" t="s">
        <v>922</v>
      </c>
      <c r="F2997">
        <v>554354.41</v>
      </c>
    </row>
    <row r="2998" spans="1:6">
      <c r="A2998" s="60" t="s">
        <v>493</v>
      </c>
      <c r="B2998" s="59" t="s">
        <v>494</v>
      </c>
      <c r="C2998" s="59" t="s">
        <v>507</v>
      </c>
      <c r="D2998" s="59" t="s">
        <v>1025</v>
      </c>
      <c r="E2998" s="59" t="s">
        <v>912</v>
      </c>
      <c r="F2998">
        <v>588573.02</v>
      </c>
    </row>
    <row r="2999" spans="1:6">
      <c r="A2999" s="60" t="s">
        <v>493</v>
      </c>
      <c r="B2999" s="59" t="s">
        <v>494</v>
      </c>
      <c r="C2999" s="59" t="s">
        <v>7</v>
      </c>
      <c r="D2999" s="59" t="s">
        <v>1021</v>
      </c>
      <c r="E2999" s="59" t="s">
        <v>923</v>
      </c>
      <c r="F2999">
        <v>941890.02</v>
      </c>
    </row>
    <row r="3000" spans="1:6">
      <c r="A3000" s="60" t="s">
        <v>493</v>
      </c>
      <c r="B3000" s="59" t="s">
        <v>494</v>
      </c>
      <c r="C3000" s="59" t="s">
        <v>7</v>
      </c>
      <c r="D3000" s="59" t="s">
        <v>1022</v>
      </c>
      <c r="E3000" s="59" t="s">
        <v>920</v>
      </c>
      <c r="F3000">
        <v>1000430.9</v>
      </c>
    </row>
    <row r="3001" spans="1:6">
      <c r="A3001" s="60" t="s">
        <v>495</v>
      </c>
      <c r="B3001" s="59" t="s">
        <v>496</v>
      </c>
      <c r="C3001" s="59" t="s">
        <v>519</v>
      </c>
      <c r="D3001" s="59" t="s">
        <v>1023</v>
      </c>
      <c r="E3001" s="59" t="s">
        <v>908</v>
      </c>
      <c r="F3001">
        <v>4650838.62</v>
      </c>
    </row>
    <row r="3002" spans="1:6">
      <c r="A3002" s="60" t="s">
        <v>495</v>
      </c>
      <c r="B3002" s="59" t="s">
        <v>496</v>
      </c>
      <c r="C3002" s="59" t="s">
        <v>507</v>
      </c>
      <c r="D3002" s="59" t="s">
        <v>1024</v>
      </c>
      <c r="E3002" s="59" t="s">
        <v>922</v>
      </c>
      <c r="F3002">
        <v>4619225.95</v>
      </c>
    </row>
    <row r="3003" spans="1:6">
      <c r="A3003" s="60" t="s">
        <v>495</v>
      </c>
      <c r="B3003" s="59" t="s">
        <v>496</v>
      </c>
      <c r="C3003" s="59" t="s">
        <v>507</v>
      </c>
      <c r="D3003" s="59" t="s">
        <v>1025</v>
      </c>
      <c r="E3003" s="59" t="s">
        <v>912</v>
      </c>
      <c r="F3003">
        <v>4879864.1500000004</v>
      </c>
    </row>
    <row r="3004" spans="1:6">
      <c r="A3004" s="60" t="s">
        <v>495</v>
      </c>
      <c r="B3004" s="59" t="s">
        <v>496</v>
      </c>
      <c r="C3004" s="59" t="s">
        <v>7</v>
      </c>
      <c r="D3004" s="59" t="s">
        <v>1021</v>
      </c>
      <c r="E3004" s="59" t="s">
        <v>923</v>
      </c>
      <c r="F3004">
        <v>9089568.3699999992</v>
      </c>
    </row>
    <row r="3005" spans="1:6">
      <c r="A3005" s="60" t="s">
        <v>495</v>
      </c>
      <c r="B3005" s="59" t="s">
        <v>496</v>
      </c>
      <c r="C3005" s="59" t="s">
        <v>7</v>
      </c>
      <c r="D3005" s="59" t="s">
        <v>1022</v>
      </c>
      <c r="E3005" s="59" t="s">
        <v>920</v>
      </c>
      <c r="F3005">
        <v>9645209.2200000007</v>
      </c>
    </row>
    <row r="3006" spans="1:6">
      <c r="A3006" s="60" t="s">
        <v>497</v>
      </c>
      <c r="B3006" s="59" t="s">
        <v>498</v>
      </c>
      <c r="C3006" s="59" t="s">
        <v>519</v>
      </c>
      <c r="D3006" s="59" t="s">
        <v>1023</v>
      </c>
      <c r="E3006" s="59" t="s">
        <v>908</v>
      </c>
      <c r="F3006">
        <v>909359.45</v>
      </c>
    </row>
    <row r="3007" spans="1:6">
      <c r="A3007" s="60" t="s">
        <v>497</v>
      </c>
      <c r="B3007" s="59" t="s">
        <v>498</v>
      </c>
      <c r="C3007" s="59" t="s">
        <v>507</v>
      </c>
      <c r="D3007" s="59" t="s">
        <v>1024</v>
      </c>
      <c r="E3007" s="59" t="s">
        <v>922</v>
      </c>
      <c r="F3007">
        <v>1154939.08</v>
      </c>
    </row>
    <row r="3008" spans="1:6">
      <c r="A3008" s="60" t="s">
        <v>497</v>
      </c>
      <c r="B3008" s="59" t="s">
        <v>498</v>
      </c>
      <c r="C3008" s="59" t="s">
        <v>507</v>
      </c>
      <c r="D3008" s="59" t="s">
        <v>1025</v>
      </c>
      <c r="E3008" s="59" t="s">
        <v>912</v>
      </c>
      <c r="F3008">
        <v>1225504.1299999999</v>
      </c>
    </row>
    <row r="3009" spans="1:6">
      <c r="A3009" s="60" t="s">
        <v>497</v>
      </c>
      <c r="B3009" s="59" t="s">
        <v>498</v>
      </c>
      <c r="C3009" s="59" t="s">
        <v>7</v>
      </c>
      <c r="D3009" s="59" t="s">
        <v>1021</v>
      </c>
      <c r="E3009" s="59" t="s">
        <v>923</v>
      </c>
      <c r="F3009">
        <v>1789569.13</v>
      </c>
    </row>
    <row r="3010" spans="1:6">
      <c r="A3010" s="60" t="s">
        <v>497</v>
      </c>
      <c r="B3010" s="59" t="s">
        <v>498</v>
      </c>
      <c r="C3010" s="59" t="s">
        <v>7</v>
      </c>
      <c r="D3010" s="59" t="s">
        <v>1022</v>
      </c>
      <c r="E3010" s="59" t="s">
        <v>920</v>
      </c>
      <c r="F3010">
        <v>1945432.98</v>
      </c>
    </row>
    <row r="3011" spans="1:6">
      <c r="A3011" s="60" t="s">
        <v>499</v>
      </c>
      <c r="B3011" s="59" t="s">
        <v>500</v>
      </c>
      <c r="C3011" s="59" t="s">
        <v>519</v>
      </c>
      <c r="D3011" s="59" t="s">
        <v>1023</v>
      </c>
      <c r="E3011" s="59" t="s">
        <v>908</v>
      </c>
      <c r="F3011">
        <v>987717.43</v>
      </c>
    </row>
    <row r="3012" spans="1:6">
      <c r="A3012" s="60" t="s">
        <v>499</v>
      </c>
      <c r="B3012" s="59" t="s">
        <v>500</v>
      </c>
      <c r="C3012" s="59" t="s">
        <v>652</v>
      </c>
      <c r="D3012" s="59" t="s">
        <v>1026</v>
      </c>
      <c r="E3012" s="59" t="s">
        <v>913</v>
      </c>
      <c r="F3012">
        <v>20000</v>
      </c>
    </row>
    <row r="3013" spans="1:6">
      <c r="A3013" s="60" t="s">
        <v>499</v>
      </c>
      <c r="B3013" s="59" t="s">
        <v>500</v>
      </c>
      <c r="C3013" s="59" t="s">
        <v>507</v>
      </c>
      <c r="D3013" s="59" t="s">
        <v>1024</v>
      </c>
      <c r="E3013" s="59" t="s">
        <v>922</v>
      </c>
      <c r="F3013">
        <v>1755369.71</v>
      </c>
    </row>
    <row r="3014" spans="1:6">
      <c r="A3014" s="60" t="s">
        <v>499</v>
      </c>
      <c r="B3014" s="59" t="s">
        <v>500</v>
      </c>
      <c r="C3014" s="59" t="s">
        <v>507</v>
      </c>
      <c r="D3014" s="59" t="s">
        <v>1025</v>
      </c>
      <c r="E3014" s="59" t="s">
        <v>912</v>
      </c>
      <c r="F3014">
        <v>1854452.16</v>
      </c>
    </row>
    <row r="3015" spans="1:6">
      <c r="A3015" s="60" t="s">
        <v>499</v>
      </c>
      <c r="B3015" s="59" t="s">
        <v>500</v>
      </c>
      <c r="C3015" s="59" t="s">
        <v>7</v>
      </c>
      <c r="D3015" s="59" t="s">
        <v>1021</v>
      </c>
      <c r="E3015" s="59" t="s">
        <v>923</v>
      </c>
      <c r="F3015">
        <v>3956195.55</v>
      </c>
    </row>
    <row r="3016" spans="1:6">
      <c r="A3016" s="60" t="s">
        <v>499</v>
      </c>
      <c r="B3016" s="59" t="s">
        <v>500</v>
      </c>
      <c r="C3016" s="59" t="s">
        <v>7</v>
      </c>
      <c r="D3016" s="59" t="s">
        <v>1022</v>
      </c>
      <c r="E3016" s="59" t="s">
        <v>920</v>
      </c>
      <c r="F3016">
        <v>4150438.58</v>
      </c>
    </row>
    <row r="3017" spans="1:6">
      <c r="A3017" s="60" t="s">
        <v>501</v>
      </c>
      <c r="B3017" s="59" t="s">
        <v>502</v>
      </c>
      <c r="C3017" s="59" t="s">
        <v>519</v>
      </c>
      <c r="D3017" s="59" t="s">
        <v>1023</v>
      </c>
      <c r="E3017" s="59" t="s">
        <v>908</v>
      </c>
      <c r="F3017">
        <v>145771.01</v>
      </c>
    </row>
    <row r="3018" spans="1:6">
      <c r="A3018" s="60" t="s">
        <v>501</v>
      </c>
      <c r="B3018" s="59" t="s">
        <v>502</v>
      </c>
      <c r="C3018" s="59" t="s">
        <v>507</v>
      </c>
      <c r="D3018" s="59" t="s">
        <v>1024</v>
      </c>
      <c r="E3018" s="59" t="s">
        <v>922</v>
      </c>
      <c r="F3018">
        <v>79125.36</v>
      </c>
    </row>
    <row r="3019" spans="1:6">
      <c r="A3019" s="60" t="s">
        <v>501</v>
      </c>
      <c r="B3019" s="59" t="s">
        <v>502</v>
      </c>
      <c r="C3019" s="59" t="s">
        <v>507</v>
      </c>
      <c r="D3019" s="59" t="s">
        <v>1025</v>
      </c>
      <c r="E3019" s="59" t="s">
        <v>912</v>
      </c>
      <c r="F3019">
        <v>83391.100000000006</v>
      </c>
    </row>
    <row r="3020" spans="1:6">
      <c r="A3020" s="60" t="s">
        <v>501</v>
      </c>
      <c r="B3020" s="59" t="s">
        <v>502</v>
      </c>
      <c r="C3020" s="59" t="s">
        <v>7</v>
      </c>
      <c r="D3020" s="59" t="s">
        <v>1021</v>
      </c>
      <c r="E3020" s="59" t="s">
        <v>923</v>
      </c>
      <c r="F3020">
        <v>433391.71</v>
      </c>
    </row>
    <row r="3021" spans="1:6">
      <c r="A3021" s="60" t="s">
        <v>501</v>
      </c>
      <c r="B3021" s="59" t="s">
        <v>502</v>
      </c>
      <c r="C3021" s="59" t="s">
        <v>7</v>
      </c>
      <c r="D3021" s="59" t="s">
        <v>1022</v>
      </c>
      <c r="E3021" s="59" t="s">
        <v>920</v>
      </c>
      <c r="F3021">
        <v>618394.51</v>
      </c>
    </row>
    <row r="3022" spans="1:6">
      <c r="A3022" s="60" t="s">
        <v>227</v>
      </c>
      <c r="B3022" s="59" t="s">
        <v>228</v>
      </c>
      <c r="C3022" s="59" t="s">
        <v>519</v>
      </c>
      <c r="D3022" s="59" t="s">
        <v>1023</v>
      </c>
      <c r="E3022" s="59" t="s">
        <v>908</v>
      </c>
      <c r="F3022">
        <v>1322375.1100000001</v>
      </c>
    </row>
    <row r="3023" spans="1:6">
      <c r="A3023" s="60" t="s">
        <v>227</v>
      </c>
      <c r="B3023" s="59" t="s">
        <v>228</v>
      </c>
      <c r="C3023" s="59" t="s">
        <v>507</v>
      </c>
      <c r="D3023" s="59" t="s">
        <v>1024</v>
      </c>
      <c r="E3023" s="59" t="s">
        <v>922</v>
      </c>
      <c r="F3023">
        <v>415800.07</v>
      </c>
    </row>
    <row r="3024" spans="1:6">
      <c r="A3024" s="60" t="s">
        <v>227</v>
      </c>
      <c r="B3024" s="59" t="s">
        <v>228</v>
      </c>
      <c r="C3024" s="59" t="s">
        <v>507</v>
      </c>
      <c r="D3024" s="59" t="s">
        <v>1025</v>
      </c>
      <c r="E3024" s="59" t="s">
        <v>912</v>
      </c>
      <c r="F3024">
        <v>439160.86</v>
      </c>
    </row>
    <row r="3025" spans="1:6">
      <c r="A3025" s="60" t="s">
        <v>227</v>
      </c>
      <c r="B3025" s="59" t="s">
        <v>228</v>
      </c>
      <c r="C3025" s="59" t="s">
        <v>7</v>
      </c>
      <c r="D3025" s="59" t="s">
        <v>1021</v>
      </c>
      <c r="E3025" s="59" t="s">
        <v>923</v>
      </c>
      <c r="F3025">
        <v>3014194.38</v>
      </c>
    </row>
    <row r="3026" spans="1:6">
      <c r="A3026" s="60" t="s">
        <v>227</v>
      </c>
      <c r="B3026" s="59" t="s">
        <v>228</v>
      </c>
      <c r="C3026" s="59" t="s">
        <v>7</v>
      </c>
      <c r="D3026" s="59" t="s">
        <v>1022</v>
      </c>
      <c r="E3026" s="59" t="s">
        <v>920</v>
      </c>
      <c r="F3026">
        <v>3185027.16</v>
      </c>
    </row>
    <row r="3027" spans="1:6">
      <c r="A3027" s="60" t="s">
        <v>229</v>
      </c>
      <c r="B3027" s="59" t="s">
        <v>230</v>
      </c>
      <c r="C3027" s="59" t="s">
        <v>519</v>
      </c>
      <c r="D3027" s="59" t="s">
        <v>1023</v>
      </c>
      <c r="E3027" s="59" t="s">
        <v>908</v>
      </c>
      <c r="F3027">
        <v>1726426.32</v>
      </c>
    </row>
    <row r="3028" spans="1:6">
      <c r="A3028" s="60" t="s">
        <v>229</v>
      </c>
      <c r="B3028" s="59" t="s">
        <v>230</v>
      </c>
      <c r="C3028" s="59" t="s">
        <v>652</v>
      </c>
      <c r="D3028" s="59" t="s">
        <v>1026</v>
      </c>
      <c r="E3028" s="59" t="s">
        <v>913</v>
      </c>
      <c r="F3028">
        <v>7296</v>
      </c>
    </row>
    <row r="3029" spans="1:6">
      <c r="A3029" s="60" t="s">
        <v>229</v>
      </c>
      <c r="B3029" s="59" t="s">
        <v>230</v>
      </c>
      <c r="C3029" s="59" t="s">
        <v>507</v>
      </c>
      <c r="D3029" s="59" t="s">
        <v>1024</v>
      </c>
      <c r="E3029" s="59" t="s">
        <v>922</v>
      </c>
      <c r="F3029">
        <v>369415.15</v>
      </c>
    </row>
    <row r="3030" spans="1:6">
      <c r="A3030" s="60" t="s">
        <v>229</v>
      </c>
      <c r="B3030" s="59" t="s">
        <v>230</v>
      </c>
      <c r="C3030" s="59" t="s">
        <v>507</v>
      </c>
      <c r="D3030" s="59" t="s">
        <v>1025</v>
      </c>
      <c r="E3030" s="59" t="s">
        <v>912</v>
      </c>
      <c r="F3030">
        <v>392339.08</v>
      </c>
    </row>
    <row r="3031" spans="1:6">
      <c r="A3031" s="60" t="s">
        <v>229</v>
      </c>
      <c r="B3031" s="59" t="s">
        <v>230</v>
      </c>
      <c r="C3031" s="59" t="s">
        <v>7</v>
      </c>
      <c r="D3031" s="59" t="s">
        <v>1021</v>
      </c>
      <c r="E3031" s="59" t="s">
        <v>923</v>
      </c>
      <c r="F3031">
        <v>3014194.38</v>
      </c>
    </row>
    <row r="3032" spans="1:6">
      <c r="A3032" s="60" t="s">
        <v>229</v>
      </c>
      <c r="B3032" s="59" t="s">
        <v>230</v>
      </c>
      <c r="C3032" s="59" t="s">
        <v>7</v>
      </c>
      <c r="D3032" s="59" t="s">
        <v>1022</v>
      </c>
      <c r="E3032" s="59" t="s">
        <v>920</v>
      </c>
      <c r="F3032">
        <v>3242966.58</v>
      </c>
    </row>
    <row r="3033" spans="1:6">
      <c r="A3033" s="60" t="s">
        <v>231</v>
      </c>
      <c r="B3033" s="59" t="s">
        <v>232</v>
      </c>
      <c r="C3033" s="59" t="s">
        <v>519</v>
      </c>
      <c r="D3033" s="59" t="s">
        <v>1023</v>
      </c>
      <c r="E3033" s="59" t="s">
        <v>908</v>
      </c>
      <c r="F3033">
        <v>1071133.58</v>
      </c>
    </row>
    <row r="3034" spans="1:6">
      <c r="A3034" s="60" t="s">
        <v>231</v>
      </c>
      <c r="B3034" s="59" t="s">
        <v>232</v>
      </c>
      <c r="C3034" s="59" t="s">
        <v>507</v>
      </c>
      <c r="D3034" s="59" t="s">
        <v>1024</v>
      </c>
      <c r="E3034" s="59" t="s">
        <v>922</v>
      </c>
      <c r="F3034">
        <v>1538828.05</v>
      </c>
    </row>
    <row r="3035" spans="1:6">
      <c r="A3035" s="60" t="s">
        <v>231</v>
      </c>
      <c r="B3035" s="59" t="s">
        <v>232</v>
      </c>
      <c r="C3035" s="59" t="s">
        <v>507</v>
      </c>
      <c r="D3035" s="59" t="s">
        <v>1025</v>
      </c>
      <c r="E3035" s="59" t="s">
        <v>912</v>
      </c>
      <c r="F3035">
        <v>1625741.09</v>
      </c>
    </row>
    <row r="3036" spans="1:6">
      <c r="A3036" s="60" t="s">
        <v>607</v>
      </c>
      <c r="B3036" s="59" t="s">
        <v>608</v>
      </c>
      <c r="C3036" s="59" t="s">
        <v>648</v>
      </c>
      <c r="D3036" s="59" t="s">
        <v>1032</v>
      </c>
      <c r="E3036" s="59" t="s">
        <v>919</v>
      </c>
      <c r="F3036">
        <v>9140.82</v>
      </c>
    </row>
    <row r="3037" spans="1:6">
      <c r="A3037" s="60" t="s">
        <v>607</v>
      </c>
      <c r="B3037" s="59" t="s">
        <v>608</v>
      </c>
      <c r="C3037" s="59" t="s">
        <v>519</v>
      </c>
      <c r="D3037" s="59" t="s">
        <v>1033</v>
      </c>
      <c r="E3037" s="59" t="s">
        <v>906</v>
      </c>
      <c r="F3037">
        <v>684316.77</v>
      </c>
    </row>
    <row r="3038" spans="1:6">
      <c r="A3038" s="60" t="s">
        <v>607</v>
      </c>
      <c r="B3038" s="59" t="s">
        <v>608</v>
      </c>
      <c r="C3038" s="59" t="s">
        <v>660</v>
      </c>
      <c r="D3038" s="59" t="s">
        <v>1034</v>
      </c>
      <c r="E3038" s="59" t="s">
        <v>910</v>
      </c>
      <c r="F3038">
        <v>207372.37</v>
      </c>
    </row>
    <row r="3039" spans="1:6">
      <c r="A3039" s="60" t="s">
        <v>678</v>
      </c>
      <c r="B3039" s="59" t="s">
        <v>679</v>
      </c>
      <c r="C3039" s="59" t="s">
        <v>680</v>
      </c>
      <c r="D3039" s="59" t="s">
        <v>1029</v>
      </c>
      <c r="E3039" s="59" t="s">
        <v>861</v>
      </c>
      <c r="F3039">
        <v>0.5806</v>
      </c>
    </row>
    <row r="3040" spans="1:6">
      <c r="A3040" s="60" t="s">
        <v>678</v>
      </c>
      <c r="B3040" s="59" t="s">
        <v>679</v>
      </c>
      <c r="C3040" s="59" t="s">
        <v>648</v>
      </c>
      <c r="D3040" s="59" t="s">
        <v>1032</v>
      </c>
      <c r="E3040" s="59" t="s">
        <v>919</v>
      </c>
      <c r="F3040">
        <v>255.1</v>
      </c>
    </row>
    <row r="3041" spans="1:6">
      <c r="A3041" s="60" t="s">
        <v>329</v>
      </c>
      <c r="B3041" s="59" t="s">
        <v>330</v>
      </c>
      <c r="C3041" s="59" t="s">
        <v>680</v>
      </c>
      <c r="D3041" s="59" t="s">
        <v>1029</v>
      </c>
      <c r="E3041" s="59" t="s">
        <v>861</v>
      </c>
      <c r="F3041">
        <v>0.26369999999999999</v>
      </c>
    </row>
    <row r="3042" spans="1:6">
      <c r="A3042" s="60" t="s">
        <v>329</v>
      </c>
      <c r="B3042" s="59" t="s">
        <v>330</v>
      </c>
      <c r="C3042" s="59" t="s">
        <v>658</v>
      </c>
      <c r="D3042" s="59" t="s">
        <v>1031</v>
      </c>
      <c r="E3042" s="59" t="s">
        <v>917</v>
      </c>
      <c r="F3042">
        <v>181841.38</v>
      </c>
    </row>
    <row r="3043" spans="1:6">
      <c r="A3043" s="60" t="s">
        <v>329</v>
      </c>
      <c r="B3043" s="59" t="s">
        <v>330</v>
      </c>
      <c r="C3043" s="59" t="s">
        <v>650</v>
      </c>
      <c r="D3043" s="59" t="s">
        <v>1035</v>
      </c>
      <c r="E3043" s="59" t="s">
        <v>909</v>
      </c>
      <c r="F3043">
        <v>99642.23</v>
      </c>
    </row>
    <row r="3044" spans="1:6">
      <c r="A3044" s="60" t="s">
        <v>329</v>
      </c>
      <c r="B3044" s="59" t="s">
        <v>330</v>
      </c>
      <c r="C3044" s="59" t="s">
        <v>648</v>
      </c>
      <c r="D3044" s="59" t="s">
        <v>1032</v>
      </c>
      <c r="E3044" s="59" t="s">
        <v>919</v>
      </c>
      <c r="F3044">
        <v>26325.56</v>
      </c>
    </row>
    <row r="3045" spans="1:6">
      <c r="A3045" s="60" t="s">
        <v>329</v>
      </c>
      <c r="B3045" s="59" t="s">
        <v>330</v>
      </c>
      <c r="C3045" s="59" t="s">
        <v>519</v>
      </c>
      <c r="D3045" s="59" t="s">
        <v>1033</v>
      </c>
      <c r="E3045" s="59" t="s">
        <v>906</v>
      </c>
      <c r="F3045">
        <v>1715763.43</v>
      </c>
    </row>
    <row r="3046" spans="1:6">
      <c r="A3046" s="60" t="s">
        <v>329</v>
      </c>
      <c r="B3046" s="59" t="s">
        <v>330</v>
      </c>
      <c r="C3046" s="59" t="s">
        <v>660</v>
      </c>
      <c r="D3046" s="59" t="s">
        <v>1034</v>
      </c>
      <c r="E3046" s="59" t="s">
        <v>910</v>
      </c>
      <c r="F3046">
        <v>216402.52</v>
      </c>
    </row>
    <row r="3047" spans="1:6">
      <c r="A3047" s="60" t="s">
        <v>331</v>
      </c>
      <c r="B3047" s="59" t="s">
        <v>332</v>
      </c>
      <c r="C3047" s="59" t="s">
        <v>680</v>
      </c>
      <c r="D3047" s="59" t="s">
        <v>1029</v>
      </c>
      <c r="E3047" s="59" t="s">
        <v>861</v>
      </c>
      <c r="F3047">
        <v>0.23519999999999999</v>
      </c>
    </row>
    <row r="3048" spans="1:6">
      <c r="A3048" s="60" t="s">
        <v>331</v>
      </c>
      <c r="B3048" s="59" t="s">
        <v>332</v>
      </c>
      <c r="C3048" s="59" t="s">
        <v>656</v>
      </c>
      <c r="D3048" s="59" t="s">
        <v>1030</v>
      </c>
      <c r="E3048" s="59" t="s">
        <v>918</v>
      </c>
      <c r="F3048">
        <v>70445.259999999995</v>
      </c>
    </row>
    <row r="3049" spans="1:6">
      <c r="A3049" s="60" t="s">
        <v>331</v>
      </c>
      <c r="B3049" s="59" t="s">
        <v>332</v>
      </c>
      <c r="C3049" s="59" t="s">
        <v>658</v>
      </c>
      <c r="D3049" s="59" t="s">
        <v>1031</v>
      </c>
      <c r="E3049" s="59" t="s">
        <v>917</v>
      </c>
      <c r="F3049">
        <v>92626.97</v>
      </c>
    </row>
    <row r="3050" spans="1:6">
      <c r="A3050" s="60" t="s">
        <v>331</v>
      </c>
      <c r="B3050" s="59" t="s">
        <v>332</v>
      </c>
      <c r="C3050" s="59" t="s">
        <v>648</v>
      </c>
      <c r="D3050" s="59" t="s">
        <v>1032</v>
      </c>
      <c r="E3050" s="59" t="s">
        <v>919</v>
      </c>
      <c r="F3050">
        <v>6459.53</v>
      </c>
    </row>
    <row r="3051" spans="1:6">
      <c r="A3051" s="60" t="s">
        <v>331</v>
      </c>
      <c r="B3051" s="59" t="s">
        <v>332</v>
      </c>
      <c r="C3051" s="59" t="s">
        <v>519</v>
      </c>
      <c r="D3051" s="59" t="s">
        <v>1033</v>
      </c>
      <c r="E3051" s="59" t="s">
        <v>906</v>
      </c>
      <c r="F3051">
        <v>486710.35</v>
      </c>
    </row>
    <row r="3052" spans="1:6">
      <c r="A3052" s="60" t="s">
        <v>331</v>
      </c>
      <c r="B3052" s="59" t="s">
        <v>332</v>
      </c>
      <c r="C3052" s="59" t="s">
        <v>660</v>
      </c>
      <c r="D3052" s="59" t="s">
        <v>1034</v>
      </c>
      <c r="E3052" s="59" t="s">
        <v>910</v>
      </c>
      <c r="F3052">
        <v>265665.49</v>
      </c>
    </row>
    <row r="3053" spans="1:6">
      <c r="A3053" s="60" t="s">
        <v>333</v>
      </c>
      <c r="B3053" s="59" t="s">
        <v>334</v>
      </c>
      <c r="C3053" s="59" t="s">
        <v>680</v>
      </c>
      <c r="D3053" s="59" t="s">
        <v>1029</v>
      </c>
      <c r="E3053" s="59" t="s">
        <v>861</v>
      </c>
      <c r="F3053">
        <v>0.22969999999999999</v>
      </c>
    </row>
    <row r="3054" spans="1:6">
      <c r="A3054" s="60" t="s">
        <v>333</v>
      </c>
      <c r="B3054" s="59" t="s">
        <v>334</v>
      </c>
      <c r="C3054" s="59" t="s">
        <v>658</v>
      </c>
      <c r="D3054" s="59" t="s">
        <v>1031</v>
      </c>
      <c r="E3054" s="59" t="s">
        <v>917</v>
      </c>
      <c r="F3054">
        <v>249117.82</v>
      </c>
    </row>
    <row r="3055" spans="1:6">
      <c r="A3055" s="60" t="s">
        <v>321</v>
      </c>
      <c r="B3055" s="59" t="s">
        <v>322</v>
      </c>
      <c r="C3055" s="59" t="s">
        <v>680</v>
      </c>
      <c r="D3055" s="59" t="s">
        <v>1029</v>
      </c>
      <c r="E3055" s="59" t="s">
        <v>861</v>
      </c>
      <c r="F3055">
        <v>0.17519999999999999</v>
      </c>
    </row>
    <row r="3056" spans="1:6">
      <c r="A3056" s="60" t="s">
        <v>321</v>
      </c>
      <c r="B3056" s="59" t="s">
        <v>322</v>
      </c>
      <c r="C3056" s="59" t="s">
        <v>656</v>
      </c>
      <c r="D3056" s="59" t="s">
        <v>1030</v>
      </c>
      <c r="E3056" s="59" t="s">
        <v>918</v>
      </c>
      <c r="F3056">
        <v>72399.320000000007</v>
      </c>
    </row>
    <row r="3057" spans="1:6">
      <c r="A3057" s="60" t="s">
        <v>321</v>
      </c>
      <c r="B3057" s="59" t="s">
        <v>322</v>
      </c>
      <c r="C3057" s="59" t="s">
        <v>658</v>
      </c>
      <c r="D3057" s="59" t="s">
        <v>1031</v>
      </c>
      <c r="E3057" s="59" t="s">
        <v>917</v>
      </c>
      <c r="F3057">
        <v>615449.55000000005</v>
      </c>
    </row>
    <row r="3058" spans="1:6">
      <c r="A3058" s="60" t="s">
        <v>321</v>
      </c>
      <c r="B3058" s="59" t="s">
        <v>322</v>
      </c>
      <c r="C3058" s="59" t="s">
        <v>650</v>
      </c>
      <c r="D3058" s="59" t="s">
        <v>1035</v>
      </c>
      <c r="E3058" s="59" t="s">
        <v>909</v>
      </c>
      <c r="F3058">
        <v>33683.46</v>
      </c>
    </row>
    <row r="3059" spans="1:6">
      <c r="A3059" s="60" t="s">
        <v>321</v>
      </c>
      <c r="B3059" s="59" t="s">
        <v>322</v>
      </c>
      <c r="C3059" s="59" t="s">
        <v>648</v>
      </c>
      <c r="D3059" s="59" t="s">
        <v>1032</v>
      </c>
      <c r="E3059" s="59" t="s">
        <v>919</v>
      </c>
      <c r="F3059">
        <v>60461.73</v>
      </c>
    </row>
    <row r="3060" spans="1:6">
      <c r="A3060" s="60" t="s">
        <v>321</v>
      </c>
      <c r="B3060" s="59" t="s">
        <v>322</v>
      </c>
      <c r="C3060" s="59" t="s">
        <v>519</v>
      </c>
      <c r="D3060" s="59" t="s">
        <v>1033</v>
      </c>
      <c r="E3060" s="59" t="s">
        <v>906</v>
      </c>
      <c r="F3060">
        <v>3291437.04</v>
      </c>
    </row>
    <row r="3061" spans="1:6">
      <c r="A3061" s="60" t="s">
        <v>321</v>
      </c>
      <c r="B3061" s="59" t="s">
        <v>322</v>
      </c>
      <c r="C3061" s="59" t="s">
        <v>660</v>
      </c>
      <c r="D3061" s="59" t="s">
        <v>1034</v>
      </c>
      <c r="E3061" s="59" t="s">
        <v>910</v>
      </c>
      <c r="F3061">
        <v>1541068</v>
      </c>
    </row>
    <row r="3062" spans="1:6">
      <c r="A3062" s="60" t="s">
        <v>323</v>
      </c>
      <c r="B3062" s="59" t="s">
        <v>324</v>
      </c>
      <c r="C3062" s="59" t="s">
        <v>680</v>
      </c>
      <c r="D3062" s="59" t="s">
        <v>1029</v>
      </c>
      <c r="E3062" s="59" t="s">
        <v>861</v>
      </c>
      <c r="F3062">
        <v>0.16619999999999999</v>
      </c>
    </row>
    <row r="3063" spans="1:6">
      <c r="A3063" s="60" t="s">
        <v>323</v>
      </c>
      <c r="B3063" s="59" t="s">
        <v>324</v>
      </c>
      <c r="C3063" s="59" t="s">
        <v>658</v>
      </c>
      <c r="D3063" s="59" t="s">
        <v>1031</v>
      </c>
      <c r="E3063" s="59" t="s">
        <v>917</v>
      </c>
      <c r="F3063">
        <v>1079432.54</v>
      </c>
    </row>
    <row r="3064" spans="1:6">
      <c r="A3064" s="60" t="s">
        <v>323</v>
      </c>
      <c r="B3064" s="59" t="s">
        <v>324</v>
      </c>
      <c r="C3064" s="59" t="s">
        <v>650</v>
      </c>
      <c r="D3064" s="59" t="s">
        <v>1035</v>
      </c>
      <c r="E3064" s="59" t="s">
        <v>909</v>
      </c>
      <c r="F3064">
        <v>411305.95</v>
      </c>
    </row>
    <row r="3065" spans="1:6">
      <c r="A3065" s="60" t="s">
        <v>323</v>
      </c>
      <c r="B3065" s="59" t="s">
        <v>324</v>
      </c>
      <c r="C3065" s="59" t="s">
        <v>648</v>
      </c>
      <c r="D3065" s="59" t="s">
        <v>1032</v>
      </c>
      <c r="E3065" s="59" t="s">
        <v>919</v>
      </c>
      <c r="F3065">
        <v>144675.79999999999</v>
      </c>
    </row>
    <row r="3066" spans="1:6">
      <c r="A3066" s="60" t="s">
        <v>323</v>
      </c>
      <c r="B3066" s="59" t="s">
        <v>324</v>
      </c>
      <c r="C3066" s="59" t="s">
        <v>519</v>
      </c>
      <c r="D3066" s="59" t="s">
        <v>1033</v>
      </c>
      <c r="E3066" s="59" t="s">
        <v>906</v>
      </c>
      <c r="F3066">
        <v>7629905.4400000004</v>
      </c>
    </row>
    <row r="3067" spans="1:6">
      <c r="A3067" s="60" t="s">
        <v>323</v>
      </c>
      <c r="B3067" s="59" t="s">
        <v>324</v>
      </c>
      <c r="C3067" s="59" t="s">
        <v>660</v>
      </c>
      <c r="D3067" s="59" t="s">
        <v>1034</v>
      </c>
      <c r="E3067" s="59" t="s">
        <v>910</v>
      </c>
      <c r="F3067">
        <v>3567564.73</v>
      </c>
    </row>
    <row r="3068" spans="1:6">
      <c r="A3068" s="60" t="s">
        <v>325</v>
      </c>
      <c r="B3068" s="59" t="s">
        <v>326</v>
      </c>
      <c r="C3068" s="59" t="s">
        <v>680</v>
      </c>
      <c r="D3068" s="59" t="s">
        <v>1029</v>
      </c>
      <c r="E3068" s="59" t="s">
        <v>861</v>
      </c>
      <c r="F3068">
        <v>0.1404</v>
      </c>
    </row>
    <row r="3069" spans="1:6">
      <c r="A3069" s="60" t="s">
        <v>325</v>
      </c>
      <c r="B3069" s="59" t="s">
        <v>326</v>
      </c>
      <c r="C3069" s="59" t="s">
        <v>656</v>
      </c>
      <c r="D3069" s="59" t="s">
        <v>1030</v>
      </c>
      <c r="E3069" s="59" t="s">
        <v>918</v>
      </c>
      <c r="F3069">
        <v>523220.54</v>
      </c>
    </row>
    <row r="3070" spans="1:6">
      <c r="A3070" s="60" t="s">
        <v>325</v>
      </c>
      <c r="B3070" s="59" t="s">
        <v>326</v>
      </c>
      <c r="C3070" s="59" t="s">
        <v>658</v>
      </c>
      <c r="D3070" s="59" t="s">
        <v>1031</v>
      </c>
      <c r="E3070" s="59" t="s">
        <v>917</v>
      </c>
      <c r="F3070">
        <v>1581849.39</v>
      </c>
    </row>
    <row r="3071" spans="1:6">
      <c r="A3071" s="60" t="s">
        <v>325</v>
      </c>
      <c r="B3071" s="59" t="s">
        <v>326</v>
      </c>
      <c r="C3071" s="59" t="s">
        <v>650</v>
      </c>
      <c r="D3071" s="59" t="s">
        <v>1035</v>
      </c>
      <c r="E3071" s="59" t="s">
        <v>909</v>
      </c>
      <c r="F3071">
        <v>1254722.8</v>
      </c>
    </row>
    <row r="3072" spans="1:6">
      <c r="A3072" s="60" t="s">
        <v>325</v>
      </c>
      <c r="B3072" s="59" t="s">
        <v>326</v>
      </c>
      <c r="C3072" s="59" t="s">
        <v>648</v>
      </c>
      <c r="D3072" s="59" t="s">
        <v>1032</v>
      </c>
      <c r="E3072" s="59" t="s">
        <v>919</v>
      </c>
      <c r="F3072">
        <v>135406.01</v>
      </c>
    </row>
    <row r="3073" spans="1:6">
      <c r="A3073" s="60" t="s">
        <v>325</v>
      </c>
      <c r="B3073" s="59" t="s">
        <v>326</v>
      </c>
      <c r="C3073" s="59" t="s">
        <v>519</v>
      </c>
      <c r="D3073" s="59" t="s">
        <v>1033</v>
      </c>
      <c r="E3073" s="59" t="s">
        <v>906</v>
      </c>
      <c r="F3073">
        <v>6259266.8200000003</v>
      </c>
    </row>
    <row r="3074" spans="1:6">
      <c r="A3074" s="60" t="s">
        <v>325</v>
      </c>
      <c r="B3074" s="59" t="s">
        <v>326</v>
      </c>
      <c r="C3074" s="59" t="s">
        <v>660</v>
      </c>
      <c r="D3074" s="59" t="s">
        <v>1034</v>
      </c>
      <c r="E3074" s="59" t="s">
        <v>910</v>
      </c>
      <c r="F3074">
        <v>2713170</v>
      </c>
    </row>
    <row r="3075" spans="1:6">
      <c r="A3075" s="60" t="s">
        <v>327</v>
      </c>
      <c r="B3075" s="59" t="s">
        <v>328</v>
      </c>
      <c r="C3075" s="59" t="s">
        <v>680</v>
      </c>
      <c r="D3075" s="59" t="s">
        <v>1029</v>
      </c>
      <c r="E3075" s="59" t="s">
        <v>861</v>
      </c>
      <c r="F3075">
        <v>0.1535</v>
      </c>
    </row>
    <row r="3076" spans="1:6">
      <c r="A3076" s="60" t="s">
        <v>327</v>
      </c>
      <c r="B3076" s="59" t="s">
        <v>328</v>
      </c>
      <c r="C3076" s="59" t="s">
        <v>656</v>
      </c>
      <c r="D3076" s="59" t="s">
        <v>1030</v>
      </c>
      <c r="E3076" s="59" t="s">
        <v>918</v>
      </c>
      <c r="F3076">
        <v>230104.91</v>
      </c>
    </row>
    <row r="3077" spans="1:6">
      <c r="A3077" s="60" t="s">
        <v>327</v>
      </c>
      <c r="B3077" s="59" t="s">
        <v>328</v>
      </c>
      <c r="C3077" s="59" t="s">
        <v>658</v>
      </c>
      <c r="D3077" s="59" t="s">
        <v>1031</v>
      </c>
      <c r="E3077" s="59" t="s">
        <v>917</v>
      </c>
      <c r="F3077">
        <v>312737.93</v>
      </c>
    </row>
    <row r="3078" spans="1:6">
      <c r="A3078" s="60" t="s">
        <v>327</v>
      </c>
      <c r="B3078" s="59" t="s">
        <v>328</v>
      </c>
      <c r="C3078" s="59" t="s">
        <v>519</v>
      </c>
      <c r="D3078" s="59" t="s">
        <v>1033</v>
      </c>
      <c r="E3078" s="59" t="s">
        <v>906</v>
      </c>
      <c r="F3078">
        <v>2325030.19</v>
      </c>
    </row>
    <row r="3079" spans="1:6">
      <c r="A3079" s="60" t="s">
        <v>327</v>
      </c>
      <c r="B3079" s="59" t="s">
        <v>328</v>
      </c>
      <c r="C3079" s="59" t="s">
        <v>660</v>
      </c>
      <c r="D3079" s="59" t="s">
        <v>1034</v>
      </c>
      <c r="E3079" s="59" t="s">
        <v>910</v>
      </c>
      <c r="F3079">
        <v>829373.18</v>
      </c>
    </row>
    <row r="3080" spans="1:6">
      <c r="A3080" s="60" t="s">
        <v>607</v>
      </c>
      <c r="B3080" s="59" t="s">
        <v>608</v>
      </c>
      <c r="C3080" s="59" t="s">
        <v>680</v>
      </c>
      <c r="D3080" s="59" t="s">
        <v>1029</v>
      </c>
      <c r="E3080" s="59" t="s">
        <v>861</v>
      </c>
      <c r="F3080">
        <v>0.1535</v>
      </c>
    </row>
    <row r="3081" spans="1:6">
      <c r="A3081" s="60" t="s">
        <v>607</v>
      </c>
      <c r="B3081" s="59" t="s">
        <v>608</v>
      </c>
      <c r="C3081" s="59" t="s">
        <v>656</v>
      </c>
      <c r="D3081" s="59" t="s">
        <v>1030</v>
      </c>
      <c r="E3081" s="59" t="s">
        <v>918</v>
      </c>
      <c r="F3081">
        <v>80682.960000000006</v>
      </c>
    </row>
    <row r="3082" spans="1:6">
      <c r="A3082" s="60" t="s">
        <v>607</v>
      </c>
      <c r="B3082" s="59" t="s">
        <v>608</v>
      </c>
      <c r="C3082" s="59" t="s">
        <v>658</v>
      </c>
      <c r="D3082" s="59" t="s">
        <v>1031</v>
      </c>
      <c r="E3082" s="59" t="s">
        <v>917</v>
      </c>
      <c r="F3082">
        <v>110299.24</v>
      </c>
    </row>
    <row r="3083" spans="1:6">
      <c r="A3083" s="60" t="s">
        <v>607</v>
      </c>
      <c r="B3083" s="59" t="s">
        <v>608</v>
      </c>
      <c r="C3083" s="59" t="s">
        <v>650</v>
      </c>
      <c r="D3083" s="59" t="s">
        <v>1035</v>
      </c>
      <c r="E3083" s="59" t="s">
        <v>909</v>
      </c>
      <c r="F3083">
        <v>46275.34</v>
      </c>
    </row>
    <row r="3084" spans="1:6">
      <c r="A3084" s="60" t="s">
        <v>641</v>
      </c>
      <c r="B3084" s="59" t="s">
        <v>642</v>
      </c>
      <c r="C3084" s="59" t="s">
        <v>650</v>
      </c>
      <c r="D3084" s="59" t="s">
        <v>1035</v>
      </c>
      <c r="E3084" s="59" t="s">
        <v>909</v>
      </c>
      <c r="F3084">
        <v>188147.74</v>
      </c>
    </row>
    <row r="3085" spans="1:6">
      <c r="A3085" s="60" t="s">
        <v>641</v>
      </c>
      <c r="B3085" s="59" t="s">
        <v>642</v>
      </c>
      <c r="C3085" s="59" t="s">
        <v>519</v>
      </c>
      <c r="D3085" s="59" t="s">
        <v>1033</v>
      </c>
      <c r="E3085" s="59" t="s">
        <v>906</v>
      </c>
      <c r="F3085">
        <v>1015550.03</v>
      </c>
    </row>
    <row r="3086" spans="1:6">
      <c r="A3086" s="60" t="s">
        <v>641</v>
      </c>
      <c r="B3086" s="59" t="s">
        <v>642</v>
      </c>
      <c r="C3086" s="59" t="s">
        <v>660</v>
      </c>
      <c r="D3086" s="59" t="s">
        <v>1034</v>
      </c>
      <c r="E3086" s="59" t="s">
        <v>910</v>
      </c>
      <c r="F3086">
        <v>160120.99</v>
      </c>
    </row>
    <row r="3087" spans="1:6">
      <c r="A3087" s="60" t="s">
        <v>493</v>
      </c>
      <c r="B3087" s="59" t="s">
        <v>494</v>
      </c>
      <c r="C3087" s="59" t="s">
        <v>680</v>
      </c>
      <c r="D3087" s="59" t="s">
        <v>1029</v>
      </c>
      <c r="E3087" s="59" t="s">
        <v>861</v>
      </c>
      <c r="F3087">
        <v>0.23860000000000001</v>
      </c>
    </row>
    <row r="3088" spans="1:6">
      <c r="A3088" s="60" t="s">
        <v>493</v>
      </c>
      <c r="B3088" s="59" t="s">
        <v>494</v>
      </c>
      <c r="C3088" s="59" t="s">
        <v>656</v>
      </c>
      <c r="D3088" s="59" t="s">
        <v>1030</v>
      </c>
      <c r="E3088" s="59" t="s">
        <v>918</v>
      </c>
      <c r="F3088">
        <v>420247.7</v>
      </c>
    </row>
    <row r="3089" spans="1:6">
      <c r="A3089" s="60" t="s">
        <v>493</v>
      </c>
      <c r="B3089" s="59" t="s">
        <v>494</v>
      </c>
      <c r="C3089" s="59" t="s">
        <v>658</v>
      </c>
      <c r="D3089" s="59" t="s">
        <v>1031</v>
      </c>
      <c r="E3089" s="59" t="s">
        <v>917</v>
      </c>
      <c r="F3089">
        <v>481372.63</v>
      </c>
    </row>
    <row r="3090" spans="1:6">
      <c r="A3090" s="60" t="s">
        <v>493</v>
      </c>
      <c r="B3090" s="59" t="s">
        <v>494</v>
      </c>
      <c r="C3090" s="59" t="s">
        <v>650</v>
      </c>
      <c r="D3090" s="59" t="s">
        <v>1035</v>
      </c>
      <c r="E3090" s="59" t="s">
        <v>909</v>
      </c>
      <c r="F3090">
        <v>127321.31</v>
      </c>
    </row>
    <row r="3091" spans="1:6">
      <c r="A3091" s="60" t="s">
        <v>493</v>
      </c>
      <c r="B3091" s="59" t="s">
        <v>494</v>
      </c>
      <c r="C3091" s="59" t="s">
        <v>648</v>
      </c>
      <c r="D3091" s="59" t="s">
        <v>1032</v>
      </c>
      <c r="E3091" s="59" t="s">
        <v>919</v>
      </c>
      <c r="F3091">
        <v>39791.980000000003</v>
      </c>
    </row>
    <row r="3092" spans="1:6">
      <c r="A3092" s="60" t="s">
        <v>493</v>
      </c>
      <c r="B3092" s="59" t="s">
        <v>494</v>
      </c>
      <c r="C3092" s="59" t="s">
        <v>519</v>
      </c>
      <c r="D3092" s="59" t="s">
        <v>1033</v>
      </c>
      <c r="E3092" s="59" t="s">
        <v>906</v>
      </c>
      <c r="F3092">
        <v>2342059.56</v>
      </c>
    </row>
    <row r="3093" spans="1:6">
      <c r="A3093" s="60" t="s">
        <v>493</v>
      </c>
      <c r="B3093" s="59" t="s">
        <v>494</v>
      </c>
      <c r="C3093" s="59" t="s">
        <v>660</v>
      </c>
      <c r="D3093" s="59" t="s">
        <v>1034</v>
      </c>
      <c r="E3093" s="59" t="s">
        <v>910</v>
      </c>
      <c r="F3093">
        <v>1156341.1100000001</v>
      </c>
    </row>
    <row r="3094" spans="1:6">
      <c r="A3094" s="60" t="s">
        <v>495</v>
      </c>
      <c r="B3094" s="59" t="s">
        <v>496</v>
      </c>
      <c r="C3094" s="59" t="s">
        <v>680</v>
      </c>
      <c r="D3094" s="59" t="s">
        <v>1029</v>
      </c>
      <c r="E3094" s="59" t="s">
        <v>861</v>
      </c>
      <c r="F3094">
        <v>0.14510000000000001</v>
      </c>
    </row>
    <row r="3095" spans="1:6">
      <c r="A3095" s="60" t="s">
        <v>495</v>
      </c>
      <c r="B3095" s="59" t="s">
        <v>496</v>
      </c>
      <c r="C3095" s="59" t="s">
        <v>656</v>
      </c>
      <c r="D3095" s="59" t="s">
        <v>1030</v>
      </c>
      <c r="E3095" s="59" t="s">
        <v>918</v>
      </c>
      <c r="F3095">
        <v>4799135.84</v>
      </c>
    </row>
    <row r="3096" spans="1:6">
      <c r="A3096" s="60" t="s">
        <v>495</v>
      </c>
      <c r="B3096" s="59" t="s">
        <v>496</v>
      </c>
      <c r="C3096" s="59" t="s">
        <v>658</v>
      </c>
      <c r="D3096" s="59" t="s">
        <v>1031</v>
      </c>
      <c r="E3096" s="59" t="s">
        <v>917</v>
      </c>
      <c r="F3096">
        <v>9237269.8599999994</v>
      </c>
    </row>
    <row r="3097" spans="1:6">
      <c r="A3097" s="60" t="s">
        <v>495</v>
      </c>
      <c r="B3097" s="59" t="s">
        <v>496</v>
      </c>
      <c r="C3097" s="59" t="s">
        <v>650</v>
      </c>
      <c r="D3097" s="59" t="s">
        <v>1035</v>
      </c>
      <c r="E3097" s="59" t="s">
        <v>909</v>
      </c>
      <c r="F3097">
        <v>8695347.2599999998</v>
      </c>
    </row>
    <row r="3098" spans="1:6">
      <c r="A3098" s="60" t="s">
        <v>495</v>
      </c>
      <c r="B3098" s="59" t="s">
        <v>496</v>
      </c>
      <c r="C3098" s="59" t="s">
        <v>648</v>
      </c>
      <c r="D3098" s="59" t="s">
        <v>1032</v>
      </c>
      <c r="E3098" s="59" t="s">
        <v>919</v>
      </c>
      <c r="F3098">
        <v>472419.43</v>
      </c>
    </row>
    <row r="3099" spans="1:6">
      <c r="A3099" s="60" t="s">
        <v>495</v>
      </c>
      <c r="B3099" s="59" t="s">
        <v>496</v>
      </c>
      <c r="C3099" s="59" t="s">
        <v>519</v>
      </c>
      <c r="D3099" s="59" t="s">
        <v>1033</v>
      </c>
      <c r="E3099" s="59" t="s">
        <v>906</v>
      </c>
      <c r="F3099">
        <v>27618489.07</v>
      </c>
    </row>
    <row r="3100" spans="1:6">
      <c r="A3100" s="60" t="s">
        <v>495</v>
      </c>
      <c r="B3100" s="59" t="s">
        <v>496</v>
      </c>
      <c r="C3100" s="59" t="s">
        <v>660</v>
      </c>
      <c r="D3100" s="59" t="s">
        <v>1034</v>
      </c>
      <c r="E3100" s="59" t="s">
        <v>910</v>
      </c>
      <c r="F3100">
        <v>4892745.4400000004</v>
      </c>
    </row>
    <row r="3101" spans="1:6">
      <c r="A3101" s="60" t="s">
        <v>497</v>
      </c>
      <c r="B3101" s="59" t="s">
        <v>498</v>
      </c>
      <c r="C3101" s="59" t="s">
        <v>680</v>
      </c>
      <c r="D3101" s="59" t="s">
        <v>1029</v>
      </c>
      <c r="E3101" s="59" t="s">
        <v>861</v>
      </c>
      <c r="F3101">
        <v>0.15529999999999999</v>
      </c>
    </row>
    <row r="3102" spans="1:6">
      <c r="A3102" s="60" t="s">
        <v>497</v>
      </c>
      <c r="B3102" s="59" t="s">
        <v>498</v>
      </c>
      <c r="C3102" s="59" t="s">
        <v>656</v>
      </c>
      <c r="D3102" s="59" t="s">
        <v>1030</v>
      </c>
      <c r="E3102" s="59" t="s">
        <v>918</v>
      </c>
      <c r="F3102">
        <v>1089084.83</v>
      </c>
    </row>
    <row r="3103" spans="1:6">
      <c r="A3103" s="60" t="s">
        <v>497</v>
      </c>
      <c r="B3103" s="59" t="s">
        <v>498</v>
      </c>
      <c r="C3103" s="59" t="s">
        <v>658</v>
      </c>
      <c r="D3103" s="59" t="s">
        <v>1031</v>
      </c>
      <c r="E3103" s="59" t="s">
        <v>917</v>
      </c>
      <c r="F3103">
        <v>1437264.79</v>
      </c>
    </row>
    <row r="3104" spans="1:6">
      <c r="A3104" s="60" t="s">
        <v>497</v>
      </c>
      <c r="B3104" s="59" t="s">
        <v>498</v>
      </c>
      <c r="C3104" s="59" t="s">
        <v>650</v>
      </c>
      <c r="D3104" s="59" t="s">
        <v>1035</v>
      </c>
      <c r="E3104" s="59" t="s">
        <v>909</v>
      </c>
      <c r="F3104">
        <v>782786.18</v>
      </c>
    </row>
    <row r="3105" spans="1:6">
      <c r="A3105" s="60" t="s">
        <v>497</v>
      </c>
      <c r="B3105" s="59" t="s">
        <v>498</v>
      </c>
      <c r="C3105" s="59" t="s">
        <v>648</v>
      </c>
      <c r="D3105" s="59" t="s">
        <v>1032</v>
      </c>
      <c r="E3105" s="59" t="s">
        <v>919</v>
      </c>
      <c r="F3105">
        <v>102685.46</v>
      </c>
    </row>
    <row r="3106" spans="1:6">
      <c r="A3106" s="60" t="s">
        <v>497</v>
      </c>
      <c r="B3106" s="59" t="s">
        <v>498</v>
      </c>
      <c r="C3106" s="59" t="s">
        <v>519</v>
      </c>
      <c r="D3106" s="59" t="s">
        <v>1033</v>
      </c>
      <c r="E3106" s="59" t="s">
        <v>906</v>
      </c>
      <c r="F3106">
        <v>5203494.53</v>
      </c>
    </row>
    <row r="3107" spans="1:6">
      <c r="A3107" s="60" t="s">
        <v>497</v>
      </c>
      <c r="B3107" s="59" t="s">
        <v>498</v>
      </c>
      <c r="C3107" s="59" t="s">
        <v>660</v>
      </c>
      <c r="D3107" s="59" t="s">
        <v>1034</v>
      </c>
      <c r="E3107" s="59" t="s">
        <v>910</v>
      </c>
      <c r="F3107">
        <v>2154727.67</v>
      </c>
    </row>
    <row r="3108" spans="1:6">
      <c r="A3108" s="60" t="s">
        <v>499</v>
      </c>
      <c r="B3108" s="59" t="s">
        <v>500</v>
      </c>
      <c r="C3108" s="59" t="s">
        <v>680</v>
      </c>
      <c r="D3108" s="59" t="s">
        <v>1029</v>
      </c>
      <c r="E3108" s="59" t="s">
        <v>861</v>
      </c>
      <c r="F3108">
        <v>0.15290000000000001</v>
      </c>
    </row>
    <row r="3109" spans="1:6">
      <c r="A3109" s="60" t="s">
        <v>499</v>
      </c>
      <c r="B3109" s="59" t="s">
        <v>500</v>
      </c>
      <c r="C3109" s="59" t="s">
        <v>656</v>
      </c>
      <c r="D3109" s="59" t="s">
        <v>1030</v>
      </c>
      <c r="E3109" s="59" t="s">
        <v>918</v>
      </c>
      <c r="F3109">
        <v>1151204.57</v>
      </c>
    </row>
    <row r="3110" spans="1:6">
      <c r="A3110" s="60" t="s">
        <v>499</v>
      </c>
      <c r="B3110" s="59" t="s">
        <v>500</v>
      </c>
      <c r="C3110" s="59" t="s">
        <v>658</v>
      </c>
      <c r="D3110" s="59" t="s">
        <v>1031</v>
      </c>
      <c r="E3110" s="59" t="s">
        <v>917</v>
      </c>
      <c r="F3110">
        <v>1430301.21</v>
      </c>
    </row>
    <row r="3111" spans="1:6">
      <c r="A3111" s="60" t="s">
        <v>499</v>
      </c>
      <c r="B3111" s="59" t="s">
        <v>500</v>
      </c>
      <c r="C3111" s="59" t="s">
        <v>650</v>
      </c>
      <c r="D3111" s="59" t="s">
        <v>1035</v>
      </c>
      <c r="E3111" s="59" t="s">
        <v>909</v>
      </c>
      <c r="F3111">
        <v>692309.58</v>
      </c>
    </row>
    <row r="3112" spans="1:6">
      <c r="A3112" s="60" t="s">
        <v>499</v>
      </c>
      <c r="B3112" s="59" t="s">
        <v>500</v>
      </c>
      <c r="C3112" s="59" t="s">
        <v>648</v>
      </c>
      <c r="D3112" s="59" t="s">
        <v>1032</v>
      </c>
      <c r="E3112" s="59" t="s">
        <v>919</v>
      </c>
      <c r="F3112">
        <v>113296.66</v>
      </c>
    </row>
    <row r="3113" spans="1:6">
      <c r="A3113" s="60" t="s">
        <v>499</v>
      </c>
      <c r="B3113" s="59" t="s">
        <v>500</v>
      </c>
      <c r="C3113" s="59" t="s">
        <v>519</v>
      </c>
      <c r="D3113" s="59" t="s">
        <v>1033</v>
      </c>
      <c r="E3113" s="59" t="s">
        <v>906</v>
      </c>
      <c r="F3113">
        <v>5746234.5899999999</v>
      </c>
    </row>
    <row r="3114" spans="1:6">
      <c r="A3114" s="60" t="s">
        <v>499</v>
      </c>
      <c r="B3114" s="59" t="s">
        <v>500</v>
      </c>
      <c r="C3114" s="59" t="s">
        <v>660</v>
      </c>
      <c r="D3114" s="59" t="s">
        <v>1034</v>
      </c>
      <c r="E3114" s="59" t="s">
        <v>910</v>
      </c>
      <c r="F3114">
        <v>2130159.89</v>
      </c>
    </row>
    <row r="3115" spans="1:6">
      <c r="A3115" s="60" t="s">
        <v>501</v>
      </c>
      <c r="B3115" s="59" t="s">
        <v>502</v>
      </c>
      <c r="C3115" s="59" t="s">
        <v>680</v>
      </c>
      <c r="D3115" s="59" t="s">
        <v>1029</v>
      </c>
      <c r="E3115" s="59" t="s">
        <v>861</v>
      </c>
      <c r="F3115">
        <v>0.2666</v>
      </c>
    </row>
    <row r="3116" spans="1:6">
      <c r="A3116" s="60" t="s">
        <v>501</v>
      </c>
      <c r="B3116" s="59" t="s">
        <v>502</v>
      </c>
      <c r="C3116" s="59" t="s">
        <v>656</v>
      </c>
      <c r="D3116" s="59" t="s">
        <v>1030</v>
      </c>
      <c r="E3116" s="59" t="s">
        <v>918</v>
      </c>
      <c r="F3116">
        <v>237757.18</v>
      </c>
    </row>
    <row r="3117" spans="1:6">
      <c r="A3117" s="60" t="s">
        <v>501</v>
      </c>
      <c r="B3117" s="59" t="s">
        <v>502</v>
      </c>
      <c r="C3117" s="59" t="s">
        <v>658</v>
      </c>
      <c r="D3117" s="59" t="s">
        <v>1031</v>
      </c>
      <c r="E3117" s="59" t="s">
        <v>917</v>
      </c>
      <c r="F3117">
        <v>515195.83</v>
      </c>
    </row>
    <row r="3118" spans="1:6">
      <c r="A3118" s="60" t="s">
        <v>501</v>
      </c>
      <c r="B3118" s="59" t="s">
        <v>502</v>
      </c>
      <c r="C3118" s="59" t="s">
        <v>650</v>
      </c>
      <c r="D3118" s="59" t="s">
        <v>1035</v>
      </c>
      <c r="E3118" s="59" t="s">
        <v>909</v>
      </c>
      <c r="F3118">
        <v>474511.67</v>
      </c>
    </row>
    <row r="3119" spans="1:6">
      <c r="A3119" s="60" t="s">
        <v>501</v>
      </c>
      <c r="B3119" s="59" t="s">
        <v>502</v>
      </c>
      <c r="C3119" s="59" t="s">
        <v>660</v>
      </c>
      <c r="D3119" s="59" t="s">
        <v>1034</v>
      </c>
      <c r="E3119" s="59" t="s">
        <v>910</v>
      </c>
      <c r="F3119">
        <v>199882.94</v>
      </c>
    </row>
    <row r="3120" spans="1:6">
      <c r="A3120" s="60" t="s">
        <v>227</v>
      </c>
      <c r="B3120" s="59" t="s">
        <v>228</v>
      </c>
      <c r="C3120" s="59" t="s">
        <v>680</v>
      </c>
      <c r="D3120" s="59" t="s">
        <v>1029</v>
      </c>
      <c r="E3120" s="59" t="s">
        <v>861</v>
      </c>
      <c r="F3120">
        <v>0.1948</v>
      </c>
    </row>
    <row r="3121" spans="1:6">
      <c r="A3121" s="60" t="s">
        <v>373</v>
      </c>
      <c r="B3121" s="59" t="s">
        <v>374</v>
      </c>
      <c r="C3121" s="59" t="s">
        <v>680</v>
      </c>
      <c r="D3121" s="59" t="s">
        <v>1029</v>
      </c>
      <c r="E3121" s="59" t="s">
        <v>861</v>
      </c>
      <c r="F3121">
        <v>0.19489999999999999</v>
      </c>
    </row>
    <row r="3122" spans="1:6">
      <c r="A3122" s="60" t="s">
        <v>373</v>
      </c>
      <c r="B3122" s="59" t="s">
        <v>374</v>
      </c>
      <c r="C3122" s="59" t="s">
        <v>656</v>
      </c>
      <c r="D3122" s="59" t="s">
        <v>1030</v>
      </c>
      <c r="E3122" s="59" t="s">
        <v>918</v>
      </c>
      <c r="F3122">
        <v>477393.43</v>
      </c>
    </row>
    <row r="3123" spans="1:6">
      <c r="A3123" s="60" t="s">
        <v>373</v>
      </c>
      <c r="B3123" s="59" t="s">
        <v>374</v>
      </c>
      <c r="C3123" s="59" t="s">
        <v>658</v>
      </c>
      <c r="D3123" s="59" t="s">
        <v>1031</v>
      </c>
      <c r="E3123" s="59" t="s">
        <v>917</v>
      </c>
      <c r="F3123">
        <v>960755.64</v>
      </c>
    </row>
    <row r="3124" spans="1:6">
      <c r="A3124" s="60" t="s">
        <v>373</v>
      </c>
      <c r="B3124" s="59" t="s">
        <v>374</v>
      </c>
      <c r="C3124" s="59" t="s">
        <v>650</v>
      </c>
      <c r="D3124" s="59" t="s">
        <v>1035</v>
      </c>
      <c r="E3124" s="59" t="s">
        <v>909</v>
      </c>
      <c r="F3124">
        <v>54940.02</v>
      </c>
    </row>
    <row r="3125" spans="1:6">
      <c r="A3125" s="60" t="s">
        <v>373</v>
      </c>
      <c r="B3125" s="59" t="s">
        <v>374</v>
      </c>
      <c r="C3125" s="59" t="s">
        <v>648</v>
      </c>
      <c r="D3125" s="59" t="s">
        <v>1032</v>
      </c>
      <c r="E3125" s="59" t="s">
        <v>919</v>
      </c>
      <c r="F3125">
        <v>82457.850000000006</v>
      </c>
    </row>
    <row r="3126" spans="1:6">
      <c r="A3126" s="60" t="s">
        <v>373</v>
      </c>
      <c r="B3126" s="59" t="s">
        <v>374</v>
      </c>
      <c r="C3126" s="59" t="s">
        <v>519</v>
      </c>
      <c r="D3126" s="59" t="s">
        <v>1033</v>
      </c>
      <c r="E3126" s="59" t="s">
        <v>906</v>
      </c>
      <c r="F3126">
        <v>4725667.03</v>
      </c>
    </row>
    <row r="3127" spans="1:6">
      <c r="A3127" s="60" t="s">
        <v>373</v>
      </c>
      <c r="B3127" s="59" t="s">
        <v>374</v>
      </c>
      <c r="C3127" s="59" t="s">
        <v>660</v>
      </c>
      <c r="D3127" s="59" t="s">
        <v>1034</v>
      </c>
      <c r="E3127" s="59" t="s">
        <v>910</v>
      </c>
      <c r="F3127">
        <v>1771763.42</v>
      </c>
    </row>
    <row r="3128" spans="1:6">
      <c r="A3128" s="60" t="s">
        <v>375</v>
      </c>
      <c r="B3128" s="59" t="s">
        <v>376</v>
      </c>
      <c r="C3128" s="59" t="s">
        <v>680</v>
      </c>
      <c r="D3128" s="59" t="s">
        <v>1029</v>
      </c>
      <c r="E3128" s="59" t="s">
        <v>861</v>
      </c>
      <c r="F3128">
        <v>0.22720000000000001</v>
      </c>
    </row>
    <row r="3129" spans="1:6">
      <c r="A3129" s="60" t="s">
        <v>375</v>
      </c>
      <c r="B3129" s="59" t="s">
        <v>376</v>
      </c>
      <c r="C3129" s="59" t="s">
        <v>656</v>
      </c>
      <c r="D3129" s="59" t="s">
        <v>1030</v>
      </c>
      <c r="E3129" s="59" t="s">
        <v>918</v>
      </c>
      <c r="F3129">
        <v>340221.56</v>
      </c>
    </row>
    <row r="3130" spans="1:6">
      <c r="A3130" s="60" t="s">
        <v>375</v>
      </c>
      <c r="B3130" s="59" t="s">
        <v>376</v>
      </c>
      <c r="C3130" s="59" t="s">
        <v>658</v>
      </c>
      <c r="D3130" s="59" t="s">
        <v>1031</v>
      </c>
      <c r="E3130" s="59" t="s">
        <v>917</v>
      </c>
      <c r="F3130">
        <v>536086.62</v>
      </c>
    </row>
    <row r="3131" spans="1:6">
      <c r="A3131" s="60" t="s">
        <v>375</v>
      </c>
      <c r="B3131" s="59" t="s">
        <v>376</v>
      </c>
      <c r="C3131" s="59" t="s">
        <v>650</v>
      </c>
      <c r="D3131" s="59" t="s">
        <v>1035</v>
      </c>
      <c r="E3131" s="59" t="s">
        <v>909</v>
      </c>
      <c r="F3131">
        <v>13844.01</v>
      </c>
    </row>
    <row r="3132" spans="1:6">
      <c r="A3132" s="60" t="s">
        <v>375</v>
      </c>
      <c r="B3132" s="59" t="s">
        <v>376</v>
      </c>
      <c r="C3132" s="59" t="s">
        <v>648</v>
      </c>
      <c r="D3132" s="59" t="s">
        <v>1032</v>
      </c>
      <c r="E3132" s="59" t="s">
        <v>919</v>
      </c>
      <c r="F3132">
        <v>45760.800000000003</v>
      </c>
    </row>
    <row r="3133" spans="1:6">
      <c r="A3133" s="60" t="s">
        <v>375</v>
      </c>
      <c r="B3133" s="59" t="s">
        <v>376</v>
      </c>
      <c r="C3133" s="59" t="s">
        <v>519</v>
      </c>
      <c r="D3133" s="59" t="s">
        <v>1033</v>
      </c>
      <c r="E3133" s="59" t="s">
        <v>906</v>
      </c>
      <c r="F3133">
        <v>2247303.0099999998</v>
      </c>
    </row>
    <row r="3134" spans="1:6">
      <c r="A3134" s="60" t="s">
        <v>375</v>
      </c>
      <c r="B3134" s="59" t="s">
        <v>376</v>
      </c>
      <c r="C3134" s="59" t="s">
        <v>660</v>
      </c>
      <c r="D3134" s="59" t="s">
        <v>1034</v>
      </c>
      <c r="E3134" s="59" t="s">
        <v>910</v>
      </c>
      <c r="F3134">
        <v>1705957.03</v>
      </c>
    </row>
    <row r="3135" spans="1:6">
      <c r="A3135" s="60" t="s">
        <v>573</v>
      </c>
      <c r="B3135" s="59" t="s">
        <v>574</v>
      </c>
      <c r="C3135" s="59" t="s">
        <v>680</v>
      </c>
      <c r="D3135" s="59" t="s">
        <v>1029</v>
      </c>
      <c r="E3135" s="59" t="s">
        <v>861</v>
      </c>
      <c r="F3135">
        <v>0.44259999999999999</v>
      </c>
    </row>
    <row r="3136" spans="1:6">
      <c r="A3136" s="60" t="s">
        <v>573</v>
      </c>
      <c r="B3136" s="59" t="s">
        <v>574</v>
      </c>
      <c r="C3136" s="59" t="s">
        <v>658</v>
      </c>
      <c r="D3136" s="59" t="s">
        <v>1031</v>
      </c>
      <c r="E3136" s="59" t="s">
        <v>917</v>
      </c>
      <c r="F3136">
        <v>295787.15999999997</v>
      </c>
    </row>
    <row r="3137" spans="1:6">
      <c r="A3137" s="60" t="s">
        <v>573</v>
      </c>
      <c r="B3137" s="59" t="s">
        <v>574</v>
      </c>
      <c r="C3137" s="59" t="s">
        <v>650</v>
      </c>
      <c r="D3137" s="59" t="s">
        <v>1035</v>
      </c>
      <c r="E3137" s="59" t="s">
        <v>909</v>
      </c>
      <c r="F3137">
        <v>100505.34</v>
      </c>
    </row>
    <row r="3138" spans="1:6">
      <c r="A3138" s="60" t="s">
        <v>573</v>
      </c>
      <c r="B3138" s="59" t="s">
        <v>574</v>
      </c>
      <c r="C3138" s="59" t="s">
        <v>519</v>
      </c>
      <c r="D3138" s="59" t="s">
        <v>1033</v>
      </c>
      <c r="E3138" s="59" t="s">
        <v>906</v>
      </c>
      <c r="F3138">
        <v>1278780.44</v>
      </c>
    </row>
    <row r="3139" spans="1:6">
      <c r="A3139" s="60" t="s">
        <v>573</v>
      </c>
      <c r="B3139" s="59" t="s">
        <v>574</v>
      </c>
      <c r="C3139" s="59" t="s">
        <v>660</v>
      </c>
      <c r="D3139" s="59" t="s">
        <v>1034</v>
      </c>
      <c r="E3139" s="59" t="s">
        <v>910</v>
      </c>
      <c r="F3139">
        <v>528762.77</v>
      </c>
    </row>
    <row r="3140" spans="1:6">
      <c r="A3140" s="60" t="s">
        <v>575</v>
      </c>
      <c r="B3140" s="59" t="s">
        <v>576</v>
      </c>
      <c r="C3140" s="59" t="s">
        <v>680</v>
      </c>
      <c r="D3140" s="59" t="s">
        <v>1029</v>
      </c>
      <c r="E3140" s="59" t="s">
        <v>861</v>
      </c>
      <c r="F3140">
        <v>0.1535</v>
      </c>
    </row>
    <row r="3141" spans="1:6">
      <c r="A3141" s="60" t="s">
        <v>575</v>
      </c>
      <c r="B3141" s="59" t="s">
        <v>576</v>
      </c>
      <c r="C3141" s="59" t="s">
        <v>656</v>
      </c>
      <c r="D3141" s="59" t="s">
        <v>1030</v>
      </c>
      <c r="E3141" s="59" t="s">
        <v>918</v>
      </c>
      <c r="F3141">
        <v>9284.7999999999993</v>
      </c>
    </row>
    <row r="3142" spans="1:6">
      <c r="A3142" s="60" t="s">
        <v>575</v>
      </c>
      <c r="B3142" s="59" t="s">
        <v>576</v>
      </c>
      <c r="C3142" s="59" t="s">
        <v>658</v>
      </c>
      <c r="D3142" s="59" t="s">
        <v>1031</v>
      </c>
      <c r="E3142" s="59" t="s">
        <v>917</v>
      </c>
      <c r="F3142">
        <v>17574.79</v>
      </c>
    </row>
    <row r="3143" spans="1:6">
      <c r="A3143" s="60" t="s">
        <v>575</v>
      </c>
      <c r="B3143" s="59" t="s">
        <v>576</v>
      </c>
      <c r="C3143" s="59" t="s">
        <v>519</v>
      </c>
      <c r="D3143" s="59" t="s">
        <v>1033</v>
      </c>
      <c r="E3143" s="59" t="s">
        <v>906</v>
      </c>
      <c r="F3143">
        <v>33430.42</v>
      </c>
    </row>
    <row r="3144" spans="1:6">
      <c r="A3144" s="60" t="s">
        <v>575</v>
      </c>
      <c r="B3144" s="59" t="s">
        <v>576</v>
      </c>
      <c r="C3144" s="59" t="s">
        <v>660</v>
      </c>
      <c r="D3144" s="59" t="s">
        <v>1034</v>
      </c>
      <c r="E3144" s="59" t="s">
        <v>910</v>
      </c>
      <c r="F3144">
        <v>4137.8999999999996</v>
      </c>
    </row>
    <row r="3145" spans="1:6">
      <c r="A3145" s="60" t="s">
        <v>377</v>
      </c>
      <c r="B3145" s="59" t="s">
        <v>900</v>
      </c>
      <c r="C3145" s="59" t="s">
        <v>680</v>
      </c>
      <c r="D3145" s="59" t="s">
        <v>1029</v>
      </c>
      <c r="E3145" s="59" t="s">
        <v>861</v>
      </c>
      <c r="F3145">
        <v>0.27239999999999998</v>
      </c>
    </row>
    <row r="3146" spans="1:6">
      <c r="A3146" s="60" t="s">
        <v>377</v>
      </c>
      <c r="B3146" s="59" t="s">
        <v>900</v>
      </c>
      <c r="C3146" s="59" t="s">
        <v>656</v>
      </c>
      <c r="D3146" s="59" t="s">
        <v>1030</v>
      </c>
      <c r="E3146" s="59" t="s">
        <v>918</v>
      </c>
      <c r="F3146">
        <v>74609.990000000005</v>
      </c>
    </row>
    <row r="3147" spans="1:6">
      <c r="A3147" s="60" t="s">
        <v>377</v>
      </c>
      <c r="B3147" s="59" t="s">
        <v>900</v>
      </c>
      <c r="C3147" s="59" t="s">
        <v>658</v>
      </c>
      <c r="D3147" s="59" t="s">
        <v>1031</v>
      </c>
      <c r="E3147" s="59" t="s">
        <v>917</v>
      </c>
      <c r="F3147">
        <v>61567.07</v>
      </c>
    </row>
    <row r="3148" spans="1:6">
      <c r="A3148" s="60" t="s">
        <v>377</v>
      </c>
      <c r="B3148" s="59" t="s">
        <v>900</v>
      </c>
      <c r="C3148" s="59" t="s">
        <v>519</v>
      </c>
      <c r="D3148" s="59" t="s">
        <v>1033</v>
      </c>
      <c r="E3148" s="59" t="s">
        <v>906</v>
      </c>
      <c r="F3148">
        <v>370983.44</v>
      </c>
    </row>
    <row r="3149" spans="1:6">
      <c r="A3149" s="60" t="s">
        <v>577</v>
      </c>
      <c r="B3149" s="59" t="s">
        <v>578</v>
      </c>
      <c r="C3149" s="59" t="s">
        <v>680</v>
      </c>
      <c r="D3149" s="59" t="s">
        <v>1029</v>
      </c>
      <c r="E3149" s="59" t="s">
        <v>861</v>
      </c>
      <c r="F3149">
        <v>0.2319</v>
      </c>
    </row>
    <row r="3150" spans="1:6">
      <c r="A3150" s="60" t="s">
        <v>577</v>
      </c>
      <c r="B3150" s="59" t="s">
        <v>578</v>
      </c>
      <c r="C3150" s="59" t="s">
        <v>656</v>
      </c>
      <c r="D3150" s="59" t="s">
        <v>1030</v>
      </c>
      <c r="E3150" s="59" t="s">
        <v>918</v>
      </c>
      <c r="F3150">
        <v>13374.53</v>
      </c>
    </row>
    <row r="3151" spans="1:6">
      <c r="A3151" s="60" t="s">
        <v>577</v>
      </c>
      <c r="B3151" s="59" t="s">
        <v>578</v>
      </c>
      <c r="C3151" s="59" t="s">
        <v>658</v>
      </c>
      <c r="D3151" s="59" t="s">
        <v>1031</v>
      </c>
      <c r="E3151" s="59" t="s">
        <v>917</v>
      </c>
      <c r="F3151">
        <v>20669.73</v>
      </c>
    </row>
    <row r="3152" spans="1:6">
      <c r="A3152" s="60" t="s">
        <v>577</v>
      </c>
      <c r="B3152" s="59" t="s">
        <v>578</v>
      </c>
      <c r="C3152" s="59" t="s">
        <v>519</v>
      </c>
      <c r="D3152" s="59" t="s">
        <v>1033</v>
      </c>
      <c r="E3152" s="59" t="s">
        <v>906</v>
      </c>
      <c r="F3152">
        <v>108959.65</v>
      </c>
    </row>
    <row r="3153" spans="1:6">
      <c r="A3153" s="60" t="s">
        <v>577</v>
      </c>
      <c r="B3153" s="59" t="s">
        <v>578</v>
      </c>
      <c r="C3153" s="59" t="s">
        <v>660</v>
      </c>
      <c r="D3153" s="59" t="s">
        <v>1034</v>
      </c>
      <c r="E3153" s="59" t="s">
        <v>910</v>
      </c>
      <c r="F3153">
        <v>108650.78</v>
      </c>
    </row>
    <row r="3154" spans="1:6">
      <c r="A3154" s="60" t="s">
        <v>379</v>
      </c>
      <c r="B3154" s="59" t="s">
        <v>380</v>
      </c>
      <c r="C3154" s="59" t="s">
        <v>680</v>
      </c>
      <c r="D3154" s="59" t="s">
        <v>1029</v>
      </c>
      <c r="E3154" s="59" t="s">
        <v>861</v>
      </c>
      <c r="F3154">
        <v>0.2001</v>
      </c>
    </row>
    <row r="3155" spans="1:6">
      <c r="A3155" s="60" t="s">
        <v>379</v>
      </c>
      <c r="B3155" s="59" t="s">
        <v>380</v>
      </c>
      <c r="C3155" s="59" t="s">
        <v>656</v>
      </c>
      <c r="D3155" s="59" t="s">
        <v>1030</v>
      </c>
      <c r="E3155" s="59" t="s">
        <v>918</v>
      </c>
      <c r="F3155">
        <v>254779.3</v>
      </c>
    </row>
    <row r="3156" spans="1:6">
      <c r="A3156" s="60" t="s">
        <v>379</v>
      </c>
      <c r="B3156" s="59" t="s">
        <v>380</v>
      </c>
      <c r="C3156" s="59" t="s">
        <v>658</v>
      </c>
      <c r="D3156" s="59" t="s">
        <v>1031</v>
      </c>
      <c r="E3156" s="59" t="s">
        <v>917</v>
      </c>
      <c r="F3156">
        <v>324083.71000000002</v>
      </c>
    </row>
    <row r="3157" spans="1:6">
      <c r="A3157" s="60" t="s">
        <v>379</v>
      </c>
      <c r="B3157" s="59" t="s">
        <v>380</v>
      </c>
      <c r="C3157" s="59" t="s">
        <v>650</v>
      </c>
      <c r="D3157" s="59" t="s">
        <v>1035</v>
      </c>
      <c r="E3157" s="59" t="s">
        <v>909</v>
      </c>
      <c r="F3157">
        <v>2289.17</v>
      </c>
    </row>
    <row r="3158" spans="1:6">
      <c r="A3158" s="60" t="s">
        <v>379</v>
      </c>
      <c r="B3158" s="59" t="s">
        <v>380</v>
      </c>
      <c r="C3158" s="59" t="s">
        <v>648</v>
      </c>
      <c r="D3158" s="59" t="s">
        <v>1032</v>
      </c>
      <c r="E3158" s="59" t="s">
        <v>919</v>
      </c>
      <c r="F3158">
        <v>23543.599999999999</v>
      </c>
    </row>
    <row r="3159" spans="1:6">
      <c r="A3159" s="60" t="s">
        <v>379</v>
      </c>
      <c r="B3159" s="59" t="s">
        <v>380</v>
      </c>
      <c r="C3159" s="59" t="s">
        <v>519</v>
      </c>
      <c r="D3159" s="59" t="s">
        <v>1033</v>
      </c>
      <c r="E3159" s="59" t="s">
        <v>906</v>
      </c>
      <c r="F3159">
        <v>1453361.45</v>
      </c>
    </row>
    <row r="3160" spans="1:6">
      <c r="A3160" s="60" t="s">
        <v>379</v>
      </c>
      <c r="B3160" s="59" t="s">
        <v>380</v>
      </c>
      <c r="C3160" s="59" t="s">
        <v>660</v>
      </c>
      <c r="D3160" s="59" t="s">
        <v>1034</v>
      </c>
      <c r="E3160" s="59" t="s">
        <v>910</v>
      </c>
      <c r="F3160">
        <v>713309.37</v>
      </c>
    </row>
    <row r="3161" spans="1:6">
      <c r="A3161" s="60" t="s">
        <v>381</v>
      </c>
      <c r="B3161" s="59" t="s">
        <v>382</v>
      </c>
      <c r="C3161" s="59" t="s">
        <v>680</v>
      </c>
      <c r="D3161" s="59" t="s">
        <v>1029</v>
      </c>
      <c r="E3161" s="59" t="s">
        <v>861</v>
      </c>
      <c r="F3161">
        <v>0.3402</v>
      </c>
    </row>
    <row r="3162" spans="1:6">
      <c r="A3162" s="60" t="s">
        <v>381</v>
      </c>
      <c r="B3162" s="59" t="s">
        <v>382</v>
      </c>
      <c r="C3162" s="59" t="s">
        <v>656</v>
      </c>
      <c r="D3162" s="59" t="s">
        <v>1030</v>
      </c>
      <c r="E3162" s="59" t="s">
        <v>918</v>
      </c>
      <c r="F3162">
        <v>105338.26</v>
      </c>
    </row>
    <row r="3163" spans="1:6">
      <c r="A3163" s="60" t="s">
        <v>381</v>
      </c>
      <c r="B3163" s="59" t="s">
        <v>382</v>
      </c>
      <c r="C3163" s="59" t="s">
        <v>658</v>
      </c>
      <c r="D3163" s="59" t="s">
        <v>1031</v>
      </c>
      <c r="E3163" s="59" t="s">
        <v>917</v>
      </c>
      <c r="F3163">
        <v>220182.38</v>
      </c>
    </row>
    <row r="3164" spans="1:6">
      <c r="A3164" s="60" t="s">
        <v>381</v>
      </c>
      <c r="B3164" s="59" t="s">
        <v>382</v>
      </c>
      <c r="C3164" s="59" t="s">
        <v>648</v>
      </c>
      <c r="D3164" s="59" t="s">
        <v>1032</v>
      </c>
      <c r="E3164" s="59" t="s">
        <v>919</v>
      </c>
      <c r="F3164">
        <v>13485.08</v>
      </c>
    </row>
    <row r="3165" spans="1:6">
      <c r="A3165" s="60" t="s">
        <v>381</v>
      </c>
      <c r="B3165" s="59" t="s">
        <v>382</v>
      </c>
      <c r="C3165" s="59" t="s">
        <v>519</v>
      </c>
      <c r="D3165" s="59" t="s">
        <v>1033</v>
      </c>
      <c r="E3165" s="59" t="s">
        <v>906</v>
      </c>
      <c r="F3165">
        <v>985854.76</v>
      </c>
    </row>
    <row r="3166" spans="1:6">
      <c r="A3166" s="60" t="s">
        <v>381</v>
      </c>
      <c r="B3166" s="59" t="s">
        <v>382</v>
      </c>
      <c r="C3166" s="59" t="s">
        <v>660</v>
      </c>
      <c r="D3166" s="59" t="s">
        <v>1034</v>
      </c>
      <c r="E3166" s="59" t="s">
        <v>910</v>
      </c>
      <c r="F3166">
        <v>383601.79</v>
      </c>
    </row>
    <row r="3167" spans="1:6">
      <c r="A3167" s="60" t="s">
        <v>579</v>
      </c>
      <c r="B3167" s="59" t="s">
        <v>580</v>
      </c>
      <c r="C3167" s="59" t="s">
        <v>680</v>
      </c>
      <c r="D3167" s="59" t="s">
        <v>1029</v>
      </c>
      <c r="E3167" s="59" t="s">
        <v>861</v>
      </c>
      <c r="F3167">
        <v>0.26919999999999999</v>
      </c>
    </row>
    <row r="3168" spans="1:6">
      <c r="A3168" s="60" t="s">
        <v>579</v>
      </c>
      <c r="B3168" s="59" t="s">
        <v>580</v>
      </c>
      <c r="C3168" s="59" t="s">
        <v>656</v>
      </c>
      <c r="D3168" s="59" t="s">
        <v>1030</v>
      </c>
      <c r="E3168" s="59" t="s">
        <v>918</v>
      </c>
      <c r="F3168">
        <v>63777.73</v>
      </c>
    </row>
    <row r="3169" spans="1:6">
      <c r="A3169" s="60" t="s">
        <v>579</v>
      </c>
      <c r="B3169" s="59" t="s">
        <v>580</v>
      </c>
      <c r="C3169" s="59" t="s">
        <v>658</v>
      </c>
      <c r="D3169" s="59" t="s">
        <v>1031</v>
      </c>
      <c r="E3169" s="59" t="s">
        <v>917</v>
      </c>
      <c r="F3169">
        <v>177737.59</v>
      </c>
    </row>
    <row r="3170" spans="1:6">
      <c r="A3170" s="60" t="s">
        <v>579</v>
      </c>
      <c r="B3170" s="59" t="s">
        <v>580</v>
      </c>
      <c r="C3170" s="59" t="s">
        <v>650</v>
      </c>
      <c r="D3170" s="59" t="s">
        <v>1035</v>
      </c>
      <c r="E3170" s="59" t="s">
        <v>909</v>
      </c>
      <c r="F3170">
        <v>69983.11</v>
      </c>
    </row>
    <row r="3171" spans="1:6">
      <c r="A3171" s="60" t="s">
        <v>579</v>
      </c>
      <c r="B3171" s="59" t="s">
        <v>580</v>
      </c>
      <c r="C3171" s="59" t="s">
        <v>648</v>
      </c>
      <c r="D3171" s="59" t="s">
        <v>1032</v>
      </c>
      <c r="E3171" s="59" t="s">
        <v>919</v>
      </c>
      <c r="F3171">
        <v>31723.06</v>
      </c>
    </row>
    <row r="3172" spans="1:6">
      <c r="A3172" s="60" t="s">
        <v>579</v>
      </c>
      <c r="B3172" s="59" t="s">
        <v>580</v>
      </c>
      <c r="C3172" s="59" t="s">
        <v>519</v>
      </c>
      <c r="D3172" s="59" t="s">
        <v>1033</v>
      </c>
      <c r="E3172" s="59" t="s">
        <v>906</v>
      </c>
      <c r="F3172">
        <v>1312100.53</v>
      </c>
    </row>
    <row r="3173" spans="1:6">
      <c r="A3173" s="60" t="s">
        <v>579</v>
      </c>
      <c r="B3173" s="59" t="s">
        <v>580</v>
      </c>
      <c r="C3173" s="59" t="s">
        <v>660</v>
      </c>
      <c r="D3173" s="59" t="s">
        <v>1034</v>
      </c>
      <c r="E3173" s="59" t="s">
        <v>910</v>
      </c>
      <c r="F3173">
        <v>1329628.71</v>
      </c>
    </row>
    <row r="3174" spans="1:6">
      <c r="A3174" s="60" t="s">
        <v>383</v>
      </c>
      <c r="B3174" s="59" t="s">
        <v>384</v>
      </c>
      <c r="C3174" s="59" t="s">
        <v>680</v>
      </c>
      <c r="D3174" s="59" t="s">
        <v>1029</v>
      </c>
      <c r="E3174" s="59" t="s">
        <v>861</v>
      </c>
      <c r="F3174">
        <v>0.22850000000000001</v>
      </c>
    </row>
    <row r="3175" spans="1:6">
      <c r="A3175" s="60" t="s">
        <v>383</v>
      </c>
      <c r="B3175" s="59" t="s">
        <v>384</v>
      </c>
      <c r="C3175" s="59" t="s">
        <v>656</v>
      </c>
      <c r="D3175" s="59" t="s">
        <v>1030</v>
      </c>
      <c r="E3175" s="59" t="s">
        <v>918</v>
      </c>
      <c r="F3175">
        <v>575704.11</v>
      </c>
    </row>
    <row r="3176" spans="1:6">
      <c r="A3176" s="60" t="s">
        <v>383</v>
      </c>
      <c r="B3176" s="59" t="s">
        <v>384</v>
      </c>
      <c r="C3176" s="59" t="s">
        <v>658</v>
      </c>
      <c r="D3176" s="59" t="s">
        <v>1031</v>
      </c>
      <c r="E3176" s="59" t="s">
        <v>917</v>
      </c>
      <c r="F3176">
        <v>774234.6</v>
      </c>
    </row>
    <row r="3177" spans="1:6">
      <c r="A3177" s="60" t="s">
        <v>383</v>
      </c>
      <c r="B3177" s="59" t="s">
        <v>384</v>
      </c>
      <c r="C3177" s="59" t="s">
        <v>650</v>
      </c>
      <c r="D3177" s="59" t="s">
        <v>1035</v>
      </c>
      <c r="E3177" s="59" t="s">
        <v>909</v>
      </c>
      <c r="F3177">
        <v>16456.8</v>
      </c>
    </row>
    <row r="3178" spans="1:6">
      <c r="A3178" s="60" t="s">
        <v>383</v>
      </c>
      <c r="B3178" s="59" t="s">
        <v>384</v>
      </c>
      <c r="C3178" s="59" t="s">
        <v>648</v>
      </c>
      <c r="D3178" s="59" t="s">
        <v>1032</v>
      </c>
      <c r="E3178" s="59" t="s">
        <v>919</v>
      </c>
      <c r="F3178">
        <v>54290.15</v>
      </c>
    </row>
    <row r="3179" spans="1:6">
      <c r="A3179" s="60" t="s">
        <v>383</v>
      </c>
      <c r="B3179" s="59" t="s">
        <v>384</v>
      </c>
      <c r="C3179" s="59" t="s">
        <v>519</v>
      </c>
      <c r="D3179" s="59" t="s">
        <v>1033</v>
      </c>
      <c r="E3179" s="59" t="s">
        <v>906</v>
      </c>
      <c r="F3179">
        <v>3398295.2</v>
      </c>
    </row>
    <row r="3180" spans="1:6">
      <c r="A3180" s="60" t="s">
        <v>383</v>
      </c>
      <c r="B3180" s="59" t="s">
        <v>384</v>
      </c>
      <c r="C3180" s="59" t="s">
        <v>660</v>
      </c>
      <c r="D3180" s="59" t="s">
        <v>1034</v>
      </c>
      <c r="E3180" s="59" t="s">
        <v>910</v>
      </c>
      <c r="F3180">
        <v>1626859.41</v>
      </c>
    </row>
    <row r="3181" spans="1:6">
      <c r="A3181" s="60" t="s">
        <v>581</v>
      </c>
      <c r="B3181" s="59" t="s">
        <v>582</v>
      </c>
      <c r="C3181" s="59" t="s">
        <v>680</v>
      </c>
      <c r="D3181" s="59" t="s">
        <v>1029</v>
      </c>
      <c r="E3181" s="59" t="s">
        <v>861</v>
      </c>
      <c r="F3181">
        <v>0.32100000000000001</v>
      </c>
    </row>
    <row r="3182" spans="1:6">
      <c r="A3182" s="60" t="s">
        <v>581</v>
      </c>
      <c r="B3182" s="59" t="s">
        <v>582</v>
      </c>
      <c r="C3182" s="59" t="s">
        <v>656</v>
      </c>
      <c r="D3182" s="59" t="s">
        <v>1030</v>
      </c>
      <c r="E3182" s="59" t="s">
        <v>918</v>
      </c>
      <c r="F3182">
        <v>32275.73</v>
      </c>
    </row>
    <row r="3183" spans="1:6">
      <c r="A3183" s="60" t="s">
        <v>581</v>
      </c>
      <c r="B3183" s="59" t="s">
        <v>582</v>
      </c>
      <c r="C3183" s="59" t="s">
        <v>658</v>
      </c>
      <c r="D3183" s="59" t="s">
        <v>1031</v>
      </c>
      <c r="E3183" s="59" t="s">
        <v>917</v>
      </c>
      <c r="F3183">
        <v>96274.51</v>
      </c>
    </row>
    <row r="3184" spans="1:6">
      <c r="A3184" s="60" t="s">
        <v>581</v>
      </c>
      <c r="B3184" s="59" t="s">
        <v>582</v>
      </c>
      <c r="C3184" s="59" t="s">
        <v>648</v>
      </c>
      <c r="D3184" s="59" t="s">
        <v>1032</v>
      </c>
      <c r="E3184" s="59" t="s">
        <v>919</v>
      </c>
      <c r="F3184">
        <v>8068.92</v>
      </c>
    </row>
    <row r="3185" spans="1:6">
      <c r="A3185" s="60" t="s">
        <v>581</v>
      </c>
      <c r="B3185" s="59" t="s">
        <v>582</v>
      </c>
      <c r="C3185" s="59" t="s">
        <v>519</v>
      </c>
      <c r="D3185" s="59" t="s">
        <v>1033</v>
      </c>
      <c r="E3185" s="59" t="s">
        <v>906</v>
      </c>
      <c r="F3185">
        <v>272523.31</v>
      </c>
    </row>
    <row r="3186" spans="1:6">
      <c r="A3186" s="60" t="s">
        <v>583</v>
      </c>
      <c r="B3186" s="59" t="s">
        <v>584</v>
      </c>
      <c r="C3186" s="59" t="s">
        <v>680</v>
      </c>
      <c r="D3186" s="59" t="s">
        <v>1029</v>
      </c>
      <c r="E3186" s="59" t="s">
        <v>861</v>
      </c>
      <c r="F3186">
        <v>0.22170000000000001</v>
      </c>
    </row>
    <row r="3187" spans="1:6">
      <c r="A3187" s="60" t="s">
        <v>583</v>
      </c>
      <c r="B3187" s="59" t="s">
        <v>584</v>
      </c>
      <c r="C3187" s="59" t="s">
        <v>656</v>
      </c>
      <c r="D3187" s="59" t="s">
        <v>1030</v>
      </c>
      <c r="E3187" s="59" t="s">
        <v>918</v>
      </c>
      <c r="F3187">
        <v>31059.85</v>
      </c>
    </row>
    <row r="3188" spans="1:6">
      <c r="A3188" s="60" t="s">
        <v>445</v>
      </c>
      <c r="B3188" s="59" t="s">
        <v>446</v>
      </c>
      <c r="C3188" s="59" t="s">
        <v>660</v>
      </c>
      <c r="D3188" s="59" t="s">
        <v>1034</v>
      </c>
      <c r="E3188" s="59" t="s">
        <v>910</v>
      </c>
      <c r="F3188">
        <v>17480633.16</v>
      </c>
    </row>
    <row r="3189" spans="1:6">
      <c r="A3189" s="60" t="s">
        <v>447</v>
      </c>
      <c r="B3189" s="59" t="s">
        <v>448</v>
      </c>
      <c r="C3189" s="59" t="s">
        <v>680</v>
      </c>
      <c r="D3189" s="59" t="s">
        <v>1029</v>
      </c>
      <c r="E3189" s="59" t="s">
        <v>861</v>
      </c>
      <c r="F3189">
        <v>0.1411</v>
      </c>
    </row>
    <row r="3190" spans="1:6">
      <c r="A3190" s="60" t="s">
        <v>447</v>
      </c>
      <c r="B3190" s="59" t="s">
        <v>448</v>
      </c>
      <c r="C3190" s="59" t="s">
        <v>658</v>
      </c>
      <c r="D3190" s="59" t="s">
        <v>1031</v>
      </c>
      <c r="E3190" s="59" t="s">
        <v>917</v>
      </c>
      <c r="F3190">
        <v>2343471.35</v>
      </c>
    </row>
    <row r="3191" spans="1:6">
      <c r="A3191" s="60" t="s">
        <v>447</v>
      </c>
      <c r="B3191" s="59" t="s">
        <v>448</v>
      </c>
      <c r="C3191" s="59" t="s">
        <v>650</v>
      </c>
      <c r="D3191" s="59" t="s">
        <v>1035</v>
      </c>
      <c r="E3191" s="59" t="s">
        <v>909</v>
      </c>
      <c r="F3191">
        <v>1654761.57</v>
      </c>
    </row>
    <row r="3192" spans="1:6">
      <c r="A3192" s="60" t="s">
        <v>447</v>
      </c>
      <c r="B3192" s="59" t="s">
        <v>448</v>
      </c>
      <c r="C3192" s="59" t="s">
        <v>648</v>
      </c>
      <c r="D3192" s="59" t="s">
        <v>1032</v>
      </c>
      <c r="E3192" s="59" t="s">
        <v>919</v>
      </c>
      <c r="F3192">
        <v>363389.22</v>
      </c>
    </row>
    <row r="3193" spans="1:6">
      <c r="A3193" s="60" t="s">
        <v>447</v>
      </c>
      <c r="B3193" s="59" t="s">
        <v>448</v>
      </c>
      <c r="C3193" s="59" t="s">
        <v>519</v>
      </c>
      <c r="D3193" s="59" t="s">
        <v>1033</v>
      </c>
      <c r="E3193" s="59" t="s">
        <v>906</v>
      </c>
      <c r="F3193">
        <v>21998793.57</v>
      </c>
    </row>
    <row r="3194" spans="1:6">
      <c r="A3194" s="60" t="s">
        <v>447</v>
      </c>
      <c r="B3194" s="59" t="s">
        <v>448</v>
      </c>
      <c r="C3194" s="59" t="s">
        <v>660</v>
      </c>
      <c r="D3194" s="59" t="s">
        <v>1034</v>
      </c>
      <c r="E3194" s="59" t="s">
        <v>910</v>
      </c>
      <c r="F3194">
        <v>9032787.9900000002</v>
      </c>
    </row>
    <row r="3195" spans="1:6">
      <c r="A3195" s="60" t="s">
        <v>449</v>
      </c>
      <c r="B3195" s="59" t="s">
        <v>450</v>
      </c>
      <c r="C3195" s="59" t="s">
        <v>680</v>
      </c>
      <c r="D3195" s="59" t="s">
        <v>1029</v>
      </c>
      <c r="E3195" s="59" t="s">
        <v>861</v>
      </c>
      <c r="F3195">
        <v>0.11559999999999999</v>
      </c>
    </row>
    <row r="3196" spans="1:6">
      <c r="A3196" s="60" t="s">
        <v>449</v>
      </c>
      <c r="B3196" s="59" t="s">
        <v>450</v>
      </c>
      <c r="C3196" s="59" t="s">
        <v>656</v>
      </c>
      <c r="D3196" s="59" t="s">
        <v>1030</v>
      </c>
      <c r="E3196" s="59" t="s">
        <v>918</v>
      </c>
      <c r="F3196">
        <v>3056346.86</v>
      </c>
    </row>
    <row r="3197" spans="1:6">
      <c r="A3197" s="60" t="s">
        <v>449</v>
      </c>
      <c r="B3197" s="59" t="s">
        <v>450</v>
      </c>
      <c r="C3197" s="59" t="s">
        <v>658</v>
      </c>
      <c r="D3197" s="59" t="s">
        <v>1031</v>
      </c>
      <c r="E3197" s="59" t="s">
        <v>917</v>
      </c>
      <c r="F3197">
        <v>6350191.3399999999</v>
      </c>
    </row>
    <row r="3198" spans="1:6">
      <c r="A3198" s="60" t="s">
        <v>449</v>
      </c>
      <c r="B3198" s="59" t="s">
        <v>450</v>
      </c>
      <c r="C3198" s="59" t="s">
        <v>650</v>
      </c>
      <c r="D3198" s="59" t="s">
        <v>1035</v>
      </c>
      <c r="E3198" s="59" t="s">
        <v>909</v>
      </c>
      <c r="F3198">
        <v>8389785.8100000005</v>
      </c>
    </row>
    <row r="3199" spans="1:6">
      <c r="A3199" s="60" t="s">
        <v>449</v>
      </c>
      <c r="B3199" s="59" t="s">
        <v>450</v>
      </c>
      <c r="C3199" s="59" t="s">
        <v>648</v>
      </c>
      <c r="D3199" s="59" t="s">
        <v>1032</v>
      </c>
      <c r="E3199" s="59" t="s">
        <v>919</v>
      </c>
      <c r="F3199">
        <v>556371.96</v>
      </c>
    </row>
    <row r="3200" spans="1:6">
      <c r="A3200" s="60" t="s">
        <v>449</v>
      </c>
      <c r="B3200" s="59" t="s">
        <v>450</v>
      </c>
      <c r="C3200" s="59" t="s">
        <v>519</v>
      </c>
      <c r="D3200" s="59" t="s">
        <v>1033</v>
      </c>
      <c r="E3200" s="59" t="s">
        <v>906</v>
      </c>
      <c r="F3200">
        <v>32696015.670000002</v>
      </c>
    </row>
    <row r="3201" spans="1:6">
      <c r="A3201" s="60" t="s">
        <v>449</v>
      </c>
      <c r="B3201" s="59" t="s">
        <v>450</v>
      </c>
      <c r="C3201" s="59" t="s">
        <v>660</v>
      </c>
      <c r="D3201" s="59" t="s">
        <v>1034</v>
      </c>
      <c r="E3201" s="59" t="s">
        <v>910</v>
      </c>
      <c r="F3201">
        <v>12829097.210000001</v>
      </c>
    </row>
    <row r="3202" spans="1:6">
      <c r="A3202" s="60" t="s">
        <v>451</v>
      </c>
      <c r="B3202" s="59" t="s">
        <v>452</v>
      </c>
      <c r="C3202" s="59" t="s">
        <v>680</v>
      </c>
      <c r="D3202" s="59" t="s">
        <v>1029</v>
      </c>
      <c r="E3202" s="59" t="s">
        <v>861</v>
      </c>
      <c r="F3202">
        <v>0.1308</v>
      </c>
    </row>
    <row r="3203" spans="1:6">
      <c r="A3203" s="60" t="s">
        <v>451</v>
      </c>
      <c r="B3203" s="59" t="s">
        <v>452</v>
      </c>
      <c r="C3203" s="59" t="s">
        <v>656</v>
      </c>
      <c r="D3203" s="59" t="s">
        <v>1030</v>
      </c>
      <c r="E3203" s="59" t="s">
        <v>918</v>
      </c>
      <c r="F3203">
        <v>1826894.92</v>
      </c>
    </row>
    <row r="3204" spans="1:6">
      <c r="A3204" s="60" t="s">
        <v>451</v>
      </c>
      <c r="B3204" s="59" t="s">
        <v>452</v>
      </c>
      <c r="C3204" s="59" t="s">
        <v>658</v>
      </c>
      <c r="D3204" s="59" t="s">
        <v>1031</v>
      </c>
      <c r="E3204" s="59" t="s">
        <v>917</v>
      </c>
      <c r="F3204">
        <v>6818681.5300000003</v>
      </c>
    </row>
    <row r="3205" spans="1:6">
      <c r="A3205" s="60" t="s">
        <v>451</v>
      </c>
      <c r="B3205" s="59" t="s">
        <v>452</v>
      </c>
      <c r="C3205" s="59" t="s">
        <v>650</v>
      </c>
      <c r="D3205" s="59" t="s">
        <v>1035</v>
      </c>
      <c r="E3205" s="59" t="s">
        <v>909</v>
      </c>
      <c r="F3205">
        <v>7903609.2000000002</v>
      </c>
    </row>
    <row r="3206" spans="1:6">
      <c r="A3206" s="60" t="s">
        <v>451</v>
      </c>
      <c r="B3206" s="59" t="s">
        <v>452</v>
      </c>
      <c r="C3206" s="59" t="s">
        <v>648</v>
      </c>
      <c r="D3206" s="59" t="s">
        <v>1032</v>
      </c>
      <c r="E3206" s="59" t="s">
        <v>919</v>
      </c>
      <c r="F3206">
        <v>741829.29</v>
      </c>
    </row>
    <row r="3207" spans="1:6">
      <c r="A3207" s="60" t="s">
        <v>451</v>
      </c>
      <c r="B3207" s="59" t="s">
        <v>452</v>
      </c>
      <c r="C3207" s="59" t="s">
        <v>519</v>
      </c>
      <c r="D3207" s="59" t="s">
        <v>1033</v>
      </c>
      <c r="E3207" s="59" t="s">
        <v>906</v>
      </c>
      <c r="F3207">
        <v>48896630.759999998</v>
      </c>
    </row>
    <row r="3208" spans="1:6">
      <c r="A3208" s="60" t="s">
        <v>451</v>
      </c>
      <c r="B3208" s="59" t="s">
        <v>452</v>
      </c>
      <c r="C3208" s="59" t="s">
        <v>660</v>
      </c>
      <c r="D3208" s="59" t="s">
        <v>1034</v>
      </c>
      <c r="E3208" s="59" t="s">
        <v>910</v>
      </c>
      <c r="F3208">
        <v>18679036.359999999</v>
      </c>
    </row>
    <row r="3209" spans="1:6">
      <c r="A3209" s="60" t="s">
        <v>453</v>
      </c>
      <c r="B3209" s="59" t="s">
        <v>454</v>
      </c>
      <c r="C3209" s="59" t="s">
        <v>680</v>
      </c>
      <c r="D3209" s="59" t="s">
        <v>1029</v>
      </c>
      <c r="E3209" s="59" t="s">
        <v>861</v>
      </c>
      <c r="F3209">
        <v>0.14380000000000001</v>
      </c>
    </row>
    <row r="3210" spans="1:6">
      <c r="A3210" s="60" t="s">
        <v>453</v>
      </c>
      <c r="B3210" s="59" t="s">
        <v>454</v>
      </c>
      <c r="C3210" s="59" t="s">
        <v>656</v>
      </c>
      <c r="D3210" s="59" t="s">
        <v>1030</v>
      </c>
      <c r="E3210" s="59" t="s">
        <v>918</v>
      </c>
      <c r="F3210">
        <v>56663.33</v>
      </c>
    </row>
    <row r="3211" spans="1:6">
      <c r="A3211" s="60" t="s">
        <v>453</v>
      </c>
      <c r="B3211" s="59" t="s">
        <v>454</v>
      </c>
      <c r="C3211" s="59" t="s">
        <v>658</v>
      </c>
      <c r="D3211" s="59" t="s">
        <v>1031</v>
      </c>
      <c r="E3211" s="59" t="s">
        <v>917</v>
      </c>
      <c r="F3211">
        <v>1736461.01</v>
      </c>
    </row>
    <row r="3212" spans="1:6">
      <c r="A3212" s="60" t="s">
        <v>453</v>
      </c>
      <c r="B3212" s="59" t="s">
        <v>454</v>
      </c>
      <c r="C3212" s="59" t="s">
        <v>650</v>
      </c>
      <c r="D3212" s="59" t="s">
        <v>1035</v>
      </c>
      <c r="E3212" s="59" t="s">
        <v>909</v>
      </c>
      <c r="F3212">
        <v>733396.63</v>
      </c>
    </row>
    <row r="3213" spans="1:6">
      <c r="A3213" s="60" t="s">
        <v>453</v>
      </c>
      <c r="B3213" s="59" t="s">
        <v>454</v>
      </c>
      <c r="C3213" s="59" t="s">
        <v>648</v>
      </c>
      <c r="D3213" s="59" t="s">
        <v>1032</v>
      </c>
      <c r="E3213" s="59" t="s">
        <v>919</v>
      </c>
      <c r="F3213">
        <v>200520.35</v>
      </c>
    </row>
    <row r="3214" spans="1:6">
      <c r="A3214" s="60" t="s">
        <v>453</v>
      </c>
      <c r="B3214" s="59" t="s">
        <v>454</v>
      </c>
      <c r="C3214" s="59" t="s">
        <v>519</v>
      </c>
      <c r="D3214" s="59" t="s">
        <v>1033</v>
      </c>
      <c r="E3214" s="59" t="s">
        <v>906</v>
      </c>
      <c r="F3214">
        <v>12515646.41</v>
      </c>
    </row>
    <row r="3215" spans="1:6">
      <c r="A3215" s="60" t="s">
        <v>453</v>
      </c>
      <c r="B3215" s="59" t="s">
        <v>454</v>
      </c>
      <c r="C3215" s="59" t="s">
        <v>660</v>
      </c>
      <c r="D3215" s="59" t="s">
        <v>1034</v>
      </c>
      <c r="E3215" s="59" t="s">
        <v>910</v>
      </c>
      <c r="F3215">
        <v>4459047.3099999996</v>
      </c>
    </row>
    <row r="3216" spans="1:6">
      <c r="A3216" s="60" t="s">
        <v>455</v>
      </c>
      <c r="B3216" s="59" t="s">
        <v>456</v>
      </c>
      <c r="C3216" s="59" t="s">
        <v>680</v>
      </c>
      <c r="D3216" s="59" t="s">
        <v>1029</v>
      </c>
      <c r="E3216" s="59" t="s">
        <v>861</v>
      </c>
      <c r="F3216">
        <v>0.1351</v>
      </c>
    </row>
    <row r="3217" spans="1:6">
      <c r="A3217" s="60" t="s">
        <v>455</v>
      </c>
      <c r="B3217" s="59" t="s">
        <v>456</v>
      </c>
      <c r="C3217" s="59" t="s">
        <v>656</v>
      </c>
      <c r="D3217" s="59" t="s">
        <v>1030</v>
      </c>
      <c r="E3217" s="59" t="s">
        <v>918</v>
      </c>
      <c r="F3217">
        <v>2327527.64</v>
      </c>
    </row>
    <row r="3218" spans="1:6">
      <c r="A3218" s="60" t="s">
        <v>455</v>
      </c>
      <c r="B3218" s="59" t="s">
        <v>456</v>
      </c>
      <c r="C3218" s="59" t="s">
        <v>658</v>
      </c>
      <c r="D3218" s="59" t="s">
        <v>1031</v>
      </c>
      <c r="E3218" s="59" t="s">
        <v>917</v>
      </c>
      <c r="F3218">
        <v>3811058.66</v>
      </c>
    </row>
    <row r="3219" spans="1:6">
      <c r="A3219" s="60" t="s">
        <v>455</v>
      </c>
      <c r="B3219" s="59" t="s">
        <v>456</v>
      </c>
      <c r="C3219" s="59" t="s">
        <v>650</v>
      </c>
      <c r="D3219" s="59" t="s">
        <v>1035</v>
      </c>
      <c r="E3219" s="59" t="s">
        <v>909</v>
      </c>
      <c r="F3219">
        <v>2134397.14</v>
      </c>
    </row>
    <row r="3220" spans="1:6">
      <c r="A3220" s="60" t="s">
        <v>455</v>
      </c>
      <c r="B3220" s="59" t="s">
        <v>456</v>
      </c>
      <c r="C3220" s="59" t="s">
        <v>519</v>
      </c>
      <c r="D3220" s="59" t="s">
        <v>1033</v>
      </c>
      <c r="E3220" s="59" t="s">
        <v>906</v>
      </c>
      <c r="F3220">
        <v>23375415.460000001</v>
      </c>
    </row>
    <row r="3221" spans="1:6">
      <c r="A3221" s="60" t="s">
        <v>455</v>
      </c>
      <c r="B3221" s="59" t="s">
        <v>456</v>
      </c>
      <c r="C3221" s="59" t="s">
        <v>660</v>
      </c>
      <c r="D3221" s="59" t="s">
        <v>1034</v>
      </c>
      <c r="E3221" s="59" t="s">
        <v>910</v>
      </c>
      <c r="F3221">
        <v>9014989.7200000007</v>
      </c>
    </row>
    <row r="3222" spans="1:6">
      <c r="A3222" s="60" t="s">
        <v>629</v>
      </c>
      <c r="B3222" s="59" t="s">
        <v>630</v>
      </c>
      <c r="C3222" s="59" t="s">
        <v>680</v>
      </c>
      <c r="D3222" s="59" t="s">
        <v>1029</v>
      </c>
      <c r="E3222" s="59" t="s">
        <v>861</v>
      </c>
      <c r="F3222">
        <v>0.4733</v>
      </c>
    </row>
    <row r="3223" spans="1:6">
      <c r="A3223" s="60" t="s">
        <v>629</v>
      </c>
      <c r="B3223" s="59" t="s">
        <v>630</v>
      </c>
      <c r="C3223" s="59" t="s">
        <v>658</v>
      </c>
      <c r="D3223" s="59" t="s">
        <v>1031</v>
      </c>
      <c r="E3223" s="59" t="s">
        <v>917</v>
      </c>
      <c r="F3223">
        <v>12627.43</v>
      </c>
    </row>
    <row r="3224" spans="1:6">
      <c r="A3224" s="60" t="s">
        <v>629</v>
      </c>
      <c r="B3224" s="59" t="s">
        <v>630</v>
      </c>
      <c r="C3224" s="59" t="s">
        <v>660</v>
      </c>
      <c r="D3224" s="59" t="s">
        <v>1034</v>
      </c>
      <c r="E3224" s="59" t="s">
        <v>910</v>
      </c>
      <c r="F3224">
        <v>92863.02</v>
      </c>
    </row>
    <row r="3225" spans="1:6">
      <c r="A3225" s="60" t="s">
        <v>457</v>
      </c>
      <c r="B3225" s="59" t="s">
        <v>458</v>
      </c>
      <c r="C3225" s="59" t="s">
        <v>680</v>
      </c>
      <c r="D3225" s="59" t="s">
        <v>1029</v>
      </c>
      <c r="E3225" s="59" t="s">
        <v>861</v>
      </c>
      <c r="F3225">
        <v>0.1681</v>
      </c>
    </row>
    <row r="3226" spans="1:6">
      <c r="A3226" s="60" t="s">
        <v>457</v>
      </c>
      <c r="B3226" s="59" t="s">
        <v>458</v>
      </c>
      <c r="C3226" s="59" t="s">
        <v>656</v>
      </c>
      <c r="D3226" s="59" t="s">
        <v>1030</v>
      </c>
      <c r="E3226" s="59" t="s">
        <v>918</v>
      </c>
      <c r="F3226">
        <v>217217.2</v>
      </c>
    </row>
    <row r="3227" spans="1:6">
      <c r="A3227" s="60" t="s">
        <v>457</v>
      </c>
      <c r="B3227" s="59" t="s">
        <v>458</v>
      </c>
      <c r="C3227" s="59" t="s">
        <v>658</v>
      </c>
      <c r="D3227" s="59" t="s">
        <v>1031</v>
      </c>
      <c r="E3227" s="59" t="s">
        <v>917</v>
      </c>
      <c r="F3227">
        <v>1702916.57</v>
      </c>
    </row>
    <row r="3228" spans="1:6">
      <c r="A3228" s="60" t="s">
        <v>457</v>
      </c>
      <c r="B3228" s="59" t="s">
        <v>458</v>
      </c>
      <c r="C3228" s="59" t="s">
        <v>650</v>
      </c>
      <c r="D3228" s="59" t="s">
        <v>1035</v>
      </c>
      <c r="E3228" s="59" t="s">
        <v>909</v>
      </c>
      <c r="F3228">
        <v>1837282.22</v>
      </c>
    </row>
    <row r="3229" spans="1:6">
      <c r="A3229" s="60" t="s">
        <v>457</v>
      </c>
      <c r="B3229" s="59" t="s">
        <v>458</v>
      </c>
      <c r="C3229" s="59" t="s">
        <v>648</v>
      </c>
      <c r="D3229" s="59" t="s">
        <v>1032</v>
      </c>
      <c r="E3229" s="59" t="s">
        <v>919</v>
      </c>
      <c r="F3229">
        <v>206885.68</v>
      </c>
    </row>
    <row r="3230" spans="1:6">
      <c r="A3230" s="60" t="s">
        <v>457</v>
      </c>
      <c r="B3230" s="59" t="s">
        <v>458</v>
      </c>
      <c r="C3230" s="59" t="s">
        <v>519</v>
      </c>
      <c r="D3230" s="59" t="s">
        <v>1033</v>
      </c>
      <c r="E3230" s="59" t="s">
        <v>906</v>
      </c>
      <c r="F3230">
        <v>11303033.32</v>
      </c>
    </row>
    <row r="3231" spans="1:6">
      <c r="A3231" s="60" t="s">
        <v>457</v>
      </c>
      <c r="B3231" s="59" t="s">
        <v>458</v>
      </c>
      <c r="C3231" s="59" t="s">
        <v>660</v>
      </c>
      <c r="D3231" s="59" t="s">
        <v>1034</v>
      </c>
      <c r="E3231" s="59" t="s">
        <v>910</v>
      </c>
      <c r="F3231">
        <v>4428732.51</v>
      </c>
    </row>
    <row r="3232" spans="1:6">
      <c r="A3232" s="60" t="s">
        <v>459</v>
      </c>
      <c r="B3232" s="59" t="s">
        <v>460</v>
      </c>
      <c r="C3232" s="59" t="s">
        <v>680</v>
      </c>
      <c r="D3232" s="59" t="s">
        <v>1029</v>
      </c>
      <c r="E3232" s="59" t="s">
        <v>861</v>
      </c>
      <c r="F3232">
        <v>0.18360000000000001</v>
      </c>
    </row>
    <row r="3233" spans="1:6">
      <c r="A3233" s="60" t="s">
        <v>459</v>
      </c>
      <c r="B3233" s="59" t="s">
        <v>460</v>
      </c>
      <c r="C3233" s="59" t="s">
        <v>658</v>
      </c>
      <c r="D3233" s="59" t="s">
        <v>1031</v>
      </c>
      <c r="E3233" s="59" t="s">
        <v>917</v>
      </c>
      <c r="F3233">
        <v>1756028.1</v>
      </c>
    </row>
    <row r="3234" spans="1:6">
      <c r="A3234" s="60" t="s">
        <v>459</v>
      </c>
      <c r="B3234" s="59" t="s">
        <v>460</v>
      </c>
      <c r="C3234" s="59" t="s">
        <v>650</v>
      </c>
      <c r="D3234" s="59" t="s">
        <v>1035</v>
      </c>
      <c r="E3234" s="59" t="s">
        <v>909</v>
      </c>
      <c r="F3234">
        <v>1197610.07</v>
      </c>
    </row>
    <row r="3235" spans="1:6">
      <c r="A3235" s="60" t="s">
        <v>459</v>
      </c>
      <c r="B3235" s="59" t="s">
        <v>460</v>
      </c>
      <c r="C3235" s="59" t="s">
        <v>648</v>
      </c>
      <c r="D3235" s="59" t="s">
        <v>1032</v>
      </c>
      <c r="E3235" s="59" t="s">
        <v>919</v>
      </c>
      <c r="F3235">
        <v>362944.86</v>
      </c>
    </row>
    <row r="3236" spans="1:6">
      <c r="A3236" s="60" t="s">
        <v>459</v>
      </c>
      <c r="B3236" s="59" t="s">
        <v>460</v>
      </c>
      <c r="C3236" s="59" t="s">
        <v>519</v>
      </c>
      <c r="D3236" s="59" t="s">
        <v>1033</v>
      </c>
      <c r="E3236" s="59" t="s">
        <v>906</v>
      </c>
      <c r="F3236">
        <v>19218165.77</v>
      </c>
    </row>
    <row r="3237" spans="1:6">
      <c r="A3237" s="60" t="s">
        <v>459</v>
      </c>
      <c r="B3237" s="59" t="s">
        <v>460</v>
      </c>
      <c r="C3237" s="59" t="s">
        <v>660</v>
      </c>
      <c r="D3237" s="59" t="s">
        <v>1034</v>
      </c>
      <c r="E3237" s="59" t="s">
        <v>910</v>
      </c>
      <c r="F3237">
        <v>6986311.2800000003</v>
      </c>
    </row>
    <row r="3238" spans="1:6">
      <c r="A3238" s="60" t="s">
        <v>461</v>
      </c>
      <c r="B3238" s="59" t="s">
        <v>462</v>
      </c>
      <c r="C3238" s="59" t="s">
        <v>680</v>
      </c>
      <c r="D3238" s="59" t="s">
        <v>1029</v>
      </c>
      <c r="E3238" s="59" t="s">
        <v>861</v>
      </c>
      <c r="F3238">
        <v>0.1613</v>
      </c>
    </row>
    <row r="3239" spans="1:6">
      <c r="A3239" s="60" t="s">
        <v>461</v>
      </c>
      <c r="B3239" s="59" t="s">
        <v>462</v>
      </c>
      <c r="C3239" s="59" t="s">
        <v>656</v>
      </c>
      <c r="D3239" s="59" t="s">
        <v>1030</v>
      </c>
      <c r="E3239" s="59" t="s">
        <v>918</v>
      </c>
      <c r="F3239">
        <v>150518.82999999999</v>
      </c>
    </row>
    <row r="3240" spans="1:6">
      <c r="A3240" s="60" t="s">
        <v>461</v>
      </c>
      <c r="B3240" s="59" t="s">
        <v>462</v>
      </c>
      <c r="C3240" s="59" t="s">
        <v>658</v>
      </c>
      <c r="D3240" s="59" t="s">
        <v>1031</v>
      </c>
      <c r="E3240" s="59" t="s">
        <v>917</v>
      </c>
      <c r="F3240">
        <v>960639.25</v>
      </c>
    </row>
    <row r="3241" spans="1:6">
      <c r="A3241" s="60" t="s">
        <v>461</v>
      </c>
      <c r="B3241" s="59" t="s">
        <v>462</v>
      </c>
      <c r="C3241" s="59" t="s">
        <v>650</v>
      </c>
      <c r="D3241" s="59" t="s">
        <v>1035</v>
      </c>
      <c r="E3241" s="59" t="s">
        <v>909</v>
      </c>
      <c r="F3241">
        <v>541361.37</v>
      </c>
    </row>
    <row r="3242" spans="1:6">
      <c r="A3242" s="60" t="s">
        <v>461</v>
      </c>
      <c r="B3242" s="59" t="s">
        <v>462</v>
      </c>
      <c r="C3242" s="59" t="s">
        <v>648</v>
      </c>
      <c r="D3242" s="59" t="s">
        <v>1032</v>
      </c>
      <c r="E3242" s="59" t="s">
        <v>919</v>
      </c>
      <c r="F3242">
        <v>92505.09</v>
      </c>
    </row>
    <row r="3243" spans="1:6">
      <c r="A3243" s="60" t="s">
        <v>461</v>
      </c>
      <c r="B3243" s="59" t="s">
        <v>462</v>
      </c>
      <c r="C3243" s="59" t="s">
        <v>519</v>
      </c>
      <c r="D3243" s="59" t="s">
        <v>1033</v>
      </c>
      <c r="E3243" s="59" t="s">
        <v>906</v>
      </c>
      <c r="F3243">
        <v>6183285.4299999997</v>
      </c>
    </row>
    <row r="3244" spans="1:6">
      <c r="A3244" s="60" t="s">
        <v>461</v>
      </c>
      <c r="B3244" s="59" t="s">
        <v>462</v>
      </c>
      <c r="C3244" s="59" t="s">
        <v>660</v>
      </c>
      <c r="D3244" s="59" t="s">
        <v>1034</v>
      </c>
      <c r="E3244" s="59" t="s">
        <v>910</v>
      </c>
      <c r="F3244">
        <v>2550131.4700000002</v>
      </c>
    </row>
    <row r="3245" spans="1:6">
      <c r="A3245" s="60" t="s">
        <v>463</v>
      </c>
      <c r="B3245" s="59" t="s">
        <v>464</v>
      </c>
      <c r="C3245" s="59" t="s">
        <v>680</v>
      </c>
      <c r="D3245" s="59" t="s">
        <v>1029</v>
      </c>
      <c r="E3245" s="59" t="s">
        <v>861</v>
      </c>
      <c r="F3245">
        <v>0.182</v>
      </c>
    </row>
    <row r="3246" spans="1:6">
      <c r="A3246" s="60" t="s">
        <v>463</v>
      </c>
      <c r="B3246" s="59" t="s">
        <v>464</v>
      </c>
      <c r="C3246" s="59" t="s">
        <v>656</v>
      </c>
      <c r="D3246" s="59" t="s">
        <v>1030</v>
      </c>
      <c r="E3246" s="59" t="s">
        <v>918</v>
      </c>
      <c r="F3246">
        <v>776267.71</v>
      </c>
    </row>
    <row r="3247" spans="1:6">
      <c r="A3247" s="60" t="s">
        <v>463</v>
      </c>
      <c r="B3247" s="59" t="s">
        <v>464</v>
      </c>
      <c r="C3247" s="59" t="s">
        <v>658</v>
      </c>
      <c r="D3247" s="59" t="s">
        <v>1031</v>
      </c>
      <c r="E3247" s="59" t="s">
        <v>917</v>
      </c>
      <c r="F3247">
        <v>982515.64</v>
      </c>
    </row>
    <row r="3248" spans="1:6">
      <c r="A3248" s="60" t="s">
        <v>463</v>
      </c>
      <c r="B3248" s="59" t="s">
        <v>464</v>
      </c>
      <c r="C3248" s="59" t="s">
        <v>650</v>
      </c>
      <c r="D3248" s="59" t="s">
        <v>1035</v>
      </c>
      <c r="E3248" s="59" t="s">
        <v>909</v>
      </c>
      <c r="F3248">
        <v>625048.28</v>
      </c>
    </row>
    <row r="3249" spans="1:6">
      <c r="A3249" s="60" t="s">
        <v>463</v>
      </c>
      <c r="B3249" s="59" t="s">
        <v>464</v>
      </c>
      <c r="C3249" s="59" t="s">
        <v>648</v>
      </c>
      <c r="D3249" s="59" t="s">
        <v>1032</v>
      </c>
      <c r="E3249" s="59" t="s">
        <v>919</v>
      </c>
      <c r="F3249">
        <v>78187.990000000005</v>
      </c>
    </row>
    <row r="3250" spans="1:6">
      <c r="A3250" s="60" t="s">
        <v>463</v>
      </c>
      <c r="B3250" s="59" t="s">
        <v>464</v>
      </c>
      <c r="C3250" s="59" t="s">
        <v>519</v>
      </c>
      <c r="D3250" s="59" t="s">
        <v>1033</v>
      </c>
      <c r="E3250" s="59" t="s">
        <v>906</v>
      </c>
      <c r="F3250">
        <v>5251205.0599999996</v>
      </c>
    </row>
    <row r="3251" spans="1:6">
      <c r="A3251" s="60" t="s">
        <v>463</v>
      </c>
      <c r="B3251" s="59" t="s">
        <v>464</v>
      </c>
      <c r="C3251" s="59" t="s">
        <v>660</v>
      </c>
      <c r="D3251" s="59" t="s">
        <v>1034</v>
      </c>
      <c r="E3251" s="59" t="s">
        <v>910</v>
      </c>
      <c r="F3251">
        <v>2044653.19</v>
      </c>
    </row>
    <row r="3252" spans="1:6">
      <c r="A3252" s="60" t="s">
        <v>465</v>
      </c>
      <c r="B3252" s="59" t="s">
        <v>466</v>
      </c>
      <c r="C3252" s="59" t="s">
        <v>680</v>
      </c>
      <c r="D3252" s="59" t="s">
        <v>1029</v>
      </c>
      <c r="E3252" s="59" t="s">
        <v>861</v>
      </c>
      <c r="F3252">
        <v>0.2301</v>
      </c>
    </row>
    <row r="3253" spans="1:6">
      <c r="A3253" s="60" t="s">
        <v>465</v>
      </c>
      <c r="B3253" s="59" t="s">
        <v>466</v>
      </c>
      <c r="C3253" s="59" t="s">
        <v>656</v>
      </c>
      <c r="D3253" s="59" t="s">
        <v>1030</v>
      </c>
      <c r="E3253" s="59" t="s">
        <v>918</v>
      </c>
      <c r="F3253">
        <v>113468.04</v>
      </c>
    </row>
    <row r="3254" spans="1:6">
      <c r="A3254" s="60" t="s">
        <v>465</v>
      </c>
      <c r="B3254" s="59" t="s">
        <v>466</v>
      </c>
      <c r="C3254" s="59" t="s">
        <v>658</v>
      </c>
      <c r="D3254" s="59" t="s">
        <v>1031</v>
      </c>
      <c r="E3254" s="59" t="s">
        <v>917</v>
      </c>
      <c r="F3254">
        <v>177088.16</v>
      </c>
    </row>
    <row r="3255" spans="1:6">
      <c r="A3255" s="60" t="s">
        <v>583</v>
      </c>
      <c r="B3255" s="59" t="s">
        <v>584</v>
      </c>
      <c r="C3255" s="59" t="s">
        <v>658</v>
      </c>
      <c r="D3255" s="59" t="s">
        <v>1031</v>
      </c>
      <c r="E3255" s="59" t="s">
        <v>917</v>
      </c>
      <c r="F3255">
        <v>59135.34</v>
      </c>
    </row>
    <row r="3256" spans="1:6">
      <c r="A3256" s="60" t="s">
        <v>583</v>
      </c>
      <c r="B3256" s="59" t="s">
        <v>584</v>
      </c>
      <c r="C3256" s="59" t="s">
        <v>648</v>
      </c>
      <c r="D3256" s="59" t="s">
        <v>1032</v>
      </c>
      <c r="E3256" s="59" t="s">
        <v>919</v>
      </c>
      <c r="F3256">
        <v>2210.66</v>
      </c>
    </row>
    <row r="3257" spans="1:6">
      <c r="A3257" s="60" t="s">
        <v>583</v>
      </c>
      <c r="B3257" s="59" t="s">
        <v>584</v>
      </c>
      <c r="C3257" s="59" t="s">
        <v>519</v>
      </c>
      <c r="D3257" s="59" t="s">
        <v>1033</v>
      </c>
      <c r="E3257" s="59" t="s">
        <v>906</v>
      </c>
      <c r="F3257">
        <v>158407.9</v>
      </c>
    </row>
    <row r="3258" spans="1:6">
      <c r="A3258" s="60" t="s">
        <v>585</v>
      </c>
      <c r="B3258" s="59" t="s">
        <v>586</v>
      </c>
      <c r="C3258" s="59" t="s">
        <v>680</v>
      </c>
      <c r="D3258" s="59" t="s">
        <v>1029</v>
      </c>
      <c r="E3258" s="59" t="s">
        <v>861</v>
      </c>
      <c r="F3258">
        <v>0.28370000000000001</v>
      </c>
    </row>
    <row r="3259" spans="1:6">
      <c r="A3259" s="60" t="s">
        <v>585</v>
      </c>
      <c r="B3259" s="59" t="s">
        <v>586</v>
      </c>
      <c r="C3259" s="59" t="s">
        <v>656</v>
      </c>
      <c r="D3259" s="59" t="s">
        <v>1030</v>
      </c>
      <c r="E3259" s="59" t="s">
        <v>918</v>
      </c>
      <c r="F3259">
        <v>12490.28</v>
      </c>
    </row>
    <row r="3260" spans="1:6">
      <c r="A3260" s="60" t="s">
        <v>585</v>
      </c>
      <c r="B3260" s="59" t="s">
        <v>586</v>
      </c>
      <c r="C3260" s="59" t="s">
        <v>658</v>
      </c>
      <c r="D3260" s="59" t="s">
        <v>1031</v>
      </c>
      <c r="E3260" s="59" t="s">
        <v>917</v>
      </c>
      <c r="F3260">
        <v>27191.19</v>
      </c>
    </row>
    <row r="3261" spans="1:6">
      <c r="A3261" s="60" t="s">
        <v>585</v>
      </c>
      <c r="B3261" s="59" t="s">
        <v>586</v>
      </c>
      <c r="C3261" s="59" t="s">
        <v>648</v>
      </c>
      <c r="D3261" s="59" t="s">
        <v>1032</v>
      </c>
      <c r="E3261" s="59" t="s">
        <v>919</v>
      </c>
      <c r="F3261">
        <v>773.73</v>
      </c>
    </row>
    <row r="3262" spans="1:6">
      <c r="A3262" s="60" t="s">
        <v>585</v>
      </c>
      <c r="B3262" s="59" t="s">
        <v>586</v>
      </c>
      <c r="C3262" s="59" t="s">
        <v>519</v>
      </c>
      <c r="D3262" s="59" t="s">
        <v>1033</v>
      </c>
      <c r="E3262" s="59" t="s">
        <v>906</v>
      </c>
      <c r="F3262">
        <v>65386.87</v>
      </c>
    </row>
    <row r="3263" spans="1:6">
      <c r="A3263" s="60" t="s">
        <v>385</v>
      </c>
      <c r="B3263" s="59" t="s">
        <v>386</v>
      </c>
      <c r="C3263" s="59" t="s">
        <v>680</v>
      </c>
      <c r="D3263" s="59" t="s">
        <v>1029</v>
      </c>
      <c r="E3263" s="59" t="s">
        <v>861</v>
      </c>
      <c r="F3263">
        <v>0.34570000000000001</v>
      </c>
    </row>
    <row r="3264" spans="1:6">
      <c r="A3264" s="60" t="s">
        <v>385</v>
      </c>
      <c r="B3264" s="59" t="s">
        <v>386</v>
      </c>
      <c r="C3264" s="59" t="s">
        <v>658</v>
      </c>
      <c r="D3264" s="59" t="s">
        <v>1031</v>
      </c>
      <c r="E3264" s="59" t="s">
        <v>917</v>
      </c>
      <c r="F3264">
        <v>57145.73</v>
      </c>
    </row>
    <row r="3265" spans="1:6">
      <c r="A3265" s="60" t="s">
        <v>385</v>
      </c>
      <c r="B3265" s="59" t="s">
        <v>386</v>
      </c>
      <c r="C3265" s="59" t="s">
        <v>519</v>
      </c>
      <c r="D3265" s="59" t="s">
        <v>1033</v>
      </c>
      <c r="E3265" s="59" t="s">
        <v>906</v>
      </c>
      <c r="F3265">
        <v>247883.3</v>
      </c>
    </row>
    <row r="3266" spans="1:6">
      <c r="A3266" s="60" t="s">
        <v>385</v>
      </c>
      <c r="B3266" s="59" t="s">
        <v>386</v>
      </c>
      <c r="C3266" s="59" t="s">
        <v>660</v>
      </c>
      <c r="D3266" s="59" t="s">
        <v>1034</v>
      </c>
      <c r="E3266" s="59" t="s">
        <v>910</v>
      </c>
      <c r="F3266">
        <v>259851.25</v>
      </c>
    </row>
    <row r="3267" spans="1:6">
      <c r="A3267" s="60" t="s">
        <v>387</v>
      </c>
      <c r="B3267" s="59" t="s">
        <v>388</v>
      </c>
      <c r="C3267" s="59" t="s">
        <v>680</v>
      </c>
      <c r="D3267" s="59" t="s">
        <v>1029</v>
      </c>
      <c r="E3267" s="59" t="s">
        <v>861</v>
      </c>
      <c r="F3267">
        <v>0.23039999999999999</v>
      </c>
    </row>
    <row r="3268" spans="1:6">
      <c r="A3268" s="60" t="s">
        <v>387</v>
      </c>
      <c r="B3268" s="59" t="s">
        <v>388</v>
      </c>
      <c r="C3268" s="59" t="s">
        <v>656</v>
      </c>
      <c r="D3268" s="59" t="s">
        <v>1030</v>
      </c>
      <c r="E3268" s="59" t="s">
        <v>918</v>
      </c>
      <c r="F3268">
        <v>170110.8</v>
      </c>
    </row>
    <row r="3269" spans="1:6">
      <c r="A3269" s="60" t="s">
        <v>387</v>
      </c>
      <c r="B3269" s="59" t="s">
        <v>388</v>
      </c>
      <c r="C3269" s="59" t="s">
        <v>658</v>
      </c>
      <c r="D3269" s="59" t="s">
        <v>1031</v>
      </c>
      <c r="E3269" s="59" t="s">
        <v>917</v>
      </c>
      <c r="F3269">
        <v>290481.57</v>
      </c>
    </row>
    <row r="3270" spans="1:6">
      <c r="A3270" s="60" t="s">
        <v>387</v>
      </c>
      <c r="B3270" s="59" t="s">
        <v>388</v>
      </c>
      <c r="C3270" s="59" t="s">
        <v>519</v>
      </c>
      <c r="D3270" s="59" t="s">
        <v>1033</v>
      </c>
      <c r="E3270" s="59" t="s">
        <v>906</v>
      </c>
      <c r="F3270">
        <v>1235546.79</v>
      </c>
    </row>
    <row r="3271" spans="1:6">
      <c r="A3271" s="60" t="s">
        <v>387</v>
      </c>
      <c r="B3271" s="59" t="s">
        <v>388</v>
      </c>
      <c r="C3271" s="59" t="s">
        <v>660</v>
      </c>
      <c r="D3271" s="59" t="s">
        <v>1034</v>
      </c>
      <c r="E3271" s="59" t="s">
        <v>910</v>
      </c>
      <c r="F3271">
        <v>435392.88</v>
      </c>
    </row>
    <row r="3272" spans="1:6">
      <c r="A3272" s="60" t="s">
        <v>389</v>
      </c>
      <c r="B3272" s="59" t="s">
        <v>390</v>
      </c>
      <c r="C3272" s="59" t="s">
        <v>680</v>
      </c>
      <c r="D3272" s="59" t="s">
        <v>1029</v>
      </c>
      <c r="E3272" s="59" t="s">
        <v>861</v>
      </c>
      <c r="F3272">
        <v>0.28170000000000001</v>
      </c>
    </row>
    <row r="3273" spans="1:6">
      <c r="A3273" s="60" t="s">
        <v>389</v>
      </c>
      <c r="B3273" s="59" t="s">
        <v>390</v>
      </c>
      <c r="C3273" s="59" t="s">
        <v>656</v>
      </c>
      <c r="D3273" s="59" t="s">
        <v>1030</v>
      </c>
      <c r="E3273" s="59" t="s">
        <v>918</v>
      </c>
      <c r="F3273">
        <v>54603.47</v>
      </c>
    </row>
    <row r="3274" spans="1:6">
      <c r="A3274" s="60" t="s">
        <v>389</v>
      </c>
      <c r="B3274" s="59" t="s">
        <v>390</v>
      </c>
      <c r="C3274" s="59" t="s">
        <v>658</v>
      </c>
      <c r="D3274" s="59" t="s">
        <v>1031</v>
      </c>
      <c r="E3274" s="59" t="s">
        <v>917</v>
      </c>
      <c r="F3274">
        <v>120370.79</v>
      </c>
    </row>
    <row r="3275" spans="1:6">
      <c r="A3275" s="60" t="s">
        <v>389</v>
      </c>
      <c r="B3275" s="59" t="s">
        <v>390</v>
      </c>
      <c r="C3275" s="59" t="s">
        <v>648</v>
      </c>
      <c r="D3275" s="59" t="s">
        <v>1032</v>
      </c>
      <c r="E3275" s="59" t="s">
        <v>919</v>
      </c>
      <c r="F3275">
        <v>8621.6</v>
      </c>
    </row>
    <row r="3276" spans="1:6">
      <c r="A3276" s="60" t="s">
        <v>389</v>
      </c>
      <c r="B3276" s="59" t="s">
        <v>390</v>
      </c>
      <c r="C3276" s="59" t="s">
        <v>519</v>
      </c>
      <c r="D3276" s="59" t="s">
        <v>1033</v>
      </c>
      <c r="E3276" s="59" t="s">
        <v>906</v>
      </c>
      <c r="F3276">
        <v>527316.93000000005</v>
      </c>
    </row>
    <row r="3277" spans="1:6">
      <c r="A3277" s="60" t="s">
        <v>389</v>
      </c>
      <c r="B3277" s="59" t="s">
        <v>390</v>
      </c>
      <c r="C3277" s="59" t="s">
        <v>660</v>
      </c>
      <c r="D3277" s="59" t="s">
        <v>1034</v>
      </c>
      <c r="E3277" s="59" t="s">
        <v>910</v>
      </c>
      <c r="F3277">
        <v>393441.79</v>
      </c>
    </row>
    <row r="3278" spans="1:6">
      <c r="A3278" s="60" t="s">
        <v>391</v>
      </c>
      <c r="B3278" s="59" t="s">
        <v>392</v>
      </c>
      <c r="C3278" s="59" t="s">
        <v>680</v>
      </c>
      <c r="D3278" s="59" t="s">
        <v>1029</v>
      </c>
      <c r="E3278" s="59" t="s">
        <v>861</v>
      </c>
      <c r="F3278">
        <v>0.23069999999999999</v>
      </c>
    </row>
    <row r="3279" spans="1:6">
      <c r="A3279" s="60" t="s">
        <v>391</v>
      </c>
      <c r="B3279" s="59" t="s">
        <v>392</v>
      </c>
      <c r="C3279" s="59" t="s">
        <v>656</v>
      </c>
      <c r="D3279" s="59" t="s">
        <v>1030</v>
      </c>
      <c r="E3279" s="59" t="s">
        <v>918</v>
      </c>
      <c r="F3279">
        <v>218524.37</v>
      </c>
    </row>
    <row r="3280" spans="1:6">
      <c r="A3280" s="60" t="s">
        <v>391</v>
      </c>
      <c r="B3280" s="59" t="s">
        <v>392</v>
      </c>
      <c r="C3280" s="59" t="s">
        <v>658</v>
      </c>
      <c r="D3280" s="59" t="s">
        <v>1031</v>
      </c>
      <c r="E3280" s="59" t="s">
        <v>917</v>
      </c>
      <c r="F3280">
        <v>412510.36</v>
      </c>
    </row>
    <row r="3281" spans="1:6">
      <c r="A3281" s="60" t="s">
        <v>391</v>
      </c>
      <c r="B3281" s="59" t="s">
        <v>392</v>
      </c>
      <c r="C3281" s="59" t="s">
        <v>648</v>
      </c>
      <c r="D3281" s="59" t="s">
        <v>1032</v>
      </c>
      <c r="E3281" s="59" t="s">
        <v>919</v>
      </c>
      <c r="F3281">
        <v>32275.73</v>
      </c>
    </row>
    <row r="3282" spans="1:6">
      <c r="A3282" s="60" t="s">
        <v>391</v>
      </c>
      <c r="B3282" s="59" t="s">
        <v>392</v>
      </c>
      <c r="C3282" s="59" t="s">
        <v>519</v>
      </c>
      <c r="D3282" s="59" t="s">
        <v>1033</v>
      </c>
      <c r="E3282" s="59" t="s">
        <v>906</v>
      </c>
      <c r="F3282">
        <v>1731167.39</v>
      </c>
    </row>
    <row r="3283" spans="1:6">
      <c r="A3283" s="60" t="s">
        <v>391</v>
      </c>
      <c r="B3283" s="59" t="s">
        <v>392</v>
      </c>
      <c r="C3283" s="59" t="s">
        <v>660</v>
      </c>
      <c r="D3283" s="59" t="s">
        <v>1034</v>
      </c>
      <c r="E3283" s="59" t="s">
        <v>910</v>
      </c>
      <c r="F3283">
        <v>908261.67</v>
      </c>
    </row>
    <row r="3284" spans="1:6">
      <c r="A3284" s="60" t="s">
        <v>393</v>
      </c>
      <c r="B3284" s="59" t="s">
        <v>394</v>
      </c>
      <c r="C3284" s="59" t="s">
        <v>680</v>
      </c>
      <c r="D3284" s="59" t="s">
        <v>1029</v>
      </c>
      <c r="E3284" s="59" t="s">
        <v>861</v>
      </c>
      <c r="F3284">
        <v>0.13900000000000001</v>
      </c>
    </row>
    <row r="3285" spans="1:6">
      <c r="A3285" s="60" t="s">
        <v>393</v>
      </c>
      <c r="B3285" s="59" t="s">
        <v>394</v>
      </c>
      <c r="C3285" s="59" t="s">
        <v>656</v>
      </c>
      <c r="D3285" s="59" t="s">
        <v>1030</v>
      </c>
      <c r="E3285" s="59" t="s">
        <v>918</v>
      </c>
      <c r="F3285">
        <v>205799.86</v>
      </c>
    </row>
    <row r="3286" spans="1:6">
      <c r="A3286" s="60" t="s">
        <v>393</v>
      </c>
      <c r="B3286" s="59" t="s">
        <v>394</v>
      </c>
      <c r="C3286" s="59" t="s">
        <v>658</v>
      </c>
      <c r="D3286" s="59" t="s">
        <v>1031</v>
      </c>
      <c r="E3286" s="59" t="s">
        <v>917</v>
      </c>
      <c r="F3286">
        <v>1925989.33</v>
      </c>
    </row>
    <row r="3287" spans="1:6">
      <c r="A3287" s="60" t="s">
        <v>393</v>
      </c>
      <c r="B3287" s="59" t="s">
        <v>394</v>
      </c>
      <c r="C3287" s="59" t="s">
        <v>650</v>
      </c>
      <c r="D3287" s="59" t="s">
        <v>1035</v>
      </c>
      <c r="E3287" s="59" t="s">
        <v>909</v>
      </c>
      <c r="F3287">
        <v>415660.83</v>
      </c>
    </row>
    <row r="3288" spans="1:6">
      <c r="A3288" s="60" t="s">
        <v>393</v>
      </c>
      <c r="B3288" s="59" t="s">
        <v>394</v>
      </c>
      <c r="C3288" s="59" t="s">
        <v>648</v>
      </c>
      <c r="D3288" s="59" t="s">
        <v>1032</v>
      </c>
      <c r="E3288" s="59" t="s">
        <v>919</v>
      </c>
      <c r="F3288">
        <v>185115.31</v>
      </c>
    </row>
    <row r="3289" spans="1:6">
      <c r="A3289" s="60" t="s">
        <v>393</v>
      </c>
      <c r="B3289" s="59" t="s">
        <v>394</v>
      </c>
      <c r="C3289" s="59" t="s">
        <v>519</v>
      </c>
      <c r="D3289" s="59" t="s">
        <v>1033</v>
      </c>
      <c r="E3289" s="59" t="s">
        <v>906</v>
      </c>
      <c r="F3289">
        <v>13339683.07</v>
      </c>
    </row>
    <row r="3290" spans="1:6">
      <c r="A3290" s="60" t="s">
        <v>393</v>
      </c>
      <c r="B3290" s="59" t="s">
        <v>394</v>
      </c>
      <c r="C3290" s="59" t="s">
        <v>660</v>
      </c>
      <c r="D3290" s="59" t="s">
        <v>1034</v>
      </c>
      <c r="E3290" s="59" t="s">
        <v>910</v>
      </c>
      <c r="F3290">
        <v>5172375.0199999996</v>
      </c>
    </row>
    <row r="3291" spans="1:6">
      <c r="A3291" s="60" t="s">
        <v>395</v>
      </c>
      <c r="B3291" s="59" t="s">
        <v>396</v>
      </c>
      <c r="C3291" s="59" t="s">
        <v>680</v>
      </c>
      <c r="D3291" s="59" t="s">
        <v>1029</v>
      </c>
      <c r="E3291" s="59" t="s">
        <v>861</v>
      </c>
      <c r="F3291">
        <v>0.1245</v>
      </c>
    </row>
    <row r="3292" spans="1:6">
      <c r="A3292" s="60" t="s">
        <v>395</v>
      </c>
      <c r="B3292" s="59" t="s">
        <v>396</v>
      </c>
      <c r="C3292" s="59" t="s">
        <v>656</v>
      </c>
      <c r="D3292" s="59" t="s">
        <v>1030</v>
      </c>
      <c r="E3292" s="59" t="s">
        <v>918</v>
      </c>
      <c r="F3292">
        <v>1513864.4</v>
      </c>
    </row>
    <row r="3293" spans="1:6">
      <c r="A3293" s="60" t="s">
        <v>395</v>
      </c>
      <c r="B3293" s="59" t="s">
        <v>396</v>
      </c>
      <c r="C3293" s="59" t="s">
        <v>658</v>
      </c>
      <c r="D3293" s="59" t="s">
        <v>1031</v>
      </c>
      <c r="E3293" s="59" t="s">
        <v>917</v>
      </c>
      <c r="F3293">
        <v>4808752.24</v>
      </c>
    </row>
    <row r="3294" spans="1:6">
      <c r="A3294" s="60" t="s">
        <v>395</v>
      </c>
      <c r="B3294" s="59" t="s">
        <v>396</v>
      </c>
      <c r="C3294" s="59" t="s">
        <v>650</v>
      </c>
      <c r="D3294" s="59" t="s">
        <v>1035</v>
      </c>
      <c r="E3294" s="59" t="s">
        <v>909</v>
      </c>
      <c r="F3294">
        <v>1865889.32</v>
      </c>
    </row>
    <row r="3295" spans="1:6">
      <c r="A3295" s="60" t="s">
        <v>395</v>
      </c>
      <c r="B3295" s="59" t="s">
        <v>396</v>
      </c>
      <c r="C3295" s="59" t="s">
        <v>648</v>
      </c>
      <c r="D3295" s="59" t="s">
        <v>1032</v>
      </c>
      <c r="E3295" s="59" t="s">
        <v>919</v>
      </c>
      <c r="F3295">
        <v>467998.1</v>
      </c>
    </row>
    <row r="3296" spans="1:6">
      <c r="A3296" s="60" t="s">
        <v>395</v>
      </c>
      <c r="B3296" s="59" t="s">
        <v>396</v>
      </c>
      <c r="C3296" s="59" t="s">
        <v>519</v>
      </c>
      <c r="D3296" s="59" t="s">
        <v>1033</v>
      </c>
      <c r="E3296" s="59" t="s">
        <v>906</v>
      </c>
      <c r="F3296">
        <v>36063486.869999997</v>
      </c>
    </row>
    <row r="3297" spans="1:6">
      <c r="A3297" s="60" t="s">
        <v>395</v>
      </c>
      <c r="B3297" s="59" t="s">
        <v>396</v>
      </c>
      <c r="C3297" s="59" t="s">
        <v>660</v>
      </c>
      <c r="D3297" s="59" t="s">
        <v>1034</v>
      </c>
      <c r="E3297" s="59" t="s">
        <v>910</v>
      </c>
      <c r="F3297">
        <v>10406127.73</v>
      </c>
    </row>
    <row r="3298" spans="1:6">
      <c r="A3298" s="60" t="s">
        <v>397</v>
      </c>
      <c r="B3298" s="59" t="s">
        <v>398</v>
      </c>
      <c r="C3298" s="59" t="s">
        <v>680</v>
      </c>
      <c r="D3298" s="59" t="s">
        <v>1029</v>
      </c>
      <c r="E3298" s="59" t="s">
        <v>861</v>
      </c>
      <c r="F3298">
        <v>0.15859999999999999</v>
      </c>
    </row>
    <row r="3299" spans="1:6">
      <c r="A3299" s="60" t="s">
        <v>397</v>
      </c>
      <c r="B3299" s="59" t="s">
        <v>398</v>
      </c>
      <c r="C3299" s="59" t="s">
        <v>656</v>
      </c>
      <c r="D3299" s="59" t="s">
        <v>1030</v>
      </c>
      <c r="E3299" s="59" t="s">
        <v>918</v>
      </c>
      <c r="F3299">
        <v>51729.59</v>
      </c>
    </row>
    <row r="3300" spans="1:6">
      <c r="A3300" s="60" t="s">
        <v>397</v>
      </c>
      <c r="B3300" s="59" t="s">
        <v>398</v>
      </c>
      <c r="C3300" s="59" t="s">
        <v>658</v>
      </c>
      <c r="D3300" s="59" t="s">
        <v>1031</v>
      </c>
      <c r="E3300" s="59" t="s">
        <v>917</v>
      </c>
      <c r="F3300">
        <v>1572004.93</v>
      </c>
    </row>
    <row r="3301" spans="1:6">
      <c r="A3301" s="60" t="s">
        <v>397</v>
      </c>
      <c r="B3301" s="59" t="s">
        <v>398</v>
      </c>
      <c r="C3301" s="59" t="s">
        <v>648</v>
      </c>
      <c r="D3301" s="59" t="s">
        <v>1032</v>
      </c>
      <c r="E3301" s="59" t="s">
        <v>919</v>
      </c>
      <c r="F3301">
        <v>209350.13</v>
      </c>
    </row>
    <row r="3302" spans="1:6">
      <c r="A3302" s="60" t="s">
        <v>397</v>
      </c>
      <c r="B3302" s="59" t="s">
        <v>398</v>
      </c>
      <c r="C3302" s="59" t="s">
        <v>519</v>
      </c>
      <c r="D3302" s="59" t="s">
        <v>1033</v>
      </c>
      <c r="E3302" s="59" t="s">
        <v>906</v>
      </c>
      <c r="F3302">
        <v>11546713.48</v>
      </c>
    </row>
    <row r="3303" spans="1:6">
      <c r="A3303" s="60" t="s">
        <v>397</v>
      </c>
      <c r="B3303" s="59" t="s">
        <v>398</v>
      </c>
      <c r="C3303" s="59" t="s">
        <v>660</v>
      </c>
      <c r="D3303" s="59" t="s">
        <v>1034</v>
      </c>
      <c r="E3303" s="59" t="s">
        <v>910</v>
      </c>
      <c r="F3303">
        <v>4666296.55</v>
      </c>
    </row>
    <row r="3304" spans="1:6">
      <c r="A3304" s="60" t="s">
        <v>399</v>
      </c>
      <c r="B3304" s="59" t="s">
        <v>400</v>
      </c>
      <c r="C3304" s="59" t="s">
        <v>680</v>
      </c>
      <c r="D3304" s="59" t="s">
        <v>1029</v>
      </c>
      <c r="E3304" s="59" t="s">
        <v>861</v>
      </c>
      <c r="F3304">
        <v>0.15579999999999999</v>
      </c>
    </row>
    <row r="3305" spans="1:6">
      <c r="A3305" s="60" t="s">
        <v>399</v>
      </c>
      <c r="B3305" s="59" t="s">
        <v>400</v>
      </c>
      <c r="C3305" s="59" t="s">
        <v>656</v>
      </c>
      <c r="D3305" s="59" t="s">
        <v>1030</v>
      </c>
      <c r="E3305" s="59" t="s">
        <v>918</v>
      </c>
      <c r="F3305">
        <v>206531.14</v>
      </c>
    </row>
    <row r="3306" spans="1:6">
      <c r="A3306" s="60" t="s">
        <v>399</v>
      </c>
      <c r="B3306" s="59" t="s">
        <v>400</v>
      </c>
      <c r="C3306" s="59" t="s">
        <v>658</v>
      </c>
      <c r="D3306" s="59" t="s">
        <v>1031</v>
      </c>
      <c r="E3306" s="59" t="s">
        <v>917</v>
      </c>
      <c r="F3306">
        <v>2299387.64</v>
      </c>
    </row>
    <row r="3307" spans="1:6">
      <c r="A3307" s="60" t="s">
        <v>399</v>
      </c>
      <c r="B3307" s="59" t="s">
        <v>400</v>
      </c>
      <c r="C3307" s="59" t="s">
        <v>650</v>
      </c>
      <c r="D3307" s="59" t="s">
        <v>1035</v>
      </c>
      <c r="E3307" s="59" t="s">
        <v>909</v>
      </c>
      <c r="F3307">
        <v>768509.74</v>
      </c>
    </row>
    <row r="3308" spans="1:6">
      <c r="A3308" s="60" t="s">
        <v>399</v>
      </c>
      <c r="B3308" s="59" t="s">
        <v>400</v>
      </c>
      <c r="C3308" s="59" t="s">
        <v>648</v>
      </c>
      <c r="D3308" s="59" t="s">
        <v>1032</v>
      </c>
      <c r="E3308" s="59" t="s">
        <v>919</v>
      </c>
      <c r="F3308">
        <v>308596.61</v>
      </c>
    </row>
    <row r="3309" spans="1:6">
      <c r="A3309" s="60" t="s">
        <v>399</v>
      </c>
      <c r="B3309" s="59" t="s">
        <v>400</v>
      </c>
      <c r="C3309" s="59" t="s">
        <v>519</v>
      </c>
      <c r="D3309" s="59" t="s">
        <v>1033</v>
      </c>
      <c r="E3309" s="59" t="s">
        <v>906</v>
      </c>
      <c r="F3309">
        <v>20284212.32</v>
      </c>
    </row>
    <row r="3310" spans="1:6">
      <c r="A3310" s="60" t="s">
        <v>399</v>
      </c>
      <c r="B3310" s="59" t="s">
        <v>400</v>
      </c>
      <c r="C3310" s="59" t="s">
        <v>660</v>
      </c>
      <c r="D3310" s="59" t="s">
        <v>1034</v>
      </c>
      <c r="E3310" s="59" t="s">
        <v>910</v>
      </c>
      <c r="F3310">
        <v>5642560.7000000002</v>
      </c>
    </row>
    <row r="3311" spans="1:6">
      <c r="A3311" s="60" t="s">
        <v>401</v>
      </c>
      <c r="B3311" s="59" t="s">
        <v>402</v>
      </c>
      <c r="C3311" s="59" t="s">
        <v>680</v>
      </c>
      <c r="D3311" s="59" t="s">
        <v>1029</v>
      </c>
      <c r="E3311" s="59" t="s">
        <v>861</v>
      </c>
      <c r="F3311">
        <v>0.2374</v>
      </c>
    </row>
    <row r="3312" spans="1:6">
      <c r="A3312" s="60" t="s">
        <v>401</v>
      </c>
      <c r="B3312" s="59" t="s">
        <v>402</v>
      </c>
      <c r="C3312" s="59" t="s">
        <v>658</v>
      </c>
      <c r="D3312" s="59" t="s">
        <v>1031</v>
      </c>
      <c r="E3312" s="59" t="s">
        <v>917</v>
      </c>
      <c r="F3312">
        <v>308830.11</v>
      </c>
    </row>
    <row r="3313" spans="1:6">
      <c r="A3313" s="60" t="s">
        <v>401</v>
      </c>
      <c r="B3313" s="59" t="s">
        <v>402</v>
      </c>
      <c r="C3313" s="59" t="s">
        <v>648</v>
      </c>
      <c r="D3313" s="59" t="s">
        <v>1032</v>
      </c>
      <c r="E3313" s="59" t="s">
        <v>919</v>
      </c>
      <c r="F3313">
        <v>30396.67</v>
      </c>
    </row>
    <row r="3314" spans="1:6">
      <c r="A3314" s="60" t="s">
        <v>401</v>
      </c>
      <c r="B3314" s="59" t="s">
        <v>402</v>
      </c>
      <c r="C3314" s="59" t="s">
        <v>519</v>
      </c>
      <c r="D3314" s="59" t="s">
        <v>1033</v>
      </c>
      <c r="E3314" s="59" t="s">
        <v>906</v>
      </c>
      <c r="F3314">
        <v>1842627.48</v>
      </c>
    </row>
    <row r="3315" spans="1:6">
      <c r="A3315" s="60" t="s">
        <v>401</v>
      </c>
      <c r="B3315" s="59" t="s">
        <v>402</v>
      </c>
      <c r="C3315" s="59" t="s">
        <v>660</v>
      </c>
      <c r="D3315" s="59" t="s">
        <v>1034</v>
      </c>
      <c r="E3315" s="59" t="s">
        <v>910</v>
      </c>
      <c r="F3315">
        <v>621717.61</v>
      </c>
    </row>
    <row r="3316" spans="1:6">
      <c r="A3316" s="60" t="s">
        <v>587</v>
      </c>
      <c r="B3316" s="59" t="s">
        <v>588</v>
      </c>
      <c r="C3316" s="59" t="s">
        <v>680</v>
      </c>
      <c r="D3316" s="59" t="s">
        <v>1029</v>
      </c>
      <c r="E3316" s="59" t="s">
        <v>861</v>
      </c>
      <c r="F3316">
        <v>0.25459999999999999</v>
      </c>
    </row>
    <row r="3317" spans="1:6">
      <c r="A3317" s="60" t="s">
        <v>587</v>
      </c>
      <c r="B3317" s="59" t="s">
        <v>588</v>
      </c>
      <c r="C3317" s="59" t="s">
        <v>658</v>
      </c>
      <c r="D3317" s="59" t="s">
        <v>1031</v>
      </c>
      <c r="E3317" s="59" t="s">
        <v>917</v>
      </c>
      <c r="F3317">
        <v>119597.06</v>
      </c>
    </row>
    <row r="3318" spans="1:6">
      <c r="A3318" s="60" t="s">
        <v>587</v>
      </c>
      <c r="B3318" s="59" t="s">
        <v>588</v>
      </c>
      <c r="C3318" s="59" t="s">
        <v>648</v>
      </c>
      <c r="D3318" s="59" t="s">
        <v>1032</v>
      </c>
      <c r="E3318" s="59" t="s">
        <v>919</v>
      </c>
      <c r="F3318">
        <v>18016.93</v>
      </c>
    </row>
    <row r="3319" spans="1:6">
      <c r="A3319" s="60" t="s">
        <v>587</v>
      </c>
      <c r="B3319" s="59" t="s">
        <v>588</v>
      </c>
      <c r="C3319" s="59" t="s">
        <v>519</v>
      </c>
      <c r="D3319" s="59" t="s">
        <v>1033</v>
      </c>
      <c r="E3319" s="59" t="s">
        <v>906</v>
      </c>
      <c r="F3319">
        <v>1229594.44</v>
      </c>
    </row>
    <row r="3320" spans="1:6">
      <c r="A3320" s="60" t="s">
        <v>587</v>
      </c>
      <c r="B3320" s="59" t="s">
        <v>588</v>
      </c>
      <c r="C3320" s="59" t="s">
        <v>660</v>
      </c>
      <c r="D3320" s="59" t="s">
        <v>1034</v>
      </c>
      <c r="E3320" s="59" t="s">
        <v>910</v>
      </c>
      <c r="F3320">
        <v>684641.51</v>
      </c>
    </row>
    <row r="3321" spans="1:6">
      <c r="A3321" s="60" t="s">
        <v>403</v>
      </c>
      <c r="B3321" s="59" t="s">
        <v>404</v>
      </c>
      <c r="C3321" s="59" t="s">
        <v>680</v>
      </c>
      <c r="D3321" s="59" t="s">
        <v>1029</v>
      </c>
      <c r="E3321" s="59" t="s">
        <v>861</v>
      </c>
      <c r="F3321">
        <v>0.13930000000000001</v>
      </c>
    </row>
    <row r="3322" spans="1:6">
      <c r="A3322" s="60" t="s">
        <v>403</v>
      </c>
      <c r="B3322" s="59" t="s">
        <v>404</v>
      </c>
      <c r="C3322" s="59" t="s">
        <v>656</v>
      </c>
      <c r="D3322" s="59" t="s">
        <v>1030</v>
      </c>
      <c r="E3322" s="59" t="s">
        <v>918</v>
      </c>
      <c r="F3322">
        <v>681548.47</v>
      </c>
    </row>
    <row r="3323" spans="1:6">
      <c r="A3323" s="60" t="s">
        <v>403</v>
      </c>
      <c r="B3323" s="59" t="s">
        <v>404</v>
      </c>
      <c r="C3323" s="59" t="s">
        <v>658</v>
      </c>
      <c r="D3323" s="59" t="s">
        <v>1031</v>
      </c>
      <c r="E3323" s="59" t="s">
        <v>917</v>
      </c>
      <c r="F3323">
        <v>835189.79</v>
      </c>
    </row>
    <row r="3324" spans="1:6">
      <c r="A3324" s="60" t="s">
        <v>403</v>
      </c>
      <c r="B3324" s="59" t="s">
        <v>404</v>
      </c>
      <c r="C3324" s="59" t="s">
        <v>650</v>
      </c>
      <c r="D3324" s="59" t="s">
        <v>1035</v>
      </c>
      <c r="E3324" s="59" t="s">
        <v>909</v>
      </c>
      <c r="F3324">
        <v>366484.78</v>
      </c>
    </row>
    <row r="3325" spans="1:6">
      <c r="A3325" s="60" t="s">
        <v>403</v>
      </c>
      <c r="B3325" s="59" t="s">
        <v>404</v>
      </c>
      <c r="C3325" s="59" t="s">
        <v>648</v>
      </c>
      <c r="D3325" s="59" t="s">
        <v>1032</v>
      </c>
      <c r="E3325" s="59" t="s">
        <v>919</v>
      </c>
      <c r="F3325">
        <v>64883.06</v>
      </c>
    </row>
    <row r="3326" spans="1:6">
      <c r="A3326" s="60" t="s">
        <v>403</v>
      </c>
      <c r="B3326" s="59" t="s">
        <v>404</v>
      </c>
      <c r="C3326" s="59" t="s">
        <v>519</v>
      </c>
      <c r="D3326" s="59" t="s">
        <v>1033</v>
      </c>
      <c r="E3326" s="59" t="s">
        <v>906</v>
      </c>
      <c r="F3326">
        <v>4279749.1500000004</v>
      </c>
    </row>
    <row r="3327" spans="1:6">
      <c r="A3327" s="60" t="s">
        <v>403</v>
      </c>
      <c r="B3327" s="59" t="s">
        <v>404</v>
      </c>
      <c r="C3327" s="59" t="s">
        <v>660</v>
      </c>
      <c r="D3327" s="59" t="s">
        <v>1034</v>
      </c>
      <c r="E3327" s="59" t="s">
        <v>910</v>
      </c>
      <c r="F3327">
        <v>2416675.5299999998</v>
      </c>
    </row>
    <row r="3328" spans="1:6">
      <c r="A3328" s="60" t="s">
        <v>405</v>
      </c>
      <c r="B3328" s="59" t="s">
        <v>406</v>
      </c>
      <c r="C3328" s="59" t="s">
        <v>680</v>
      </c>
      <c r="D3328" s="59" t="s">
        <v>1029</v>
      </c>
      <c r="E3328" s="59" t="s">
        <v>861</v>
      </c>
      <c r="F3328">
        <v>0.18459999999999999</v>
      </c>
    </row>
    <row r="3329" spans="1:6">
      <c r="A3329" s="60" t="s">
        <v>405</v>
      </c>
      <c r="B3329" s="59" t="s">
        <v>406</v>
      </c>
      <c r="C3329" s="59" t="s">
        <v>656</v>
      </c>
      <c r="D3329" s="59" t="s">
        <v>1030</v>
      </c>
      <c r="E3329" s="59" t="s">
        <v>918</v>
      </c>
      <c r="F3329">
        <v>283960.12</v>
      </c>
    </row>
    <row r="3330" spans="1:6">
      <c r="A3330" s="60" t="s">
        <v>405</v>
      </c>
      <c r="B3330" s="59" t="s">
        <v>406</v>
      </c>
      <c r="C3330" s="59" t="s">
        <v>658</v>
      </c>
      <c r="D3330" s="59" t="s">
        <v>1031</v>
      </c>
      <c r="E3330" s="59" t="s">
        <v>917</v>
      </c>
      <c r="F3330">
        <v>443791.3</v>
      </c>
    </row>
    <row r="3331" spans="1:6">
      <c r="A3331" s="60" t="s">
        <v>405</v>
      </c>
      <c r="B3331" s="59" t="s">
        <v>406</v>
      </c>
      <c r="C3331" s="59" t="s">
        <v>648</v>
      </c>
      <c r="D3331" s="59" t="s">
        <v>1032</v>
      </c>
      <c r="E3331" s="59" t="s">
        <v>919</v>
      </c>
      <c r="F3331">
        <v>39128.81</v>
      </c>
    </row>
    <row r="3332" spans="1:6">
      <c r="A3332" s="60" t="s">
        <v>405</v>
      </c>
      <c r="B3332" s="59" t="s">
        <v>406</v>
      </c>
      <c r="C3332" s="59" t="s">
        <v>519</v>
      </c>
      <c r="D3332" s="59" t="s">
        <v>1033</v>
      </c>
      <c r="E3332" s="59" t="s">
        <v>906</v>
      </c>
      <c r="F3332">
        <v>2206684.8199999998</v>
      </c>
    </row>
    <row r="3333" spans="1:6">
      <c r="A3333" s="60" t="s">
        <v>405</v>
      </c>
      <c r="B3333" s="59" t="s">
        <v>406</v>
      </c>
      <c r="C3333" s="59" t="s">
        <v>660</v>
      </c>
      <c r="D3333" s="59" t="s">
        <v>1034</v>
      </c>
      <c r="E3333" s="59" t="s">
        <v>910</v>
      </c>
      <c r="F3333">
        <v>1267529.77</v>
      </c>
    </row>
    <row r="3334" spans="1:6">
      <c r="A3334" s="60" t="s">
        <v>670</v>
      </c>
      <c r="B3334" s="59" t="s">
        <v>671</v>
      </c>
      <c r="C3334" s="59" t="s">
        <v>660</v>
      </c>
      <c r="D3334" s="59" t="s">
        <v>1034</v>
      </c>
      <c r="E3334" s="59" t="s">
        <v>910</v>
      </c>
      <c r="F3334">
        <v>787625.88</v>
      </c>
    </row>
    <row r="3335" spans="1:6">
      <c r="A3335" s="60" t="s">
        <v>589</v>
      </c>
      <c r="B3335" s="59" t="s">
        <v>590</v>
      </c>
      <c r="C3335" s="59" t="s">
        <v>680</v>
      </c>
      <c r="D3335" s="59" t="s">
        <v>1029</v>
      </c>
      <c r="E3335" s="59" t="s">
        <v>861</v>
      </c>
      <c r="F3335">
        <v>0.1535</v>
      </c>
    </row>
    <row r="3336" spans="1:6">
      <c r="A3336" s="60" t="s">
        <v>589</v>
      </c>
      <c r="B3336" s="59" t="s">
        <v>590</v>
      </c>
      <c r="C3336" s="59" t="s">
        <v>658</v>
      </c>
      <c r="D3336" s="59" t="s">
        <v>1031</v>
      </c>
      <c r="E3336" s="59" t="s">
        <v>917</v>
      </c>
      <c r="F3336">
        <v>94727.06</v>
      </c>
    </row>
    <row r="3337" spans="1:6">
      <c r="A3337" s="60" t="s">
        <v>589</v>
      </c>
      <c r="B3337" s="59" t="s">
        <v>590</v>
      </c>
      <c r="C3337" s="59" t="s">
        <v>519</v>
      </c>
      <c r="D3337" s="59" t="s">
        <v>1033</v>
      </c>
      <c r="E3337" s="59" t="s">
        <v>906</v>
      </c>
      <c r="F3337">
        <v>399675.87</v>
      </c>
    </row>
    <row r="3338" spans="1:6">
      <c r="A3338" s="60" t="s">
        <v>589</v>
      </c>
      <c r="B3338" s="59" t="s">
        <v>590</v>
      </c>
      <c r="C3338" s="59" t="s">
        <v>660</v>
      </c>
      <c r="D3338" s="59" t="s">
        <v>1034</v>
      </c>
      <c r="E3338" s="59" t="s">
        <v>910</v>
      </c>
      <c r="F3338">
        <v>251328.04</v>
      </c>
    </row>
    <row r="3339" spans="1:6">
      <c r="A3339" s="60" t="s">
        <v>407</v>
      </c>
      <c r="B3339" s="59" t="s">
        <v>408</v>
      </c>
      <c r="C3339" s="59" t="s">
        <v>680</v>
      </c>
      <c r="D3339" s="59" t="s">
        <v>1029</v>
      </c>
      <c r="E3339" s="59" t="s">
        <v>861</v>
      </c>
      <c r="F3339">
        <v>0.32969999999999999</v>
      </c>
    </row>
    <row r="3340" spans="1:6">
      <c r="A3340" s="60" t="s">
        <v>407</v>
      </c>
      <c r="B3340" s="59" t="s">
        <v>408</v>
      </c>
      <c r="C3340" s="59" t="s">
        <v>656</v>
      </c>
      <c r="D3340" s="59" t="s">
        <v>1030</v>
      </c>
      <c r="E3340" s="59" t="s">
        <v>918</v>
      </c>
      <c r="F3340">
        <v>133725.22</v>
      </c>
    </row>
    <row r="3341" spans="1:6">
      <c r="A3341" s="60" t="s">
        <v>407</v>
      </c>
      <c r="B3341" s="59" t="s">
        <v>408</v>
      </c>
      <c r="C3341" s="59" t="s">
        <v>658</v>
      </c>
      <c r="D3341" s="59" t="s">
        <v>1031</v>
      </c>
      <c r="E3341" s="59" t="s">
        <v>917</v>
      </c>
      <c r="F3341">
        <v>168356.59</v>
      </c>
    </row>
    <row r="3342" spans="1:6">
      <c r="A3342" s="60" t="s">
        <v>407</v>
      </c>
      <c r="B3342" s="59" t="s">
        <v>408</v>
      </c>
      <c r="C3342" s="59" t="s">
        <v>650</v>
      </c>
      <c r="D3342" s="59" t="s">
        <v>1035</v>
      </c>
      <c r="E3342" s="59" t="s">
        <v>909</v>
      </c>
      <c r="F3342">
        <v>39338.5</v>
      </c>
    </row>
    <row r="3343" spans="1:6">
      <c r="A3343" s="60" t="s">
        <v>407</v>
      </c>
      <c r="B3343" s="59" t="s">
        <v>408</v>
      </c>
      <c r="C3343" s="59" t="s">
        <v>648</v>
      </c>
      <c r="D3343" s="59" t="s">
        <v>1032</v>
      </c>
      <c r="E3343" s="59" t="s">
        <v>919</v>
      </c>
      <c r="F3343">
        <v>12801.05</v>
      </c>
    </row>
    <row r="3344" spans="1:6">
      <c r="A3344" s="60" t="s">
        <v>407</v>
      </c>
      <c r="B3344" s="59" t="s">
        <v>408</v>
      </c>
      <c r="C3344" s="59" t="s">
        <v>660</v>
      </c>
      <c r="D3344" s="59" t="s">
        <v>1034</v>
      </c>
      <c r="E3344" s="59" t="s">
        <v>910</v>
      </c>
      <c r="F3344">
        <v>382418.65</v>
      </c>
    </row>
    <row r="3345" spans="1:6">
      <c r="A3345" s="60" t="s">
        <v>625</v>
      </c>
      <c r="B3345" s="59" t="s">
        <v>626</v>
      </c>
      <c r="C3345" s="59" t="s">
        <v>680</v>
      </c>
      <c r="D3345" s="59" t="s">
        <v>1029</v>
      </c>
      <c r="E3345" s="59" t="s">
        <v>861</v>
      </c>
      <c r="F3345">
        <v>0.37480000000000002</v>
      </c>
    </row>
    <row r="3346" spans="1:6">
      <c r="A3346" s="60" t="s">
        <v>625</v>
      </c>
      <c r="B3346" s="59" t="s">
        <v>626</v>
      </c>
      <c r="C3346" s="59" t="s">
        <v>656</v>
      </c>
      <c r="D3346" s="59" t="s">
        <v>1030</v>
      </c>
      <c r="E3346" s="59" t="s">
        <v>918</v>
      </c>
      <c r="F3346">
        <v>4800.38</v>
      </c>
    </row>
    <row r="3347" spans="1:6">
      <c r="A3347" s="60" t="s">
        <v>625</v>
      </c>
      <c r="B3347" s="59" t="s">
        <v>626</v>
      </c>
      <c r="C3347" s="59" t="s">
        <v>658</v>
      </c>
      <c r="D3347" s="59" t="s">
        <v>1031</v>
      </c>
      <c r="E3347" s="59" t="s">
        <v>917</v>
      </c>
      <c r="F3347">
        <v>10400.86</v>
      </c>
    </row>
    <row r="3348" spans="1:6">
      <c r="A3348" s="60" t="s">
        <v>625</v>
      </c>
      <c r="B3348" s="59" t="s">
        <v>626</v>
      </c>
      <c r="C3348" s="59" t="s">
        <v>648</v>
      </c>
      <c r="D3348" s="59" t="s">
        <v>1032</v>
      </c>
      <c r="E3348" s="59" t="s">
        <v>919</v>
      </c>
      <c r="F3348">
        <v>571.48</v>
      </c>
    </row>
    <row r="3349" spans="1:6">
      <c r="A3349" s="60" t="s">
        <v>625</v>
      </c>
      <c r="B3349" s="59" t="s">
        <v>626</v>
      </c>
      <c r="C3349" s="59" t="s">
        <v>660</v>
      </c>
      <c r="D3349" s="59" t="s">
        <v>1034</v>
      </c>
      <c r="E3349" s="59" t="s">
        <v>910</v>
      </c>
      <c r="F3349">
        <v>119995.04</v>
      </c>
    </row>
    <row r="3350" spans="1:6">
      <c r="A3350" s="60" t="s">
        <v>409</v>
      </c>
      <c r="B3350" s="59" t="s">
        <v>410</v>
      </c>
      <c r="C3350" s="59" t="s">
        <v>680</v>
      </c>
      <c r="D3350" s="59" t="s">
        <v>1029</v>
      </c>
      <c r="E3350" s="59" t="s">
        <v>861</v>
      </c>
      <c r="F3350">
        <v>0.20530000000000001</v>
      </c>
    </row>
    <row r="3351" spans="1:6">
      <c r="A3351" s="60" t="s">
        <v>409</v>
      </c>
      <c r="B3351" s="59" t="s">
        <v>410</v>
      </c>
      <c r="C3351" s="59" t="s">
        <v>656</v>
      </c>
      <c r="D3351" s="59" t="s">
        <v>1030</v>
      </c>
      <c r="E3351" s="59" t="s">
        <v>918</v>
      </c>
      <c r="F3351">
        <v>1674248.26</v>
      </c>
    </row>
    <row r="3352" spans="1:6">
      <c r="A3352" s="60" t="s">
        <v>409</v>
      </c>
      <c r="B3352" s="59" t="s">
        <v>410</v>
      </c>
      <c r="C3352" s="59" t="s">
        <v>658</v>
      </c>
      <c r="D3352" s="59" t="s">
        <v>1031</v>
      </c>
      <c r="E3352" s="59" t="s">
        <v>917</v>
      </c>
      <c r="F3352">
        <v>2238631.4</v>
      </c>
    </row>
    <row r="3353" spans="1:6">
      <c r="A3353" s="60" t="s">
        <v>409</v>
      </c>
      <c r="B3353" s="59" t="s">
        <v>410</v>
      </c>
      <c r="C3353" s="59" t="s">
        <v>650</v>
      </c>
      <c r="D3353" s="59" t="s">
        <v>1035</v>
      </c>
      <c r="E3353" s="59" t="s">
        <v>909</v>
      </c>
      <c r="F3353">
        <v>1409800</v>
      </c>
    </row>
    <row r="3354" spans="1:6">
      <c r="A3354" s="60" t="s">
        <v>409</v>
      </c>
      <c r="B3354" s="59" t="s">
        <v>410</v>
      </c>
      <c r="C3354" s="59" t="s">
        <v>648</v>
      </c>
      <c r="D3354" s="59" t="s">
        <v>1032</v>
      </c>
      <c r="E3354" s="59" t="s">
        <v>919</v>
      </c>
      <c r="F3354">
        <v>164141.99</v>
      </c>
    </row>
    <row r="3355" spans="1:6">
      <c r="A3355" s="60" t="s">
        <v>409</v>
      </c>
      <c r="B3355" s="59" t="s">
        <v>410</v>
      </c>
      <c r="C3355" s="59" t="s">
        <v>519</v>
      </c>
      <c r="D3355" s="59" t="s">
        <v>1033</v>
      </c>
      <c r="E3355" s="59" t="s">
        <v>906</v>
      </c>
      <c r="F3355">
        <v>10777802.15</v>
      </c>
    </row>
    <row r="3356" spans="1:6">
      <c r="A3356" s="60" t="s">
        <v>409</v>
      </c>
      <c r="B3356" s="59" t="s">
        <v>410</v>
      </c>
      <c r="C3356" s="59" t="s">
        <v>660</v>
      </c>
      <c r="D3356" s="59" t="s">
        <v>1034</v>
      </c>
      <c r="E3356" s="59" t="s">
        <v>910</v>
      </c>
      <c r="F3356">
        <v>2207417.63</v>
      </c>
    </row>
    <row r="3357" spans="1:6">
      <c r="A3357" s="60" t="s">
        <v>411</v>
      </c>
      <c r="B3357" s="59" t="s">
        <v>412</v>
      </c>
      <c r="C3357" s="59" t="s">
        <v>680</v>
      </c>
      <c r="D3357" s="59" t="s">
        <v>1029</v>
      </c>
      <c r="E3357" s="59" t="s">
        <v>861</v>
      </c>
      <c r="F3357">
        <v>0.19270000000000001</v>
      </c>
    </row>
    <row r="3358" spans="1:6">
      <c r="A3358" s="60" t="s">
        <v>411</v>
      </c>
      <c r="B3358" s="59" t="s">
        <v>412</v>
      </c>
      <c r="C3358" s="59" t="s">
        <v>656</v>
      </c>
      <c r="D3358" s="59" t="s">
        <v>1030</v>
      </c>
      <c r="E3358" s="59" t="s">
        <v>918</v>
      </c>
      <c r="F3358">
        <v>474187.96</v>
      </c>
    </row>
    <row r="3359" spans="1:6">
      <c r="A3359" s="60" t="s">
        <v>411</v>
      </c>
      <c r="B3359" s="59" t="s">
        <v>412</v>
      </c>
      <c r="C3359" s="59" t="s">
        <v>658</v>
      </c>
      <c r="D3359" s="59" t="s">
        <v>1031</v>
      </c>
      <c r="E3359" s="59" t="s">
        <v>917</v>
      </c>
      <c r="F3359">
        <v>567809.67000000004</v>
      </c>
    </row>
    <row r="3360" spans="1:6">
      <c r="A3360" s="60" t="s">
        <v>411</v>
      </c>
      <c r="B3360" s="59" t="s">
        <v>412</v>
      </c>
      <c r="C3360" s="59" t="s">
        <v>650</v>
      </c>
      <c r="D3360" s="59" t="s">
        <v>1035</v>
      </c>
      <c r="E3360" s="59" t="s">
        <v>909</v>
      </c>
      <c r="F3360">
        <v>413794.22</v>
      </c>
    </row>
    <row r="3361" spans="1:6">
      <c r="A3361" s="60" t="s">
        <v>411</v>
      </c>
      <c r="B3361" s="59" t="s">
        <v>412</v>
      </c>
      <c r="C3361" s="59" t="s">
        <v>648</v>
      </c>
      <c r="D3361" s="59" t="s">
        <v>1032</v>
      </c>
      <c r="E3361" s="59" t="s">
        <v>919</v>
      </c>
      <c r="F3361">
        <v>45650.26</v>
      </c>
    </row>
    <row r="3362" spans="1:6">
      <c r="A3362" s="60" t="s">
        <v>411</v>
      </c>
      <c r="B3362" s="59" t="s">
        <v>412</v>
      </c>
      <c r="C3362" s="59" t="s">
        <v>519</v>
      </c>
      <c r="D3362" s="59" t="s">
        <v>1033</v>
      </c>
      <c r="E3362" s="59" t="s">
        <v>906</v>
      </c>
      <c r="F3362">
        <v>3569832.07</v>
      </c>
    </row>
    <row r="3363" spans="1:6">
      <c r="A3363" s="60" t="s">
        <v>411</v>
      </c>
      <c r="B3363" s="59" t="s">
        <v>412</v>
      </c>
      <c r="C3363" s="59" t="s">
        <v>660</v>
      </c>
      <c r="D3363" s="59" t="s">
        <v>1034</v>
      </c>
      <c r="E3363" s="59" t="s">
        <v>910</v>
      </c>
      <c r="F3363">
        <v>671510.59</v>
      </c>
    </row>
    <row r="3364" spans="1:6">
      <c r="A3364" s="60" t="s">
        <v>413</v>
      </c>
      <c r="B3364" s="59" t="s">
        <v>414</v>
      </c>
      <c r="C3364" s="59" t="s">
        <v>680</v>
      </c>
      <c r="D3364" s="59" t="s">
        <v>1029</v>
      </c>
      <c r="E3364" s="59" t="s">
        <v>861</v>
      </c>
      <c r="F3364">
        <v>0.34660000000000002</v>
      </c>
    </row>
    <row r="3365" spans="1:6">
      <c r="A3365" s="60" t="s">
        <v>413</v>
      </c>
      <c r="B3365" s="59" t="s">
        <v>414</v>
      </c>
      <c r="C3365" s="59" t="s">
        <v>656</v>
      </c>
      <c r="D3365" s="59" t="s">
        <v>1030</v>
      </c>
      <c r="E3365" s="59" t="s">
        <v>918</v>
      </c>
      <c r="F3365">
        <v>80468.259999999995</v>
      </c>
    </row>
    <row r="3366" spans="1:6">
      <c r="A3366" s="60" t="s">
        <v>413</v>
      </c>
      <c r="B3366" s="59" t="s">
        <v>414</v>
      </c>
      <c r="C3366" s="59" t="s">
        <v>658</v>
      </c>
      <c r="D3366" s="59" t="s">
        <v>1031</v>
      </c>
      <c r="E3366" s="59" t="s">
        <v>917</v>
      </c>
      <c r="F3366">
        <v>97158.79</v>
      </c>
    </row>
    <row r="3367" spans="1:6">
      <c r="A3367" s="60" t="s">
        <v>413</v>
      </c>
      <c r="B3367" s="59" t="s">
        <v>414</v>
      </c>
      <c r="C3367" s="59" t="s">
        <v>650</v>
      </c>
      <c r="D3367" s="59" t="s">
        <v>1035</v>
      </c>
      <c r="E3367" s="59" t="s">
        <v>909</v>
      </c>
      <c r="F3367">
        <v>50688.7</v>
      </c>
    </row>
    <row r="3368" spans="1:6">
      <c r="A3368" s="60" t="s">
        <v>413</v>
      </c>
      <c r="B3368" s="59" t="s">
        <v>414</v>
      </c>
      <c r="C3368" s="59" t="s">
        <v>519</v>
      </c>
      <c r="D3368" s="59" t="s">
        <v>1033</v>
      </c>
      <c r="E3368" s="59" t="s">
        <v>906</v>
      </c>
      <c r="F3368">
        <v>106979.9</v>
      </c>
    </row>
    <row r="3369" spans="1:6">
      <c r="A3369" s="60" t="s">
        <v>413</v>
      </c>
      <c r="B3369" s="59" t="s">
        <v>414</v>
      </c>
      <c r="C3369" s="59" t="s">
        <v>660</v>
      </c>
      <c r="D3369" s="59" t="s">
        <v>1034</v>
      </c>
      <c r="E3369" s="59" t="s">
        <v>910</v>
      </c>
      <c r="F3369">
        <v>218976.37</v>
      </c>
    </row>
    <row r="3370" spans="1:6">
      <c r="A3370" s="60" t="s">
        <v>415</v>
      </c>
      <c r="B3370" s="59" t="s">
        <v>416</v>
      </c>
      <c r="C3370" s="59" t="s">
        <v>680</v>
      </c>
      <c r="D3370" s="59" t="s">
        <v>1029</v>
      </c>
      <c r="E3370" s="59" t="s">
        <v>861</v>
      </c>
      <c r="F3370">
        <v>0.19600000000000001</v>
      </c>
    </row>
    <row r="3371" spans="1:6">
      <c r="A3371" s="60" t="s">
        <v>415</v>
      </c>
      <c r="B3371" s="59" t="s">
        <v>416</v>
      </c>
      <c r="C3371" s="59" t="s">
        <v>656</v>
      </c>
      <c r="D3371" s="59" t="s">
        <v>1030</v>
      </c>
      <c r="E3371" s="59" t="s">
        <v>918</v>
      </c>
      <c r="F3371">
        <v>253673.98</v>
      </c>
    </row>
    <row r="3372" spans="1:6">
      <c r="A3372" s="60" t="s">
        <v>415</v>
      </c>
      <c r="B3372" s="59" t="s">
        <v>416</v>
      </c>
      <c r="C3372" s="59" t="s">
        <v>658</v>
      </c>
      <c r="D3372" s="59" t="s">
        <v>1031</v>
      </c>
      <c r="E3372" s="59" t="s">
        <v>917</v>
      </c>
      <c r="F3372">
        <v>306619.44</v>
      </c>
    </row>
    <row r="3373" spans="1:6">
      <c r="A3373" s="60" t="s">
        <v>415</v>
      </c>
      <c r="B3373" s="59" t="s">
        <v>416</v>
      </c>
      <c r="C3373" s="59" t="s">
        <v>650</v>
      </c>
      <c r="D3373" s="59" t="s">
        <v>1035</v>
      </c>
      <c r="E3373" s="59" t="s">
        <v>909</v>
      </c>
      <c r="F3373">
        <v>220414.11</v>
      </c>
    </row>
    <row r="3374" spans="1:6">
      <c r="A3374" s="60" t="s">
        <v>415</v>
      </c>
      <c r="B3374" s="59" t="s">
        <v>416</v>
      </c>
      <c r="C3374" s="59" t="s">
        <v>648</v>
      </c>
      <c r="D3374" s="59" t="s">
        <v>1032</v>
      </c>
      <c r="E3374" s="59" t="s">
        <v>919</v>
      </c>
      <c r="F3374">
        <v>23101.48</v>
      </c>
    </row>
    <row r="3375" spans="1:6">
      <c r="A3375" s="60" t="s">
        <v>415</v>
      </c>
      <c r="B3375" s="59" t="s">
        <v>416</v>
      </c>
      <c r="C3375" s="59" t="s">
        <v>519</v>
      </c>
      <c r="D3375" s="59" t="s">
        <v>1033</v>
      </c>
      <c r="E3375" s="59" t="s">
        <v>906</v>
      </c>
      <c r="F3375">
        <v>1358063.79</v>
      </c>
    </row>
    <row r="3376" spans="1:6">
      <c r="A3376" s="60" t="s">
        <v>415</v>
      </c>
      <c r="B3376" s="59" t="s">
        <v>416</v>
      </c>
      <c r="C3376" s="59" t="s">
        <v>660</v>
      </c>
      <c r="D3376" s="59" t="s">
        <v>1034</v>
      </c>
      <c r="E3376" s="59" t="s">
        <v>910</v>
      </c>
      <c r="F3376">
        <v>461361.86</v>
      </c>
    </row>
    <row r="3377" spans="1:6">
      <c r="A3377" s="60" t="s">
        <v>417</v>
      </c>
      <c r="B3377" s="59" t="s">
        <v>418</v>
      </c>
      <c r="C3377" s="59" t="s">
        <v>680</v>
      </c>
      <c r="D3377" s="59" t="s">
        <v>1029</v>
      </c>
      <c r="E3377" s="59" t="s">
        <v>861</v>
      </c>
      <c r="F3377">
        <v>0.3049</v>
      </c>
    </row>
    <row r="3378" spans="1:6">
      <c r="A3378" s="60" t="s">
        <v>417</v>
      </c>
      <c r="B3378" s="59" t="s">
        <v>418</v>
      </c>
      <c r="C3378" s="59" t="s">
        <v>656</v>
      </c>
      <c r="D3378" s="59" t="s">
        <v>1030</v>
      </c>
      <c r="E3378" s="59" t="s">
        <v>918</v>
      </c>
      <c r="F3378">
        <v>61898.67</v>
      </c>
    </row>
    <row r="3379" spans="1:6">
      <c r="A3379" s="60" t="s">
        <v>417</v>
      </c>
      <c r="B3379" s="59" t="s">
        <v>418</v>
      </c>
      <c r="C3379" s="59" t="s">
        <v>658</v>
      </c>
      <c r="D3379" s="59" t="s">
        <v>1031</v>
      </c>
      <c r="E3379" s="59" t="s">
        <v>917</v>
      </c>
      <c r="F3379">
        <v>111970.26</v>
      </c>
    </row>
    <row r="3380" spans="1:6">
      <c r="A3380" s="60" t="s">
        <v>417</v>
      </c>
      <c r="B3380" s="59" t="s">
        <v>418</v>
      </c>
      <c r="C3380" s="59" t="s">
        <v>660</v>
      </c>
      <c r="D3380" s="59" t="s">
        <v>1034</v>
      </c>
      <c r="E3380" s="59" t="s">
        <v>910</v>
      </c>
      <c r="F3380">
        <v>131079.10999999999</v>
      </c>
    </row>
    <row r="3381" spans="1:6">
      <c r="A3381" s="60" t="s">
        <v>419</v>
      </c>
      <c r="B3381" s="59" t="s">
        <v>420</v>
      </c>
      <c r="C3381" s="59" t="s">
        <v>680</v>
      </c>
      <c r="D3381" s="59" t="s">
        <v>1029</v>
      </c>
      <c r="E3381" s="59" t="s">
        <v>861</v>
      </c>
      <c r="F3381">
        <v>0.21429999999999999</v>
      </c>
    </row>
    <row r="3382" spans="1:6">
      <c r="A3382" s="60" t="s">
        <v>419</v>
      </c>
      <c r="B3382" s="59" t="s">
        <v>420</v>
      </c>
      <c r="C3382" s="59" t="s">
        <v>656</v>
      </c>
      <c r="D3382" s="59" t="s">
        <v>1030</v>
      </c>
      <c r="E3382" s="59" t="s">
        <v>918</v>
      </c>
      <c r="F3382">
        <v>87873.99</v>
      </c>
    </row>
    <row r="3383" spans="1:6">
      <c r="A3383" s="60" t="s">
        <v>419</v>
      </c>
      <c r="B3383" s="59" t="s">
        <v>420</v>
      </c>
      <c r="C3383" s="59" t="s">
        <v>658</v>
      </c>
      <c r="D3383" s="59" t="s">
        <v>1031</v>
      </c>
      <c r="E3383" s="59" t="s">
        <v>917</v>
      </c>
      <c r="F3383">
        <v>159389.06</v>
      </c>
    </row>
    <row r="3384" spans="1:6">
      <c r="A3384" s="60" t="s">
        <v>419</v>
      </c>
      <c r="B3384" s="59" t="s">
        <v>420</v>
      </c>
      <c r="C3384" s="59" t="s">
        <v>650</v>
      </c>
      <c r="D3384" s="59" t="s">
        <v>1035</v>
      </c>
      <c r="E3384" s="59" t="s">
        <v>909</v>
      </c>
      <c r="F3384">
        <v>174848.78</v>
      </c>
    </row>
    <row r="3385" spans="1:6">
      <c r="A3385" s="60" t="s">
        <v>419</v>
      </c>
      <c r="B3385" s="59" t="s">
        <v>420</v>
      </c>
      <c r="C3385" s="59" t="s">
        <v>519</v>
      </c>
      <c r="D3385" s="59" t="s">
        <v>1033</v>
      </c>
      <c r="E3385" s="59" t="s">
        <v>906</v>
      </c>
      <c r="F3385">
        <v>455240.64</v>
      </c>
    </row>
    <row r="3386" spans="1:6">
      <c r="A3386" s="60" t="s">
        <v>419</v>
      </c>
      <c r="B3386" s="59" t="s">
        <v>420</v>
      </c>
      <c r="C3386" s="59" t="s">
        <v>660</v>
      </c>
      <c r="D3386" s="59" t="s">
        <v>1034</v>
      </c>
      <c r="E3386" s="59" t="s">
        <v>910</v>
      </c>
      <c r="F3386">
        <v>521130.55</v>
      </c>
    </row>
    <row r="3387" spans="1:6">
      <c r="A3387" s="60" t="s">
        <v>421</v>
      </c>
      <c r="B3387" s="59" t="s">
        <v>422</v>
      </c>
      <c r="C3387" s="59" t="s">
        <v>680</v>
      </c>
      <c r="D3387" s="59" t="s">
        <v>1029</v>
      </c>
      <c r="E3387" s="59" t="s">
        <v>861</v>
      </c>
      <c r="F3387">
        <v>0.16470000000000001</v>
      </c>
    </row>
    <row r="3388" spans="1:6">
      <c r="A3388" s="60" t="s">
        <v>421</v>
      </c>
      <c r="B3388" s="59" t="s">
        <v>422</v>
      </c>
      <c r="C3388" s="59" t="s">
        <v>656</v>
      </c>
      <c r="D3388" s="59" t="s">
        <v>1030</v>
      </c>
      <c r="E3388" s="59" t="s">
        <v>918</v>
      </c>
      <c r="F3388">
        <v>647496.84</v>
      </c>
    </row>
    <row r="3389" spans="1:6">
      <c r="A3389" s="60" t="s">
        <v>421</v>
      </c>
      <c r="B3389" s="59" t="s">
        <v>422</v>
      </c>
      <c r="C3389" s="59" t="s">
        <v>658</v>
      </c>
      <c r="D3389" s="59" t="s">
        <v>1031</v>
      </c>
      <c r="E3389" s="59" t="s">
        <v>917</v>
      </c>
      <c r="F3389">
        <v>3131156.2</v>
      </c>
    </row>
    <row r="3390" spans="1:6">
      <c r="A3390" s="60" t="s">
        <v>421</v>
      </c>
      <c r="B3390" s="59" t="s">
        <v>422</v>
      </c>
      <c r="C3390" s="59" t="s">
        <v>650</v>
      </c>
      <c r="D3390" s="59" t="s">
        <v>1035</v>
      </c>
      <c r="E3390" s="59" t="s">
        <v>909</v>
      </c>
      <c r="F3390">
        <v>1943761.58</v>
      </c>
    </row>
    <row r="3391" spans="1:6">
      <c r="A3391" s="60" t="s">
        <v>421</v>
      </c>
      <c r="B3391" s="59" t="s">
        <v>422</v>
      </c>
      <c r="C3391" s="59" t="s">
        <v>648</v>
      </c>
      <c r="D3391" s="59" t="s">
        <v>1032</v>
      </c>
      <c r="E3391" s="59" t="s">
        <v>919</v>
      </c>
      <c r="F3391">
        <v>358145.23</v>
      </c>
    </row>
    <row r="3392" spans="1:6">
      <c r="A3392" s="60" t="s">
        <v>421</v>
      </c>
      <c r="B3392" s="59" t="s">
        <v>422</v>
      </c>
      <c r="C3392" s="59" t="s">
        <v>519</v>
      </c>
      <c r="D3392" s="59" t="s">
        <v>1033</v>
      </c>
      <c r="E3392" s="59" t="s">
        <v>906</v>
      </c>
      <c r="F3392">
        <v>24081340.960000001</v>
      </c>
    </row>
    <row r="3393" spans="1:6">
      <c r="A3393" s="60" t="s">
        <v>421</v>
      </c>
      <c r="B3393" s="59" t="s">
        <v>422</v>
      </c>
      <c r="C3393" s="59" t="s">
        <v>660</v>
      </c>
      <c r="D3393" s="59" t="s">
        <v>1034</v>
      </c>
      <c r="E3393" s="59" t="s">
        <v>910</v>
      </c>
      <c r="F3393">
        <v>6420310.1799999997</v>
      </c>
    </row>
    <row r="3394" spans="1:6">
      <c r="A3394" s="60" t="s">
        <v>423</v>
      </c>
      <c r="B3394" s="59" t="s">
        <v>424</v>
      </c>
      <c r="C3394" s="59" t="s">
        <v>680</v>
      </c>
      <c r="D3394" s="59" t="s">
        <v>1029</v>
      </c>
      <c r="E3394" s="59" t="s">
        <v>861</v>
      </c>
      <c r="F3394">
        <v>0.15920000000000001</v>
      </c>
    </row>
    <row r="3395" spans="1:6">
      <c r="A3395" s="60" t="s">
        <v>423</v>
      </c>
      <c r="B3395" s="59" t="s">
        <v>424</v>
      </c>
      <c r="C3395" s="59" t="s">
        <v>656</v>
      </c>
      <c r="D3395" s="59" t="s">
        <v>1030</v>
      </c>
      <c r="E3395" s="59" t="s">
        <v>918</v>
      </c>
      <c r="F3395">
        <v>1004596.22</v>
      </c>
    </row>
    <row r="3396" spans="1:6">
      <c r="A3396" s="60" t="s">
        <v>423</v>
      </c>
      <c r="B3396" s="59" t="s">
        <v>424</v>
      </c>
      <c r="C3396" s="59" t="s">
        <v>658</v>
      </c>
      <c r="D3396" s="59" t="s">
        <v>1031</v>
      </c>
      <c r="E3396" s="59" t="s">
        <v>917</v>
      </c>
      <c r="F3396">
        <v>1809202.84</v>
      </c>
    </row>
    <row r="3397" spans="1:6">
      <c r="A3397" s="60" t="s">
        <v>423</v>
      </c>
      <c r="B3397" s="59" t="s">
        <v>424</v>
      </c>
      <c r="C3397" s="59" t="s">
        <v>650</v>
      </c>
      <c r="D3397" s="59" t="s">
        <v>1035</v>
      </c>
      <c r="E3397" s="59" t="s">
        <v>909</v>
      </c>
      <c r="F3397">
        <v>957154.45</v>
      </c>
    </row>
    <row r="3398" spans="1:6">
      <c r="A3398" s="60" t="s">
        <v>423</v>
      </c>
      <c r="B3398" s="59" t="s">
        <v>424</v>
      </c>
      <c r="C3398" s="59" t="s">
        <v>648</v>
      </c>
      <c r="D3398" s="59" t="s">
        <v>1032</v>
      </c>
      <c r="E3398" s="59" t="s">
        <v>919</v>
      </c>
      <c r="F3398">
        <v>151415.72</v>
      </c>
    </row>
    <row r="3399" spans="1:6">
      <c r="A3399" s="60" t="s">
        <v>423</v>
      </c>
      <c r="B3399" s="59" t="s">
        <v>424</v>
      </c>
      <c r="C3399" s="59" t="s">
        <v>519</v>
      </c>
      <c r="D3399" s="59" t="s">
        <v>1033</v>
      </c>
      <c r="E3399" s="59" t="s">
        <v>906</v>
      </c>
      <c r="F3399">
        <v>9420588.3699999992</v>
      </c>
    </row>
    <row r="3400" spans="1:6">
      <c r="A3400" s="60" t="s">
        <v>423</v>
      </c>
      <c r="B3400" s="59" t="s">
        <v>424</v>
      </c>
      <c r="C3400" s="59" t="s">
        <v>660</v>
      </c>
      <c r="D3400" s="59" t="s">
        <v>1034</v>
      </c>
      <c r="E3400" s="59" t="s">
        <v>910</v>
      </c>
      <c r="F3400">
        <v>3739570.34</v>
      </c>
    </row>
    <row r="3401" spans="1:6">
      <c r="A3401" s="60" t="s">
        <v>425</v>
      </c>
      <c r="B3401" s="59" t="s">
        <v>426</v>
      </c>
      <c r="C3401" s="59" t="s">
        <v>680</v>
      </c>
      <c r="D3401" s="59" t="s">
        <v>1029</v>
      </c>
      <c r="E3401" s="59" t="s">
        <v>861</v>
      </c>
      <c r="F3401">
        <v>0.18990000000000001</v>
      </c>
    </row>
    <row r="3402" spans="1:6">
      <c r="A3402" s="60" t="s">
        <v>425</v>
      </c>
      <c r="B3402" s="59" t="s">
        <v>426</v>
      </c>
      <c r="C3402" s="59" t="s">
        <v>656</v>
      </c>
      <c r="D3402" s="59" t="s">
        <v>1030</v>
      </c>
      <c r="E3402" s="59" t="s">
        <v>918</v>
      </c>
      <c r="F3402">
        <v>314809.84999999998</v>
      </c>
    </row>
    <row r="3403" spans="1:6">
      <c r="A3403" s="60" t="s">
        <v>425</v>
      </c>
      <c r="B3403" s="59" t="s">
        <v>426</v>
      </c>
      <c r="C3403" s="59" t="s">
        <v>658</v>
      </c>
      <c r="D3403" s="59" t="s">
        <v>1031</v>
      </c>
      <c r="E3403" s="59" t="s">
        <v>917</v>
      </c>
      <c r="F3403">
        <v>728340.54</v>
      </c>
    </row>
    <row r="3404" spans="1:6">
      <c r="A3404" s="60" t="s">
        <v>425</v>
      </c>
      <c r="B3404" s="59" t="s">
        <v>426</v>
      </c>
      <c r="C3404" s="59" t="s">
        <v>650</v>
      </c>
      <c r="D3404" s="59" t="s">
        <v>1035</v>
      </c>
      <c r="E3404" s="59" t="s">
        <v>909</v>
      </c>
      <c r="F3404">
        <v>194476.63</v>
      </c>
    </row>
    <row r="3405" spans="1:6">
      <c r="A3405" s="60" t="s">
        <v>425</v>
      </c>
      <c r="B3405" s="59" t="s">
        <v>426</v>
      </c>
      <c r="C3405" s="59" t="s">
        <v>519</v>
      </c>
      <c r="D3405" s="59" t="s">
        <v>1033</v>
      </c>
      <c r="E3405" s="59" t="s">
        <v>906</v>
      </c>
      <c r="F3405">
        <v>4528375.59</v>
      </c>
    </row>
    <row r="3406" spans="1:6">
      <c r="A3406" s="60" t="s">
        <v>425</v>
      </c>
      <c r="B3406" s="59" t="s">
        <v>426</v>
      </c>
      <c r="C3406" s="59" t="s">
        <v>660</v>
      </c>
      <c r="D3406" s="59" t="s">
        <v>1034</v>
      </c>
      <c r="E3406" s="59" t="s">
        <v>910</v>
      </c>
      <c r="F3406">
        <v>1593031.17</v>
      </c>
    </row>
    <row r="3407" spans="1:6">
      <c r="A3407" s="60" t="s">
        <v>427</v>
      </c>
      <c r="B3407" s="59" t="s">
        <v>428</v>
      </c>
      <c r="C3407" s="59" t="s">
        <v>680</v>
      </c>
      <c r="D3407" s="59" t="s">
        <v>1029</v>
      </c>
      <c r="E3407" s="59" t="s">
        <v>861</v>
      </c>
      <c r="F3407">
        <v>0.15759999999999999</v>
      </c>
    </row>
    <row r="3408" spans="1:6">
      <c r="A3408" s="60" t="s">
        <v>427</v>
      </c>
      <c r="B3408" s="59" t="s">
        <v>428</v>
      </c>
      <c r="C3408" s="59" t="s">
        <v>658</v>
      </c>
      <c r="D3408" s="59" t="s">
        <v>1031</v>
      </c>
      <c r="E3408" s="59" t="s">
        <v>917</v>
      </c>
      <c r="F3408">
        <v>1130414.74</v>
      </c>
    </row>
    <row r="3409" spans="1:6">
      <c r="A3409" s="60" t="s">
        <v>427</v>
      </c>
      <c r="B3409" s="59" t="s">
        <v>428</v>
      </c>
      <c r="C3409" s="59" t="s">
        <v>650</v>
      </c>
      <c r="D3409" s="59" t="s">
        <v>1035</v>
      </c>
      <c r="E3409" s="59" t="s">
        <v>909</v>
      </c>
      <c r="F3409">
        <v>891491.43</v>
      </c>
    </row>
    <row r="3410" spans="1:6">
      <c r="A3410" s="60" t="s">
        <v>427</v>
      </c>
      <c r="B3410" s="59" t="s">
        <v>428</v>
      </c>
      <c r="C3410" s="59" t="s">
        <v>648</v>
      </c>
      <c r="D3410" s="59" t="s">
        <v>1032</v>
      </c>
      <c r="E3410" s="59" t="s">
        <v>919</v>
      </c>
      <c r="F3410">
        <v>122608.87</v>
      </c>
    </row>
    <row r="3411" spans="1:6">
      <c r="A3411" s="60" t="s">
        <v>427</v>
      </c>
      <c r="B3411" s="59" t="s">
        <v>428</v>
      </c>
      <c r="C3411" s="59" t="s">
        <v>519</v>
      </c>
      <c r="D3411" s="59" t="s">
        <v>1033</v>
      </c>
      <c r="E3411" s="59" t="s">
        <v>906</v>
      </c>
      <c r="F3411">
        <v>6849252.5599999996</v>
      </c>
    </row>
    <row r="3412" spans="1:6">
      <c r="A3412" s="60" t="s">
        <v>427</v>
      </c>
      <c r="B3412" s="59" t="s">
        <v>428</v>
      </c>
      <c r="C3412" s="59" t="s">
        <v>660</v>
      </c>
      <c r="D3412" s="59" t="s">
        <v>1034</v>
      </c>
      <c r="E3412" s="59" t="s">
        <v>910</v>
      </c>
      <c r="F3412">
        <v>2199604.36</v>
      </c>
    </row>
    <row r="3413" spans="1:6">
      <c r="A3413" s="60" t="s">
        <v>429</v>
      </c>
      <c r="B3413" s="59" t="s">
        <v>430</v>
      </c>
      <c r="C3413" s="59" t="s">
        <v>680</v>
      </c>
      <c r="D3413" s="59" t="s">
        <v>1029</v>
      </c>
      <c r="E3413" s="59" t="s">
        <v>861</v>
      </c>
      <c r="F3413">
        <v>0.2447</v>
      </c>
    </row>
    <row r="3414" spans="1:6">
      <c r="A3414" s="60" t="s">
        <v>429</v>
      </c>
      <c r="B3414" s="59" t="s">
        <v>430</v>
      </c>
      <c r="C3414" s="59" t="s">
        <v>658</v>
      </c>
      <c r="D3414" s="59" t="s">
        <v>1031</v>
      </c>
      <c r="E3414" s="59" t="s">
        <v>917</v>
      </c>
      <c r="F3414">
        <v>599515.92000000004</v>
      </c>
    </row>
    <row r="3415" spans="1:6">
      <c r="A3415" s="60" t="s">
        <v>429</v>
      </c>
      <c r="B3415" s="59" t="s">
        <v>430</v>
      </c>
      <c r="C3415" s="59" t="s">
        <v>650</v>
      </c>
      <c r="D3415" s="59" t="s">
        <v>1035</v>
      </c>
      <c r="E3415" s="59" t="s">
        <v>909</v>
      </c>
      <c r="F3415">
        <v>457224.4</v>
      </c>
    </row>
    <row r="3416" spans="1:6">
      <c r="A3416" s="60" t="s">
        <v>429</v>
      </c>
      <c r="B3416" s="59" t="s">
        <v>430</v>
      </c>
      <c r="C3416" s="59" t="s">
        <v>648</v>
      </c>
      <c r="D3416" s="59" t="s">
        <v>1032</v>
      </c>
      <c r="E3416" s="59" t="s">
        <v>919</v>
      </c>
      <c r="F3416">
        <v>64229.51</v>
      </c>
    </row>
    <row r="3417" spans="1:6">
      <c r="A3417" s="60" t="s">
        <v>429</v>
      </c>
      <c r="B3417" s="59" t="s">
        <v>430</v>
      </c>
      <c r="C3417" s="59" t="s">
        <v>519</v>
      </c>
      <c r="D3417" s="59" t="s">
        <v>1033</v>
      </c>
      <c r="E3417" s="59" t="s">
        <v>906</v>
      </c>
      <c r="F3417">
        <v>3218038.69</v>
      </c>
    </row>
    <row r="3418" spans="1:6">
      <c r="A3418" s="60" t="s">
        <v>429</v>
      </c>
      <c r="B3418" s="59" t="s">
        <v>430</v>
      </c>
      <c r="C3418" s="59" t="s">
        <v>660</v>
      </c>
      <c r="D3418" s="59" t="s">
        <v>1034</v>
      </c>
      <c r="E3418" s="59" t="s">
        <v>910</v>
      </c>
      <c r="F3418">
        <v>1505908.51</v>
      </c>
    </row>
    <row r="3419" spans="1:6">
      <c r="A3419" s="60" t="s">
        <v>467</v>
      </c>
      <c r="B3419" s="59" t="s">
        <v>468</v>
      </c>
      <c r="C3419" s="59" t="s">
        <v>680</v>
      </c>
      <c r="D3419" s="59" t="s">
        <v>1029</v>
      </c>
      <c r="E3419" s="59" t="s">
        <v>861</v>
      </c>
      <c r="F3419">
        <v>0.14430000000000001</v>
      </c>
    </row>
    <row r="3420" spans="1:6">
      <c r="A3420" s="60" t="s">
        <v>467</v>
      </c>
      <c r="B3420" s="59" t="s">
        <v>468</v>
      </c>
      <c r="C3420" s="59" t="s">
        <v>656</v>
      </c>
      <c r="D3420" s="59" t="s">
        <v>1030</v>
      </c>
      <c r="E3420" s="59" t="s">
        <v>918</v>
      </c>
      <c r="F3420">
        <v>678639.9</v>
      </c>
    </row>
    <row r="3421" spans="1:6">
      <c r="A3421" s="60" t="s">
        <v>467</v>
      </c>
      <c r="B3421" s="59" t="s">
        <v>468</v>
      </c>
      <c r="C3421" s="59" t="s">
        <v>658</v>
      </c>
      <c r="D3421" s="59" t="s">
        <v>1031</v>
      </c>
      <c r="E3421" s="59" t="s">
        <v>917</v>
      </c>
      <c r="F3421">
        <v>748944.21</v>
      </c>
    </row>
    <row r="3422" spans="1:6">
      <c r="A3422" s="60" t="s">
        <v>467</v>
      </c>
      <c r="B3422" s="59" t="s">
        <v>468</v>
      </c>
      <c r="C3422" s="59" t="s">
        <v>650</v>
      </c>
      <c r="D3422" s="59" t="s">
        <v>1035</v>
      </c>
      <c r="E3422" s="59" t="s">
        <v>909</v>
      </c>
      <c r="F3422">
        <v>551578.59</v>
      </c>
    </row>
    <row r="3423" spans="1:6">
      <c r="A3423" s="60" t="s">
        <v>467</v>
      </c>
      <c r="B3423" s="59" t="s">
        <v>468</v>
      </c>
      <c r="C3423" s="59" t="s">
        <v>648</v>
      </c>
      <c r="D3423" s="59" t="s">
        <v>1032</v>
      </c>
      <c r="E3423" s="59" t="s">
        <v>919</v>
      </c>
      <c r="F3423">
        <v>64494.04</v>
      </c>
    </row>
    <row r="3424" spans="1:6">
      <c r="A3424" s="60" t="s">
        <v>467</v>
      </c>
      <c r="B3424" s="59" t="s">
        <v>468</v>
      </c>
      <c r="C3424" s="59" t="s">
        <v>519</v>
      </c>
      <c r="D3424" s="59" t="s">
        <v>1033</v>
      </c>
      <c r="E3424" s="59" t="s">
        <v>906</v>
      </c>
      <c r="F3424">
        <v>4928530.13</v>
      </c>
    </row>
    <row r="3425" spans="1:6">
      <c r="A3425" s="60" t="s">
        <v>467</v>
      </c>
      <c r="B3425" s="59" t="s">
        <v>468</v>
      </c>
      <c r="C3425" s="59" t="s">
        <v>660</v>
      </c>
      <c r="D3425" s="59" t="s">
        <v>1034</v>
      </c>
      <c r="E3425" s="59" t="s">
        <v>910</v>
      </c>
      <c r="F3425">
        <v>1813573.4</v>
      </c>
    </row>
    <row r="3426" spans="1:6">
      <c r="A3426" s="60" t="s">
        <v>469</v>
      </c>
      <c r="B3426" s="59" t="s">
        <v>470</v>
      </c>
      <c r="C3426" s="59" t="s">
        <v>680</v>
      </c>
      <c r="D3426" s="59" t="s">
        <v>1029</v>
      </c>
      <c r="E3426" s="59" t="s">
        <v>861</v>
      </c>
      <c r="F3426">
        <v>0.16339999999999999</v>
      </c>
    </row>
    <row r="3427" spans="1:6">
      <c r="A3427" s="60" t="s">
        <v>469</v>
      </c>
      <c r="B3427" s="59" t="s">
        <v>470</v>
      </c>
      <c r="C3427" s="59" t="s">
        <v>656</v>
      </c>
      <c r="D3427" s="59" t="s">
        <v>1030</v>
      </c>
      <c r="E3427" s="59" t="s">
        <v>918</v>
      </c>
      <c r="F3427">
        <v>259719.21</v>
      </c>
    </row>
    <row r="3428" spans="1:6">
      <c r="A3428" s="60" t="s">
        <v>469</v>
      </c>
      <c r="B3428" s="59" t="s">
        <v>470</v>
      </c>
      <c r="C3428" s="59" t="s">
        <v>658</v>
      </c>
      <c r="D3428" s="59" t="s">
        <v>1031</v>
      </c>
      <c r="E3428" s="59" t="s">
        <v>917</v>
      </c>
      <c r="F3428">
        <v>650750.57999999996</v>
      </c>
    </row>
    <row r="3429" spans="1:6">
      <c r="A3429" s="60" t="s">
        <v>469</v>
      </c>
      <c r="B3429" s="59" t="s">
        <v>470</v>
      </c>
      <c r="C3429" s="59" t="s">
        <v>650</v>
      </c>
      <c r="D3429" s="59" t="s">
        <v>1035</v>
      </c>
      <c r="E3429" s="59" t="s">
        <v>909</v>
      </c>
      <c r="F3429">
        <v>179351.85</v>
      </c>
    </row>
    <row r="3430" spans="1:6">
      <c r="A3430" s="60" t="s">
        <v>469</v>
      </c>
      <c r="B3430" s="59" t="s">
        <v>470</v>
      </c>
      <c r="C3430" s="59" t="s">
        <v>648</v>
      </c>
      <c r="D3430" s="59" t="s">
        <v>1032</v>
      </c>
      <c r="E3430" s="59" t="s">
        <v>919</v>
      </c>
      <c r="F3430">
        <v>50897.99</v>
      </c>
    </row>
    <row r="3431" spans="1:6">
      <c r="A3431" s="60" t="s">
        <v>469</v>
      </c>
      <c r="B3431" s="59" t="s">
        <v>470</v>
      </c>
      <c r="C3431" s="59" t="s">
        <v>519</v>
      </c>
      <c r="D3431" s="59" t="s">
        <v>1033</v>
      </c>
      <c r="E3431" s="59" t="s">
        <v>906</v>
      </c>
      <c r="F3431">
        <v>4003749.08</v>
      </c>
    </row>
    <row r="3432" spans="1:6">
      <c r="A3432" s="60" t="s">
        <v>469</v>
      </c>
      <c r="B3432" s="59" t="s">
        <v>470</v>
      </c>
      <c r="C3432" s="59" t="s">
        <v>660</v>
      </c>
      <c r="D3432" s="59" t="s">
        <v>1034</v>
      </c>
      <c r="E3432" s="59" t="s">
        <v>910</v>
      </c>
      <c r="F3432">
        <v>2286260.7599999998</v>
      </c>
    </row>
    <row r="3433" spans="1:6">
      <c r="A3433" s="60" t="s">
        <v>504</v>
      </c>
      <c r="B3433" s="59" t="s">
        <v>505</v>
      </c>
      <c r="C3433" s="59" t="s">
        <v>680</v>
      </c>
      <c r="D3433" s="59" t="s">
        <v>1029</v>
      </c>
      <c r="E3433" s="59" t="s">
        <v>861</v>
      </c>
      <c r="F3433">
        <v>0.1535</v>
      </c>
    </row>
    <row r="3434" spans="1:6">
      <c r="A3434" s="60" t="s">
        <v>504</v>
      </c>
      <c r="B3434" s="59" t="s">
        <v>505</v>
      </c>
      <c r="C3434" s="59" t="s">
        <v>658</v>
      </c>
      <c r="D3434" s="59" t="s">
        <v>1031</v>
      </c>
      <c r="E3434" s="59" t="s">
        <v>917</v>
      </c>
      <c r="F3434">
        <v>18825.28</v>
      </c>
    </row>
    <row r="3435" spans="1:6">
      <c r="A3435" s="60" t="s">
        <v>504</v>
      </c>
      <c r="B3435" s="59" t="s">
        <v>505</v>
      </c>
      <c r="C3435" s="59" t="s">
        <v>519</v>
      </c>
      <c r="D3435" s="59" t="s">
        <v>1033</v>
      </c>
      <c r="E3435" s="59" t="s">
        <v>906</v>
      </c>
      <c r="F3435">
        <v>440726.52</v>
      </c>
    </row>
    <row r="3436" spans="1:6">
      <c r="A3436" s="60" t="s">
        <v>471</v>
      </c>
      <c r="B3436" s="59" t="s">
        <v>472</v>
      </c>
      <c r="C3436" s="59" t="s">
        <v>680</v>
      </c>
      <c r="D3436" s="59" t="s">
        <v>1029</v>
      </c>
      <c r="E3436" s="59" t="s">
        <v>861</v>
      </c>
      <c r="F3436">
        <v>0.1535</v>
      </c>
    </row>
    <row r="3437" spans="1:6">
      <c r="A3437" s="60" t="s">
        <v>471</v>
      </c>
      <c r="B3437" s="59" t="s">
        <v>472</v>
      </c>
      <c r="C3437" s="59" t="s">
        <v>656</v>
      </c>
      <c r="D3437" s="59" t="s">
        <v>1030</v>
      </c>
      <c r="E3437" s="59" t="s">
        <v>918</v>
      </c>
      <c r="F3437">
        <v>143862.35</v>
      </c>
    </row>
    <row r="3438" spans="1:6">
      <c r="A3438" s="60" t="s">
        <v>471</v>
      </c>
      <c r="B3438" s="59" t="s">
        <v>472</v>
      </c>
      <c r="C3438" s="59" t="s">
        <v>658</v>
      </c>
      <c r="D3438" s="59" t="s">
        <v>1031</v>
      </c>
      <c r="E3438" s="59" t="s">
        <v>917</v>
      </c>
      <c r="F3438">
        <v>291094.68</v>
      </c>
    </row>
    <row r="3439" spans="1:6">
      <c r="A3439" s="60" t="s">
        <v>471</v>
      </c>
      <c r="B3439" s="59" t="s">
        <v>472</v>
      </c>
      <c r="C3439" s="59" t="s">
        <v>519</v>
      </c>
      <c r="D3439" s="59" t="s">
        <v>1033</v>
      </c>
      <c r="E3439" s="59" t="s">
        <v>906</v>
      </c>
      <c r="F3439">
        <v>2074072.59</v>
      </c>
    </row>
    <row r="3440" spans="1:6">
      <c r="A3440" s="60" t="s">
        <v>471</v>
      </c>
      <c r="B3440" s="59" t="s">
        <v>472</v>
      </c>
      <c r="C3440" s="59" t="s">
        <v>660</v>
      </c>
      <c r="D3440" s="59" t="s">
        <v>1034</v>
      </c>
      <c r="E3440" s="59" t="s">
        <v>910</v>
      </c>
      <c r="F3440">
        <v>629520.67000000004</v>
      </c>
    </row>
    <row r="3441" spans="1:6">
      <c r="A3441" s="60" t="s">
        <v>473</v>
      </c>
      <c r="B3441" s="59" t="s">
        <v>474</v>
      </c>
      <c r="C3441" s="59" t="s">
        <v>680</v>
      </c>
      <c r="D3441" s="59" t="s">
        <v>1029</v>
      </c>
      <c r="E3441" s="59" t="s">
        <v>861</v>
      </c>
      <c r="F3441">
        <v>0.2888</v>
      </c>
    </row>
    <row r="3442" spans="1:6">
      <c r="A3442" s="60" t="s">
        <v>473</v>
      </c>
      <c r="B3442" s="59" t="s">
        <v>474</v>
      </c>
      <c r="C3442" s="59" t="s">
        <v>656</v>
      </c>
      <c r="D3442" s="59" t="s">
        <v>1030</v>
      </c>
      <c r="E3442" s="59" t="s">
        <v>918</v>
      </c>
      <c r="F3442">
        <v>11274.4</v>
      </c>
    </row>
    <row r="3443" spans="1:6">
      <c r="A3443" s="60" t="s">
        <v>473</v>
      </c>
      <c r="B3443" s="59" t="s">
        <v>474</v>
      </c>
      <c r="C3443" s="59" t="s">
        <v>658</v>
      </c>
      <c r="D3443" s="59" t="s">
        <v>1031</v>
      </c>
      <c r="E3443" s="59" t="s">
        <v>917</v>
      </c>
      <c r="F3443">
        <v>23433.08</v>
      </c>
    </row>
    <row r="3444" spans="1:6">
      <c r="A3444" s="60" t="s">
        <v>473</v>
      </c>
      <c r="B3444" s="59" t="s">
        <v>474</v>
      </c>
      <c r="C3444" s="59" t="s">
        <v>648</v>
      </c>
      <c r="D3444" s="59" t="s">
        <v>1032</v>
      </c>
      <c r="E3444" s="59" t="s">
        <v>919</v>
      </c>
      <c r="F3444">
        <v>1989.6</v>
      </c>
    </row>
    <row r="3445" spans="1:6">
      <c r="A3445" s="60" t="s">
        <v>473</v>
      </c>
      <c r="B3445" s="59" t="s">
        <v>474</v>
      </c>
      <c r="C3445" s="59" t="s">
        <v>519</v>
      </c>
      <c r="D3445" s="59" t="s">
        <v>1033</v>
      </c>
      <c r="E3445" s="59" t="s">
        <v>906</v>
      </c>
      <c r="F3445">
        <v>143719.12</v>
      </c>
    </row>
    <row r="3446" spans="1:6">
      <c r="A3446" s="60" t="s">
        <v>473</v>
      </c>
      <c r="B3446" s="59" t="s">
        <v>474</v>
      </c>
      <c r="C3446" s="59" t="s">
        <v>660</v>
      </c>
      <c r="D3446" s="59" t="s">
        <v>1034</v>
      </c>
      <c r="E3446" s="59" t="s">
        <v>910</v>
      </c>
      <c r="F3446">
        <v>323902.95</v>
      </c>
    </row>
    <row r="3447" spans="1:6">
      <c r="A3447" s="60" t="s">
        <v>627</v>
      </c>
      <c r="B3447" s="59" t="s">
        <v>628</v>
      </c>
      <c r="C3447" s="59" t="s">
        <v>680</v>
      </c>
      <c r="D3447" s="59" t="s">
        <v>1029</v>
      </c>
      <c r="E3447" s="59" t="s">
        <v>861</v>
      </c>
      <c r="F3447">
        <v>0.42020000000000002</v>
      </c>
    </row>
    <row r="3448" spans="1:6">
      <c r="A3448" s="60" t="s">
        <v>627</v>
      </c>
      <c r="B3448" s="59" t="s">
        <v>628</v>
      </c>
      <c r="C3448" s="59" t="s">
        <v>656</v>
      </c>
      <c r="D3448" s="59" t="s">
        <v>1030</v>
      </c>
      <c r="E3448" s="59" t="s">
        <v>918</v>
      </c>
      <c r="F3448">
        <v>10058.530000000001</v>
      </c>
    </row>
    <row r="3449" spans="1:6">
      <c r="A3449" s="60" t="s">
        <v>627</v>
      </c>
      <c r="B3449" s="59" t="s">
        <v>628</v>
      </c>
      <c r="C3449" s="59" t="s">
        <v>658</v>
      </c>
      <c r="D3449" s="59" t="s">
        <v>1031</v>
      </c>
      <c r="E3449" s="59" t="s">
        <v>917</v>
      </c>
      <c r="F3449">
        <v>12932.4</v>
      </c>
    </row>
    <row r="3450" spans="1:6">
      <c r="A3450" s="60" t="s">
        <v>627</v>
      </c>
      <c r="B3450" s="59" t="s">
        <v>628</v>
      </c>
      <c r="C3450" s="59" t="s">
        <v>648</v>
      </c>
      <c r="D3450" s="59" t="s">
        <v>1032</v>
      </c>
      <c r="E3450" s="59" t="s">
        <v>919</v>
      </c>
      <c r="F3450">
        <v>884.27</v>
      </c>
    </row>
    <row r="3451" spans="1:6">
      <c r="A3451" s="60" t="s">
        <v>627</v>
      </c>
      <c r="B3451" s="59" t="s">
        <v>628</v>
      </c>
      <c r="C3451" s="59" t="s">
        <v>519</v>
      </c>
      <c r="D3451" s="59" t="s">
        <v>1033</v>
      </c>
      <c r="E3451" s="59" t="s">
        <v>906</v>
      </c>
      <c r="F3451">
        <v>75156.429999999993</v>
      </c>
    </row>
    <row r="3452" spans="1:6">
      <c r="A3452" s="60" t="s">
        <v>627</v>
      </c>
      <c r="B3452" s="59" t="s">
        <v>628</v>
      </c>
      <c r="C3452" s="59" t="s">
        <v>660</v>
      </c>
      <c r="D3452" s="59" t="s">
        <v>1034</v>
      </c>
      <c r="E3452" s="59" t="s">
        <v>910</v>
      </c>
      <c r="F3452">
        <v>61865.17</v>
      </c>
    </row>
    <row r="3453" spans="1:6">
      <c r="A3453" s="60" t="s">
        <v>465</v>
      </c>
      <c r="B3453" s="59" t="s">
        <v>466</v>
      </c>
      <c r="C3453" s="59" t="s">
        <v>648</v>
      </c>
      <c r="D3453" s="59" t="s">
        <v>1032</v>
      </c>
      <c r="E3453" s="59" t="s">
        <v>919</v>
      </c>
      <c r="F3453">
        <v>14381.54</v>
      </c>
    </row>
    <row r="3454" spans="1:6">
      <c r="A3454" s="60" t="s">
        <v>465</v>
      </c>
      <c r="B3454" s="59" t="s">
        <v>466</v>
      </c>
      <c r="C3454" s="59" t="s">
        <v>519</v>
      </c>
      <c r="D3454" s="59" t="s">
        <v>1033</v>
      </c>
      <c r="E3454" s="59" t="s">
        <v>906</v>
      </c>
      <c r="F3454">
        <v>1249906.6399999999</v>
      </c>
    </row>
    <row r="3455" spans="1:6">
      <c r="A3455" s="60" t="s">
        <v>465</v>
      </c>
      <c r="B3455" s="59" t="s">
        <v>466</v>
      </c>
      <c r="C3455" s="59" t="s">
        <v>660</v>
      </c>
      <c r="D3455" s="59" t="s">
        <v>1034</v>
      </c>
      <c r="E3455" s="59" t="s">
        <v>910</v>
      </c>
      <c r="F3455">
        <v>429769.57</v>
      </c>
    </row>
    <row r="3456" spans="1:6">
      <c r="A3456" s="60" t="s">
        <v>349</v>
      </c>
      <c r="B3456" s="59" t="s">
        <v>350</v>
      </c>
      <c r="C3456" s="59" t="s">
        <v>680</v>
      </c>
      <c r="D3456" s="59" t="s">
        <v>1029</v>
      </c>
      <c r="E3456" s="59" t="s">
        <v>861</v>
      </c>
      <c r="F3456">
        <v>0.16159999999999999</v>
      </c>
    </row>
    <row r="3457" spans="1:6">
      <c r="A3457" s="60" t="s">
        <v>349</v>
      </c>
      <c r="B3457" s="59" t="s">
        <v>350</v>
      </c>
      <c r="C3457" s="59" t="s">
        <v>656</v>
      </c>
      <c r="D3457" s="59" t="s">
        <v>1030</v>
      </c>
      <c r="E3457" s="59" t="s">
        <v>918</v>
      </c>
      <c r="F3457">
        <v>82633.02</v>
      </c>
    </row>
    <row r="3458" spans="1:6">
      <c r="A3458" s="60" t="s">
        <v>349</v>
      </c>
      <c r="B3458" s="59" t="s">
        <v>350</v>
      </c>
      <c r="C3458" s="59" t="s">
        <v>658</v>
      </c>
      <c r="D3458" s="59" t="s">
        <v>1031</v>
      </c>
      <c r="E3458" s="59" t="s">
        <v>917</v>
      </c>
      <c r="F3458">
        <v>803660.91</v>
      </c>
    </row>
    <row r="3459" spans="1:6">
      <c r="A3459" s="60" t="s">
        <v>349</v>
      </c>
      <c r="B3459" s="59" t="s">
        <v>350</v>
      </c>
      <c r="C3459" s="59" t="s">
        <v>650</v>
      </c>
      <c r="D3459" s="59" t="s">
        <v>1035</v>
      </c>
      <c r="E3459" s="59" t="s">
        <v>909</v>
      </c>
      <c r="F3459">
        <v>195798.78</v>
      </c>
    </row>
    <row r="3460" spans="1:6">
      <c r="A3460" s="60" t="s">
        <v>349</v>
      </c>
      <c r="B3460" s="59" t="s">
        <v>350</v>
      </c>
      <c r="C3460" s="59" t="s">
        <v>648</v>
      </c>
      <c r="D3460" s="59" t="s">
        <v>1032</v>
      </c>
      <c r="E3460" s="59" t="s">
        <v>919</v>
      </c>
      <c r="F3460">
        <v>77026.649999999994</v>
      </c>
    </row>
    <row r="3461" spans="1:6">
      <c r="A3461" s="60" t="s">
        <v>349</v>
      </c>
      <c r="B3461" s="59" t="s">
        <v>350</v>
      </c>
      <c r="C3461" s="59" t="s">
        <v>519</v>
      </c>
      <c r="D3461" s="59" t="s">
        <v>1033</v>
      </c>
      <c r="E3461" s="59" t="s">
        <v>906</v>
      </c>
      <c r="F3461">
        <v>6696308.8399999999</v>
      </c>
    </row>
    <row r="3462" spans="1:6">
      <c r="A3462" s="60" t="s">
        <v>349</v>
      </c>
      <c r="B3462" s="59" t="s">
        <v>350</v>
      </c>
      <c r="C3462" s="59" t="s">
        <v>660</v>
      </c>
      <c r="D3462" s="59" t="s">
        <v>1034</v>
      </c>
      <c r="E3462" s="59" t="s">
        <v>910</v>
      </c>
      <c r="F3462">
        <v>2134752.15</v>
      </c>
    </row>
    <row r="3463" spans="1:6">
      <c r="A3463" s="60" t="s">
        <v>351</v>
      </c>
      <c r="B3463" s="59" t="s">
        <v>352</v>
      </c>
      <c r="C3463" s="59" t="s">
        <v>680</v>
      </c>
      <c r="D3463" s="59" t="s">
        <v>1029</v>
      </c>
      <c r="E3463" s="59" t="s">
        <v>861</v>
      </c>
      <c r="F3463">
        <v>0.15049999999999999</v>
      </c>
    </row>
    <row r="3464" spans="1:6">
      <c r="A3464" s="60" t="s">
        <v>351</v>
      </c>
      <c r="B3464" s="59" t="s">
        <v>352</v>
      </c>
      <c r="C3464" s="59" t="s">
        <v>658</v>
      </c>
      <c r="D3464" s="59" t="s">
        <v>1031</v>
      </c>
      <c r="E3464" s="59" t="s">
        <v>917</v>
      </c>
      <c r="F3464">
        <v>1204378.5</v>
      </c>
    </row>
    <row r="3465" spans="1:6">
      <c r="A3465" s="60" t="s">
        <v>351</v>
      </c>
      <c r="B3465" s="59" t="s">
        <v>352</v>
      </c>
      <c r="C3465" s="59" t="s">
        <v>650</v>
      </c>
      <c r="D3465" s="59" t="s">
        <v>1035</v>
      </c>
      <c r="E3465" s="59" t="s">
        <v>909</v>
      </c>
      <c r="F3465">
        <v>328225.65000000002</v>
      </c>
    </row>
    <row r="3466" spans="1:6">
      <c r="A3466" s="60" t="s">
        <v>351</v>
      </c>
      <c r="B3466" s="59" t="s">
        <v>352</v>
      </c>
      <c r="C3466" s="59" t="s">
        <v>648</v>
      </c>
      <c r="D3466" s="59" t="s">
        <v>1032</v>
      </c>
      <c r="E3466" s="59" t="s">
        <v>919</v>
      </c>
      <c r="F3466">
        <v>172502.78</v>
      </c>
    </row>
    <row r="3467" spans="1:6">
      <c r="A3467" s="60" t="s">
        <v>351</v>
      </c>
      <c r="B3467" s="59" t="s">
        <v>352</v>
      </c>
      <c r="C3467" s="59" t="s">
        <v>519</v>
      </c>
      <c r="D3467" s="59" t="s">
        <v>1033</v>
      </c>
      <c r="E3467" s="59" t="s">
        <v>906</v>
      </c>
      <c r="F3467">
        <v>10991061.550000001</v>
      </c>
    </row>
    <row r="3468" spans="1:6">
      <c r="A3468" s="60" t="s">
        <v>351</v>
      </c>
      <c r="B3468" s="59" t="s">
        <v>352</v>
      </c>
      <c r="C3468" s="59" t="s">
        <v>660</v>
      </c>
      <c r="D3468" s="59" t="s">
        <v>1034</v>
      </c>
      <c r="E3468" s="59" t="s">
        <v>910</v>
      </c>
      <c r="F3468">
        <v>3761078.28</v>
      </c>
    </row>
    <row r="3469" spans="1:6">
      <c r="A3469" s="60" t="s">
        <v>353</v>
      </c>
      <c r="B3469" s="59" t="s">
        <v>354</v>
      </c>
      <c r="C3469" s="59" t="s">
        <v>680</v>
      </c>
      <c r="D3469" s="59" t="s">
        <v>1029</v>
      </c>
      <c r="E3469" s="59" t="s">
        <v>861</v>
      </c>
      <c r="F3469">
        <v>0.12959999999999999</v>
      </c>
    </row>
    <row r="3470" spans="1:6">
      <c r="A3470" s="60" t="s">
        <v>353</v>
      </c>
      <c r="B3470" s="59" t="s">
        <v>354</v>
      </c>
      <c r="C3470" s="59" t="s">
        <v>656</v>
      </c>
      <c r="D3470" s="59" t="s">
        <v>1030</v>
      </c>
      <c r="E3470" s="59" t="s">
        <v>918</v>
      </c>
      <c r="F3470">
        <v>5876835.75</v>
      </c>
    </row>
    <row r="3471" spans="1:6">
      <c r="A3471" s="60" t="s">
        <v>353</v>
      </c>
      <c r="B3471" s="59" t="s">
        <v>354</v>
      </c>
      <c r="C3471" s="59" t="s">
        <v>658</v>
      </c>
      <c r="D3471" s="59" t="s">
        <v>1031</v>
      </c>
      <c r="E3471" s="59" t="s">
        <v>917</v>
      </c>
      <c r="F3471">
        <v>12171819.07</v>
      </c>
    </row>
    <row r="3472" spans="1:6">
      <c r="A3472" s="60" t="s">
        <v>353</v>
      </c>
      <c r="B3472" s="59" t="s">
        <v>354</v>
      </c>
      <c r="C3472" s="59" t="s">
        <v>650</v>
      </c>
      <c r="D3472" s="59" t="s">
        <v>1035</v>
      </c>
      <c r="E3472" s="59" t="s">
        <v>909</v>
      </c>
      <c r="F3472">
        <v>4662924.66</v>
      </c>
    </row>
    <row r="3473" spans="1:6">
      <c r="A3473" s="60" t="s">
        <v>353</v>
      </c>
      <c r="B3473" s="59" t="s">
        <v>354</v>
      </c>
      <c r="C3473" s="59" t="s">
        <v>648</v>
      </c>
      <c r="D3473" s="59" t="s">
        <v>1032</v>
      </c>
      <c r="E3473" s="59" t="s">
        <v>919</v>
      </c>
      <c r="F3473">
        <v>909357.66</v>
      </c>
    </row>
    <row r="3474" spans="1:6">
      <c r="A3474" s="60" t="s">
        <v>353</v>
      </c>
      <c r="B3474" s="59" t="s">
        <v>354</v>
      </c>
      <c r="C3474" s="59" t="s">
        <v>519</v>
      </c>
      <c r="D3474" s="59" t="s">
        <v>1033</v>
      </c>
      <c r="E3474" s="59" t="s">
        <v>906</v>
      </c>
      <c r="F3474">
        <v>65572254.219999999</v>
      </c>
    </row>
    <row r="3475" spans="1:6">
      <c r="A3475" s="60" t="s">
        <v>353</v>
      </c>
      <c r="B3475" s="59" t="s">
        <v>354</v>
      </c>
      <c r="C3475" s="59" t="s">
        <v>660</v>
      </c>
      <c r="D3475" s="59" t="s">
        <v>1034</v>
      </c>
      <c r="E3475" s="59" t="s">
        <v>910</v>
      </c>
      <c r="F3475">
        <v>15220583.289999999</v>
      </c>
    </row>
    <row r="3476" spans="1:6">
      <c r="A3476" s="60" t="s">
        <v>631</v>
      </c>
      <c r="B3476" s="59" t="s">
        <v>632</v>
      </c>
      <c r="C3476" s="59" t="s">
        <v>680</v>
      </c>
      <c r="D3476" s="59" t="s">
        <v>1029</v>
      </c>
      <c r="E3476" s="59" t="s">
        <v>861</v>
      </c>
      <c r="F3476">
        <v>0.34460000000000002</v>
      </c>
    </row>
    <row r="3477" spans="1:6">
      <c r="A3477" s="60" t="s">
        <v>631</v>
      </c>
      <c r="B3477" s="59" t="s">
        <v>632</v>
      </c>
      <c r="C3477" s="59" t="s">
        <v>519</v>
      </c>
      <c r="D3477" s="59" t="s">
        <v>1033</v>
      </c>
      <c r="E3477" s="59" t="s">
        <v>906</v>
      </c>
      <c r="F3477">
        <v>50972.86</v>
      </c>
    </row>
    <row r="3478" spans="1:6">
      <c r="A3478" s="60" t="s">
        <v>631</v>
      </c>
      <c r="B3478" s="59" t="s">
        <v>632</v>
      </c>
      <c r="C3478" s="59" t="s">
        <v>660</v>
      </c>
      <c r="D3478" s="59" t="s">
        <v>1034</v>
      </c>
      <c r="E3478" s="59" t="s">
        <v>910</v>
      </c>
      <c r="F3478">
        <v>41417.230000000003</v>
      </c>
    </row>
    <row r="3479" spans="1:6">
      <c r="A3479" s="60" t="s">
        <v>633</v>
      </c>
      <c r="B3479" s="59" t="s">
        <v>634</v>
      </c>
      <c r="C3479" s="59" t="s">
        <v>680</v>
      </c>
      <c r="D3479" s="59" t="s">
        <v>1029</v>
      </c>
      <c r="E3479" s="59" t="s">
        <v>861</v>
      </c>
      <c r="F3479">
        <v>0.39029999999999998</v>
      </c>
    </row>
    <row r="3480" spans="1:6">
      <c r="A3480" s="60" t="s">
        <v>633</v>
      </c>
      <c r="B3480" s="59" t="s">
        <v>634</v>
      </c>
      <c r="C3480" s="59" t="s">
        <v>656</v>
      </c>
      <c r="D3480" s="59" t="s">
        <v>1030</v>
      </c>
      <c r="E3480" s="59" t="s">
        <v>918</v>
      </c>
      <c r="F3480">
        <v>13374.53</v>
      </c>
    </row>
    <row r="3481" spans="1:6">
      <c r="A3481" s="60" t="s">
        <v>633</v>
      </c>
      <c r="B3481" s="59" t="s">
        <v>634</v>
      </c>
      <c r="C3481" s="59" t="s">
        <v>658</v>
      </c>
      <c r="D3481" s="59" t="s">
        <v>1031</v>
      </c>
      <c r="E3481" s="59" t="s">
        <v>917</v>
      </c>
      <c r="F3481">
        <v>17906.39</v>
      </c>
    </row>
    <row r="3482" spans="1:6">
      <c r="A3482" s="60" t="s">
        <v>633</v>
      </c>
      <c r="B3482" s="59" t="s">
        <v>634</v>
      </c>
      <c r="C3482" s="59" t="s">
        <v>648</v>
      </c>
      <c r="D3482" s="59" t="s">
        <v>1032</v>
      </c>
      <c r="E3482" s="59" t="s">
        <v>919</v>
      </c>
      <c r="F3482">
        <v>1105.3399999999999</v>
      </c>
    </row>
    <row r="3483" spans="1:6">
      <c r="A3483" s="60" t="s">
        <v>633</v>
      </c>
      <c r="B3483" s="59" t="s">
        <v>634</v>
      </c>
      <c r="C3483" s="59" t="s">
        <v>519</v>
      </c>
      <c r="D3483" s="59" t="s">
        <v>1033</v>
      </c>
      <c r="E3483" s="59" t="s">
        <v>906</v>
      </c>
      <c r="F3483">
        <v>77546.34</v>
      </c>
    </row>
    <row r="3484" spans="1:6">
      <c r="A3484" s="60" t="s">
        <v>633</v>
      </c>
      <c r="B3484" s="59" t="s">
        <v>634</v>
      </c>
      <c r="C3484" s="59" t="s">
        <v>660</v>
      </c>
      <c r="D3484" s="59" t="s">
        <v>1034</v>
      </c>
      <c r="E3484" s="59" t="s">
        <v>910</v>
      </c>
      <c r="F3484">
        <v>118495.74</v>
      </c>
    </row>
    <row r="3485" spans="1:6">
      <c r="A3485" s="60" t="s">
        <v>355</v>
      </c>
      <c r="B3485" s="59" t="s">
        <v>356</v>
      </c>
      <c r="C3485" s="59" t="s">
        <v>680</v>
      </c>
      <c r="D3485" s="59" t="s">
        <v>1029</v>
      </c>
      <c r="E3485" s="59" t="s">
        <v>861</v>
      </c>
      <c r="F3485">
        <v>0.18679999999999999</v>
      </c>
    </row>
    <row r="3486" spans="1:6">
      <c r="A3486" s="60" t="s">
        <v>355</v>
      </c>
      <c r="B3486" s="59" t="s">
        <v>356</v>
      </c>
      <c r="C3486" s="59" t="s">
        <v>656</v>
      </c>
      <c r="D3486" s="59" t="s">
        <v>1030</v>
      </c>
      <c r="E3486" s="59" t="s">
        <v>918</v>
      </c>
      <c r="F3486">
        <v>1371.54</v>
      </c>
    </row>
    <row r="3487" spans="1:6">
      <c r="A3487" s="60" t="s">
        <v>355</v>
      </c>
      <c r="B3487" s="59" t="s">
        <v>356</v>
      </c>
      <c r="C3487" s="59" t="s">
        <v>658</v>
      </c>
      <c r="D3487" s="59" t="s">
        <v>1031</v>
      </c>
      <c r="E3487" s="59" t="s">
        <v>917</v>
      </c>
      <c r="F3487">
        <v>338199.03</v>
      </c>
    </row>
    <row r="3488" spans="1:6">
      <c r="A3488" s="60" t="s">
        <v>355</v>
      </c>
      <c r="B3488" s="59" t="s">
        <v>356</v>
      </c>
      <c r="C3488" s="59" t="s">
        <v>650</v>
      </c>
      <c r="D3488" s="59" t="s">
        <v>1035</v>
      </c>
      <c r="E3488" s="59" t="s">
        <v>909</v>
      </c>
      <c r="F3488">
        <v>19838.330000000002</v>
      </c>
    </row>
    <row r="3489" spans="1:6">
      <c r="A3489" s="60" t="s">
        <v>355</v>
      </c>
      <c r="B3489" s="59" t="s">
        <v>356</v>
      </c>
      <c r="C3489" s="59" t="s">
        <v>648</v>
      </c>
      <c r="D3489" s="59" t="s">
        <v>1032</v>
      </c>
      <c r="E3489" s="59" t="s">
        <v>919</v>
      </c>
      <c r="F3489">
        <v>44117.88</v>
      </c>
    </row>
    <row r="3490" spans="1:6">
      <c r="A3490" s="60" t="s">
        <v>355</v>
      </c>
      <c r="B3490" s="59" t="s">
        <v>356</v>
      </c>
      <c r="C3490" s="59" t="s">
        <v>519</v>
      </c>
      <c r="D3490" s="59" t="s">
        <v>1033</v>
      </c>
      <c r="E3490" s="59" t="s">
        <v>906</v>
      </c>
      <c r="F3490">
        <v>2285008.29</v>
      </c>
    </row>
    <row r="3491" spans="1:6">
      <c r="A3491" s="60" t="s">
        <v>355</v>
      </c>
      <c r="B3491" s="59" t="s">
        <v>356</v>
      </c>
      <c r="C3491" s="59" t="s">
        <v>660</v>
      </c>
      <c r="D3491" s="59" t="s">
        <v>1034</v>
      </c>
      <c r="E3491" s="59" t="s">
        <v>910</v>
      </c>
      <c r="F3491">
        <v>1443182.35</v>
      </c>
    </row>
    <row r="3492" spans="1:6">
      <c r="A3492" s="60" t="s">
        <v>357</v>
      </c>
      <c r="B3492" s="59" t="s">
        <v>358</v>
      </c>
      <c r="C3492" s="59" t="s">
        <v>680</v>
      </c>
      <c r="D3492" s="59" t="s">
        <v>1029</v>
      </c>
      <c r="E3492" s="59" t="s">
        <v>861</v>
      </c>
      <c r="F3492">
        <v>0.2102</v>
      </c>
    </row>
    <row r="3493" spans="1:6">
      <c r="A3493" s="60" t="s">
        <v>357</v>
      </c>
      <c r="B3493" s="59" t="s">
        <v>358</v>
      </c>
      <c r="C3493" s="59" t="s">
        <v>658</v>
      </c>
      <c r="D3493" s="59" t="s">
        <v>1031</v>
      </c>
      <c r="E3493" s="59" t="s">
        <v>917</v>
      </c>
      <c r="F3493">
        <v>494857.69</v>
      </c>
    </row>
    <row r="3494" spans="1:6">
      <c r="A3494" s="60" t="s">
        <v>357</v>
      </c>
      <c r="B3494" s="59" t="s">
        <v>358</v>
      </c>
      <c r="C3494" s="59" t="s">
        <v>650</v>
      </c>
      <c r="D3494" s="59" t="s">
        <v>1035</v>
      </c>
      <c r="E3494" s="59" t="s">
        <v>909</v>
      </c>
      <c r="F3494">
        <v>37280.730000000003</v>
      </c>
    </row>
    <row r="3495" spans="1:6">
      <c r="A3495" s="60" t="s">
        <v>357</v>
      </c>
      <c r="B3495" s="59" t="s">
        <v>358</v>
      </c>
      <c r="C3495" s="59" t="s">
        <v>648</v>
      </c>
      <c r="D3495" s="59" t="s">
        <v>1032</v>
      </c>
      <c r="E3495" s="59" t="s">
        <v>919</v>
      </c>
      <c r="F3495">
        <v>54603.47</v>
      </c>
    </row>
    <row r="3496" spans="1:6">
      <c r="A3496" s="60" t="s">
        <v>95</v>
      </c>
      <c r="B3496" s="59" t="s">
        <v>96</v>
      </c>
      <c r="C3496" s="59" t="s">
        <v>674</v>
      </c>
      <c r="D3496" s="59" t="s">
        <v>1036</v>
      </c>
      <c r="E3496" s="59" t="s">
        <v>905</v>
      </c>
      <c r="F3496">
        <v>4.0599999999999997E-2</v>
      </c>
    </row>
    <row r="3497" spans="1:6">
      <c r="A3497" s="60" t="s">
        <v>662</v>
      </c>
      <c r="B3497" s="59" t="s">
        <v>663</v>
      </c>
      <c r="C3497" s="59" t="s">
        <v>674</v>
      </c>
      <c r="D3497" s="59" t="s">
        <v>1036</v>
      </c>
      <c r="E3497" s="59" t="s">
        <v>905</v>
      </c>
      <c r="F3497">
        <v>0.14319999999999999</v>
      </c>
    </row>
    <row r="3498" spans="1:6">
      <c r="A3498" s="60" t="s">
        <v>97</v>
      </c>
      <c r="B3498" s="59" t="s">
        <v>98</v>
      </c>
      <c r="C3498" s="59" t="s">
        <v>674</v>
      </c>
      <c r="D3498" s="59" t="s">
        <v>1036</v>
      </c>
      <c r="E3498" s="59" t="s">
        <v>905</v>
      </c>
      <c r="F3498">
        <v>2.3099999999999999E-2</v>
      </c>
    </row>
    <row r="3499" spans="1:6">
      <c r="A3499" s="60" t="s">
        <v>99</v>
      </c>
      <c r="B3499" s="59" t="s">
        <v>100</v>
      </c>
      <c r="C3499" s="59" t="s">
        <v>674</v>
      </c>
      <c r="D3499" s="59" t="s">
        <v>1036</v>
      </c>
      <c r="E3499" s="59" t="s">
        <v>905</v>
      </c>
      <c r="F3499">
        <v>5.21E-2</v>
      </c>
    </row>
    <row r="3500" spans="1:6">
      <c r="A3500" s="60" t="s">
        <v>101</v>
      </c>
      <c r="B3500" s="59" t="s">
        <v>102</v>
      </c>
      <c r="C3500" s="59" t="s">
        <v>674</v>
      </c>
      <c r="D3500" s="59" t="s">
        <v>1036</v>
      </c>
      <c r="E3500" s="59" t="s">
        <v>905</v>
      </c>
      <c r="F3500">
        <v>5.5399999999999998E-2</v>
      </c>
    </row>
    <row r="3501" spans="1:6">
      <c r="A3501" s="60" t="s">
        <v>103</v>
      </c>
      <c r="B3501" s="59" t="s">
        <v>104</v>
      </c>
      <c r="C3501" s="59" t="s">
        <v>674</v>
      </c>
      <c r="D3501" s="59" t="s">
        <v>1036</v>
      </c>
      <c r="E3501" s="59" t="s">
        <v>905</v>
      </c>
      <c r="F3501">
        <v>5.16E-2</v>
      </c>
    </row>
    <row r="3502" spans="1:6">
      <c r="A3502" s="60" t="s">
        <v>105</v>
      </c>
      <c r="B3502" s="59" t="s">
        <v>106</v>
      </c>
      <c r="C3502" s="59" t="s">
        <v>674</v>
      </c>
      <c r="D3502" s="59" t="s">
        <v>1036</v>
      </c>
      <c r="E3502" s="59" t="s">
        <v>905</v>
      </c>
      <c r="F3502">
        <v>5.0700000000000002E-2</v>
      </c>
    </row>
    <row r="3503" spans="1:6">
      <c r="A3503" s="60" t="s">
        <v>107</v>
      </c>
      <c r="B3503" s="59" t="s">
        <v>108</v>
      </c>
      <c r="C3503" s="59" t="s">
        <v>674</v>
      </c>
      <c r="D3503" s="59" t="s">
        <v>1036</v>
      </c>
      <c r="E3503" s="59" t="s">
        <v>905</v>
      </c>
      <c r="F3503">
        <v>3.2899999999999999E-2</v>
      </c>
    </row>
    <row r="3504" spans="1:6">
      <c r="A3504" s="60" t="s">
        <v>109</v>
      </c>
      <c r="B3504" s="59" t="s">
        <v>110</v>
      </c>
      <c r="C3504" s="59" t="s">
        <v>674</v>
      </c>
      <c r="D3504" s="59" t="s">
        <v>1036</v>
      </c>
      <c r="E3504" s="59" t="s">
        <v>905</v>
      </c>
      <c r="F3504">
        <v>5.5300000000000002E-2</v>
      </c>
    </row>
    <row r="3505" spans="1:6">
      <c r="A3505" s="60" t="s">
        <v>111</v>
      </c>
      <c r="B3505" s="59" t="s">
        <v>112</v>
      </c>
      <c r="C3505" s="59" t="s">
        <v>674</v>
      </c>
      <c r="D3505" s="59" t="s">
        <v>1036</v>
      </c>
      <c r="E3505" s="59" t="s">
        <v>905</v>
      </c>
      <c r="F3505">
        <v>2.7699999999999999E-2</v>
      </c>
    </row>
    <row r="3506" spans="1:6">
      <c r="A3506" s="60" t="s">
        <v>113</v>
      </c>
      <c r="B3506" s="59" t="s">
        <v>114</v>
      </c>
      <c r="C3506" s="59" t="s">
        <v>674</v>
      </c>
      <c r="D3506" s="59" t="s">
        <v>1036</v>
      </c>
      <c r="E3506" s="59" t="s">
        <v>905</v>
      </c>
      <c r="F3506">
        <v>4.1599999999999998E-2</v>
      </c>
    </row>
    <row r="3507" spans="1:6">
      <c r="A3507" s="60" t="s">
        <v>115</v>
      </c>
      <c r="B3507" s="59" t="s">
        <v>116</v>
      </c>
      <c r="C3507" s="59" t="s">
        <v>674</v>
      </c>
      <c r="D3507" s="59" t="s">
        <v>1036</v>
      </c>
      <c r="E3507" s="59" t="s">
        <v>905</v>
      </c>
      <c r="F3507">
        <v>3.95E-2</v>
      </c>
    </row>
    <row r="3508" spans="1:6">
      <c r="A3508" s="60" t="s">
        <v>117</v>
      </c>
      <c r="B3508" s="59" t="s">
        <v>118</v>
      </c>
      <c r="C3508" s="59" t="s">
        <v>674</v>
      </c>
      <c r="D3508" s="59" t="s">
        <v>1036</v>
      </c>
      <c r="E3508" s="59" t="s">
        <v>905</v>
      </c>
      <c r="F3508">
        <v>6.3700000000000007E-2</v>
      </c>
    </row>
    <row r="3509" spans="1:6">
      <c r="A3509" s="60" t="s">
        <v>676</v>
      </c>
      <c r="B3509" s="59" t="s">
        <v>677</v>
      </c>
      <c r="C3509" s="59" t="s">
        <v>674</v>
      </c>
      <c r="D3509" s="59" t="s">
        <v>1036</v>
      </c>
      <c r="E3509" s="59" t="s">
        <v>905</v>
      </c>
      <c r="F3509">
        <v>0.1666</v>
      </c>
    </row>
    <row r="3510" spans="1:6">
      <c r="A3510" s="60" t="s">
        <v>119</v>
      </c>
      <c r="B3510" s="59" t="s">
        <v>120</v>
      </c>
      <c r="C3510" s="59" t="s">
        <v>674</v>
      </c>
      <c r="D3510" s="59" t="s">
        <v>1036</v>
      </c>
      <c r="E3510" s="59" t="s">
        <v>905</v>
      </c>
      <c r="F3510">
        <v>8.4199999999999997E-2</v>
      </c>
    </row>
    <row r="3511" spans="1:6">
      <c r="A3511" s="60" t="s">
        <v>121</v>
      </c>
      <c r="B3511" s="59" t="s">
        <v>122</v>
      </c>
      <c r="C3511" s="59" t="s">
        <v>674</v>
      </c>
      <c r="D3511" s="59" t="s">
        <v>1036</v>
      </c>
      <c r="E3511" s="59" t="s">
        <v>905</v>
      </c>
      <c r="F3511">
        <v>5.04E-2</v>
      </c>
    </row>
    <row r="3512" spans="1:6">
      <c r="A3512" s="60" t="s">
        <v>123</v>
      </c>
      <c r="B3512" s="59" t="s">
        <v>124</v>
      </c>
      <c r="C3512" s="59" t="s">
        <v>674</v>
      </c>
      <c r="D3512" s="59" t="s">
        <v>1036</v>
      </c>
      <c r="E3512" s="59" t="s">
        <v>905</v>
      </c>
      <c r="F3512">
        <v>3.4700000000000002E-2</v>
      </c>
    </row>
    <row r="3513" spans="1:6">
      <c r="A3513" s="60" t="s">
        <v>127</v>
      </c>
      <c r="B3513" s="59" t="s">
        <v>128</v>
      </c>
      <c r="C3513" s="59" t="s">
        <v>674</v>
      </c>
      <c r="D3513" s="59" t="s">
        <v>1036</v>
      </c>
      <c r="E3513" s="59" t="s">
        <v>905</v>
      </c>
      <c r="F3513">
        <v>2.87E-2</v>
      </c>
    </row>
    <row r="3514" spans="1:6">
      <c r="A3514" s="60" t="s">
        <v>527</v>
      </c>
      <c r="B3514" s="59" t="s">
        <v>528</v>
      </c>
      <c r="C3514" s="59" t="s">
        <v>674</v>
      </c>
      <c r="D3514" s="59" t="s">
        <v>1036</v>
      </c>
      <c r="E3514" s="59" t="s">
        <v>905</v>
      </c>
      <c r="F3514">
        <v>3.8699999999999998E-2</v>
      </c>
    </row>
    <row r="3515" spans="1:6">
      <c r="A3515" s="60" t="s">
        <v>129</v>
      </c>
      <c r="B3515" s="59" t="s">
        <v>130</v>
      </c>
      <c r="C3515" s="59" t="s">
        <v>674</v>
      </c>
      <c r="D3515" s="59" t="s">
        <v>1036</v>
      </c>
      <c r="E3515" s="59" t="s">
        <v>905</v>
      </c>
      <c r="F3515">
        <v>8.0100000000000005E-2</v>
      </c>
    </row>
    <row r="3516" spans="1:6">
      <c r="A3516" s="60" t="s">
        <v>131</v>
      </c>
      <c r="B3516" s="59" t="s">
        <v>132</v>
      </c>
      <c r="C3516" s="59" t="s">
        <v>674</v>
      </c>
      <c r="D3516" s="59" t="s">
        <v>1036</v>
      </c>
      <c r="E3516" s="59" t="s">
        <v>905</v>
      </c>
      <c r="F3516">
        <v>6.5699999999999995E-2</v>
      </c>
    </row>
    <row r="3517" spans="1:6">
      <c r="A3517" s="60" t="s">
        <v>133</v>
      </c>
      <c r="B3517" s="59" t="s">
        <v>134</v>
      </c>
      <c r="C3517" s="59" t="s">
        <v>674</v>
      </c>
      <c r="D3517" s="59" t="s">
        <v>1036</v>
      </c>
      <c r="E3517" s="59" t="s">
        <v>905</v>
      </c>
      <c r="F3517">
        <v>6.1800000000000001E-2</v>
      </c>
    </row>
    <row r="3518" spans="1:6">
      <c r="A3518" s="60" t="s">
        <v>135</v>
      </c>
      <c r="B3518" s="59" t="s">
        <v>136</v>
      </c>
      <c r="C3518" s="59" t="s">
        <v>674</v>
      </c>
      <c r="D3518" s="59" t="s">
        <v>1036</v>
      </c>
      <c r="E3518" s="59" t="s">
        <v>905</v>
      </c>
      <c r="F3518">
        <v>6.4100000000000004E-2</v>
      </c>
    </row>
    <row r="3519" spans="1:6">
      <c r="A3519" s="60" t="s">
        <v>137</v>
      </c>
      <c r="B3519" s="59" t="s">
        <v>138</v>
      </c>
      <c r="C3519" s="59" t="s">
        <v>674</v>
      </c>
      <c r="D3519" s="59" t="s">
        <v>1036</v>
      </c>
      <c r="E3519" s="59" t="s">
        <v>905</v>
      </c>
      <c r="F3519">
        <v>1.6299999999999999E-2</v>
      </c>
    </row>
    <row r="3520" spans="1:6">
      <c r="A3520" s="60" t="s">
        <v>139</v>
      </c>
      <c r="B3520" s="59" t="s">
        <v>140</v>
      </c>
      <c r="C3520" s="59" t="s">
        <v>674</v>
      </c>
      <c r="D3520" s="59" t="s">
        <v>1036</v>
      </c>
      <c r="E3520" s="59" t="s">
        <v>905</v>
      </c>
      <c r="F3520">
        <v>3.8699999999999998E-2</v>
      </c>
    </row>
    <row r="3521" spans="1:6">
      <c r="A3521" s="60" t="s">
        <v>141</v>
      </c>
      <c r="B3521" s="59" t="s">
        <v>142</v>
      </c>
      <c r="C3521" s="59" t="s">
        <v>674</v>
      </c>
      <c r="D3521" s="59" t="s">
        <v>1036</v>
      </c>
      <c r="E3521" s="59" t="s">
        <v>905</v>
      </c>
      <c r="F3521">
        <v>5.9400000000000001E-2</v>
      </c>
    </row>
    <row r="3522" spans="1:6">
      <c r="A3522" s="60" t="s">
        <v>143</v>
      </c>
      <c r="B3522" s="59" t="s">
        <v>144</v>
      </c>
      <c r="C3522" s="59" t="s">
        <v>674</v>
      </c>
      <c r="D3522" s="59" t="s">
        <v>1036</v>
      </c>
      <c r="E3522" s="59" t="s">
        <v>905</v>
      </c>
      <c r="F3522">
        <v>4.2299999999999997E-2</v>
      </c>
    </row>
    <row r="3523" spans="1:6">
      <c r="A3523" s="60" t="s">
        <v>145</v>
      </c>
      <c r="B3523" s="59" t="s">
        <v>146</v>
      </c>
      <c r="C3523" s="59" t="s">
        <v>674</v>
      </c>
      <c r="D3523" s="59" t="s">
        <v>1036</v>
      </c>
      <c r="E3523" s="59" t="s">
        <v>905</v>
      </c>
      <c r="F3523">
        <v>3.7600000000000001E-2</v>
      </c>
    </row>
    <row r="3524" spans="1:6">
      <c r="A3524" s="60" t="s">
        <v>529</v>
      </c>
      <c r="B3524" s="59" t="s">
        <v>530</v>
      </c>
      <c r="C3524" s="59" t="s">
        <v>674</v>
      </c>
      <c r="D3524" s="59" t="s">
        <v>1036</v>
      </c>
      <c r="E3524" s="59" t="s">
        <v>905</v>
      </c>
      <c r="F3524">
        <v>7.8100000000000003E-2</v>
      </c>
    </row>
    <row r="3525" spans="1:6">
      <c r="A3525" s="60" t="s">
        <v>147</v>
      </c>
      <c r="B3525" s="59" t="s">
        <v>148</v>
      </c>
      <c r="C3525" s="59" t="s">
        <v>674</v>
      </c>
      <c r="D3525" s="59" t="s">
        <v>1036</v>
      </c>
      <c r="E3525" s="59" t="s">
        <v>905</v>
      </c>
      <c r="F3525">
        <v>3.6299999999999999E-2</v>
      </c>
    </row>
    <row r="3526" spans="1:6">
      <c r="A3526" s="60" t="s">
        <v>149</v>
      </c>
      <c r="B3526" s="59" t="s">
        <v>150</v>
      </c>
      <c r="C3526" s="59" t="s">
        <v>674</v>
      </c>
      <c r="D3526" s="59" t="s">
        <v>1036</v>
      </c>
      <c r="E3526" s="59" t="s">
        <v>905</v>
      </c>
      <c r="F3526">
        <v>2.8899999999999999E-2</v>
      </c>
    </row>
    <row r="3527" spans="1:6">
      <c r="A3527" s="60" t="s">
        <v>151</v>
      </c>
      <c r="B3527" s="59" t="s">
        <v>152</v>
      </c>
      <c r="C3527" s="59" t="s">
        <v>674</v>
      </c>
      <c r="D3527" s="59" t="s">
        <v>1036</v>
      </c>
      <c r="E3527" s="59" t="s">
        <v>905</v>
      </c>
      <c r="F3527">
        <v>5.2999999999999999E-2</v>
      </c>
    </row>
    <row r="3528" spans="1:6">
      <c r="A3528" s="60" t="s">
        <v>153</v>
      </c>
      <c r="B3528" s="59" t="s">
        <v>154</v>
      </c>
      <c r="C3528" s="59" t="s">
        <v>674</v>
      </c>
      <c r="D3528" s="59" t="s">
        <v>1036</v>
      </c>
      <c r="E3528" s="59" t="s">
        <v>905</v>
      </c>
      <c r="F3528">
        <v>2.9499999999999998E-2</v>
      </c>
    </row>
    <row r="3529" spans="1:6">
      <c r="A3529" s="60" t="s">
        <v>5</v>
      </c>
      <c r="B3529" s="59" t="s">
        <v>6</v>
      </c>
      <c r="C3529" s="59" t="s">
        <v>674</v>
      </c>
      <c r="D3529" s="59" t="s">
        <v>1036</v>
      </c>
      <c r="E3529" s="59" t="s">
        <v>905</v>
      </c>
      <c r="F3529">
        <v>4.5999999999999999E-2</v>
      </c>
    </row>
    <row r="3530" spans="1:6">
      <c r="A3530" s="60" t="s">
        <v>535</v>
      </c>
      <c r="B3530" s="59" t="s">
        <v>536</v>
      </c>
      <c r="C3530" s="59" t="s">
        <v>674</v>
      </c>
      <c r="D3530" s="59" t="s">
        <v>1036</v>
      </c>
      <c r="E3530" s="59" t="s">
        <v>905</v>
      </c>
      <c r="F3530">
        <v>3.8699999999999998E-2</v>
      </c>
    </row>
    <row r="3531" spans="1:6">
      <c r="A3531" s="60" t="s">
        <v>9</v>
      </c>
      <c r="B3531" s="59" t="s">
        <v>10</v>
      </c>
      <c r="C3531" s="59" t="s">
        <v>674</v>
      </c>
      <c r="D3531" s="59" t="s">
        <v>1036</v>
      </c>
      <c r="E3531" s="59" t="s">
        <v>905</v>
      </c>
      <c r="F3531">
        <v>3.5200000000000002E-2</v>
      </c>
    </row>
    <row r="3532" spans="1:6">
      <c r="A3532" s="60" t="s">
        <v>537</v>
      </c>
      <c r="B3532" s="59" t="s">
        <v>538</v>
      </c>
      <c r="C3532" s="59" t="s">
        <v>674</v>
      </c>
      <c r="D3532" s="59" t="s">
        <v>1036</v>
      </c>
      <c r="E3532" s="59" t="s">
        <v>905</v>
      </c>
      <c r="F3532">
        <v>7.4300000000000005E-2</v>
      </c>
    </row>
    <row r="3533" spans="1:6">
      <c r="A3533" s="60" t="s">
        <v>11</v>
      </c>
      <c r="B3533" s="59" t="s">
        <v>12</v>
      </c>
      <c r="C3533" s="59" t="s">
        <v>674</v>
      </c>
      <c r="D3533" s="59" t="s">
        <v>1036</v>
      </c>
      <c r="E3533" s="59" t="s">
        <v>905</v>
      </c>
      <c r="F3533">
        <v>4.8599999999999997E-2</v>
      </c>
    </row>
    <row r="3534" spans="1:6">
      <c r="A3534" s="60" t="s">
        <v>13</v>
      </c>
      <c r="B3534" s="59" t="s">
        <v>14</v>
      </c>
      <c r="C3534" s="59" t="s">
        <v>674</v>
      </c>
      <c r="D3534" s="59" t="s">
        <v>1036</v>
      </c>
      <c r="E3534" s="59" t="s">
        <v>905</v>
      </c>
      <c r="F3534">
        <v>1.9599999999999999E-2</v>
      </c>
    </row>
    <row r="3535" spans="1:6">
      <c r="A3535" s="60" t="s">
        <v>15</v>
      </c>
      <c r="B3535" s="59" t="s">
        <v>16</v>
      </c>
      <c r="C3535" s="59" t="s">
        <v>674</v>
      </c>
      <c r="D3535" s="59" t="s">
        <v>1036</v>
      </c>
      <c r="E3535" s="59" t="s">
        <v>905</v>
      </c>
      <c r="F3535">
        <v>3.8100000000000002E-2</v>
      </c>
    </row>
    <row r="3536" spans="1:6">
      <c r="A3536" s="60" t="s">
        <v>17</v>
      </c>
      <c r="B3536" s="59" t="s">
        <v>18</v>
      </c>
      <c r="C3536" s="59" t="s">
        <v>674</v>
      </c>
      <c r="D3536" s="59" t="s">
        <v>1036</v>
      </c>
      <c r="E3536" s="59" t="s">
        <v>905</v>
      </c>
      <c r="F3536">
        <v>5.5500000000000001E-2</v>
      </c>
    </row>
    <row r="3537" spans="1:6">
      <c r="A3537" s="60" t="s">
        <v>19</v>
      </c>
      <c r="B3537" s="59" t="s">
        <v>20</v>
      </c>
      <c r="C3537" s="59" t="s">
        <v>674</v>
      </c>
      <c r="D3537" s="59" t="s">
        <v>1036</v>
      </c>
      <c r="E3537" s="59" t="s">
        <v>905</v>
      </c>
      <c r="F3537">
        <v>2.12E-2</v>
      </c>
    </row>
    <row r="3538" spans="1:6">
      <c r="A3538" s="60" t="s">
        <v>21</v>
      </c>
      <c r="B3538" s="59" t="s">
        <v>22</v>
      </c>
      <c r="C3538" s="59" t="s">
        <v>674</v>
      </c>
      <c r="D3538" s="59" t="s">
        <v>1036</v>
      </c>
      <c r="E3538" s="59" t="s">
        <v>905</v>
      </c>
      <c r="F3538">
        <v>3.9699999999999999E-2</v>
      </c>
    </row>
    <row r="3539" spans="1:6">
      <c r="A3539" s="60" t="s">
        <v>511</v>
      </c>
      <c r="B3539" s="59" t="s">
        <v>512</v>
      </c>
      <c r="C3539" s="59" t="s">
        <v>674</v>
      </c>
      <c r="D3539" s="59" t="s">
        <v>1036</v>
      </c>
      <c r="E3539" s="59" t="s">
        <v>905</v>
      </c>
      <c r="F3539">
        <v>0.10290000000000001</v>
      </c>
    </row>
    <row r="3540" spans="1:6">
      <c r="A3540" s="60" t="s">
        <v>23</v>
      </c>
      <c r="B3540" s="59" t="s">
        <v>24</v>
      </c>
      <c r="C3540" s="59" t="s">
        <v>674</v>
      </c>
      <c r="D3540" s="59" t="s">
        <v>1036</v>
      </c>
      <c r="E3540" s="59" t="s">
        <v>905</v>
      </c>
      <c r="F3540">
        <v>4.4299999999999999E-2</v>
      </c>
    </row>
    <row r="3541" spans="1:6">
      <c r="A3541" s="60" t="s">
        <v>539</v>
      </c>
      <c r="B3541" s="59" t="s">
        <v>540</v>
      </c>
      <c r="C3541" s="59" t="s">
        <v>674</v>
      </c>
      <c r="D3541" s="59" t="s">
        <v>1036</v>
      </c>
      <c r="E3541" s="59" t="s">
        <v>905</v>
      </c>
      <c r="F3541">
        <v>0.2049</v>
      </c>
    </row>
    <row r="3542" spans="1:6">
      <c r="A3542" s="60" t="s">
        <v>25</v>
      </c>
      <c r="B3542" s="59" t="s">
        <v>26</v>
      </c>
      <c r="C3542" s="59" t="s">
        <v>674</v>
      </c>
      <c r="D3542" s="59" t="s">
        <v>1036</v>
      </c>
      <c r="E3542" s="59" t="s">
        <v>905</v>
      </c>
      <c r="F3542">
        <v>3.0200000000000001E-2</v>
      </c>
    </row>
    <row r="3543" spans="1:6">
      <c r="A3543" s="60" t="s">
        <v>27</v>
      </c>
      <c r="B3543" s="59" t="s">
        <v>28</v>
      </c>
      <c r="C3543" s="59" t="s">
        <v>674</v>
      </c>
      <c r="D3543" s="59" t="s">
        <v>1036</v>
      </c>
      <c r="E3543" s="59" t="s">
        <v>905</v>
      </c>
      <c r="F3543">
        <v>3.73E-2</v>
      </c>
    </row>
    <row r="3544" spans="1:6">
      <c r="A3544" s="60" t="s">
        <v>29</v>
      </c>
      <c r="B3544" s="59" t="s">
        <v>30</v>
      </c>
      <c r="C3544" s="59" t="s">
        <v>674</v>
      </c>
      <c r="D3544" s="59" t="s">
        <v>1036</v>
      </c>
      <c r="E3544" s="59" t="s">
        <v>905</v>
      </c>
      <c r="F3544">
        <v>7.5300000000000006E-2</v>
      </c>
    </row>
    <row r="3545" spans="1:6">
      <c r="A3545" s="60" t="s">
        <v>541</v>
      </c>
      <c r="B3545" s="59" t="s">
        <v>542</v>
      </c>
      <c r="C3545" s="59" t="s">
        <v>674</v>
      </c>
      <c r="D3545" s="59" t="s">
        <v>1036</v>
      </c>
      <c r="E3545" s="59" t="s">
        <v>905</v>
      </c>
      <c r="F3545">
        <v>7.3800000000000004E-2</v>
      </c>
    </row>
    <row r="3546" spans="1:6">
      <c r="A3546" s="60" t="s">
        <v>543</v>
      </c>
      <c r="B3546" s="59" t="s">
        <v>544</v>
      </c>
      <c r="C3546" s="59" t="s">
        <v>674</v>
      </c>
      <c r="D3546" s="59" t="s">
        <v>1036</v>
      </c>
      <c r="E3546" s="59" t="s">
        <v>905</v>
      </c>
      <c r="F3546">
        <v>2.7E-2</v>
      </c>
    </row>
    <row r="3547" spans="1:6">
      <c r="A3547" s="60" t="s">
        <v>571</v>
      </c>
      <c r="B3547" s="59" t="s">
        <v>572</v>
      </c>
      <c r="C3547" s="59" t="s">
        <v>674</v>
      </c>
      <c r="D3547" s="59" t="s">
        <v>1036</v>
      </c>
      <c r="E3547" s="59" t="s">
        <v>905</v>
      </c>
      <c r="F3547">
        <v>7.2700000000000001E-2</v>
      </c>
    </row>
    <row r="3548" spans="1:6">
      <c r="A3548" s="60" t="s">
        <v>31</v>
      </c>
      <c r="B3548" s="59" t="s">
        <v>32</v>
      </c>
      <c r="C3548" s="59" t="s">
        <v>674</v>
      </c>
      <c r="D3548" s="59" t="s">
        <v>1036</v>
      </c>
      <c r="E3548" s="59" t="s">
        <v>905</v>
      </c>
      <c r="F3548">
        <v>6.0199999999999997E-2</v>
      </c>
    </row>
    <row r="3549" spans="1:6">
      <c r="A3549" s="60" t="s">
        <v>33</v>
      </c>
      <c r="B3549" s="59" t="s">
        <v>34</v>
      </c>
      <c r="C3549" s="59" t="s">
        <v>674</v>
      </c>
      <c r="D3549" s="59" t="s">
        <v>1036</v>
      </c>
      <c r="E3549" s="59" t="s">
        <v>905</v>
      </c>
      <c r="F3549">
        <v>5.1799999999999999E-2</v>
      </c>
    </row>
    <row r="3550" spans="1:6">
      <c r="A3550" s="60" t="s">
        <v>35</v>
      </c>
      <c r="B3550" s="59" t="s">
        <v>36</v>
      </c>
      <c r="C3550" s="59" t="s">
        <v>674</v>
      </c>
      <c r="D3550" s="59" t="s">
        <v>1036</v>
      </c>
      <c r="E3550" s="59" t="s">
        <v>905</v>
      </c>
      <c r="F3550">
        <v>2.9100000000000001E-2</v>
      </c>
    </row>
    <row r="3551" spans="1:6">
      <c r="A3551" s="60" t="s">
        <v>37</v>
      </c>
      <c r="B3551" s="59" t="s">
        <v>38</v>
      </c>
      <c r="C3551" s="59" t="s">
        <v>674</v>
      </c>
      <c r="D3551" s="59" t="s">
        <v>1036</v>
      </c>
      <c r="E3551" s="59" t="s">
        <v>905</v>
      </c>
      <c r="F3551">
        <v>2.3E-2</v>
      </c>
    </row>
    <row r="3552" spans="1:6">
      <c r="A3552" s="60" t="s">
        <v>666</v>
      </c>
      <c r="B3552" s="59" t="s">
        <v>667</v>
      </c>
      <c r="C3552" s="59" t="s">
        <v>674</v>
      </c>
      <c r="D3552" s="59" t="s">
        <v>1036</v>
      </c>
      <c r="E3552" s="59" t="s">
        <v>905</v>
      </c>
      <c r="F3552">
        <v>5.21E-2</v>
      </c>
    </row>
    <row r="3553" spans="1:6">
      <c r="A3553" s="60" t="s">
        <v>39</v>
      </c>
      <c r="B3553" s="59" t="s">
        <v>40</v>
      </c>
      <c r="C3553" s="59" t="s">
        <v>674</v>
      </c>
      <c r="D3553" s="59" t="s">
        <v>1036</v>
      </c>
      <c r="E3553" s="59" t="s">
        <v>905</v>
      </c>
      <c r="F3553">
        <v>6.3200000000000006E-2</v>
      </c>
    </row>
    <row r="3554" spans="1:6">
      <c r="A3554" s="60" t="s">
        <v>41</v>
      </c>
      <c r="B3554" s="59" t="s">
        <v>42</v>
      </c>
      <c r="C3554" s="59" t="s">
        <v>674</v>
      </c>
      <c r="D3554" s="59" t="s">
        <v>1036</v>
      </c>
      <c r="E3554" s="59" t="s">
        <v>905</v>
      </c>
      <c r="F3554">
        <v>6.25E-2</v>
      </c>
    </row>
    <row r="3555" spans="1:6">
      <c r="A3555" s="60" t="s">
        <v>43</v>
      </c>
      <c r="B3555" s="59" t="s">
        <v>44</v>
      </c>
      <c r="C3555" s="59" t="s">
        <v>674</v>
      </c>
      <c r="D3555" s="59" t="s">
        <v>1036</v>
      </c>
      <c r="E3555" s="59" t="s">
        <v>905</v>
      </c>
      <c r="F3555">
        <v>4.8300000000000003E-2</v>
      </c>
    </row>
    <row r="3556" spans="1:6">
      <c r="A3556" s="60" t="s">
        <v>45</v>
      </c>
      <c r="B3556" s="59" t="s">
        <v>46</v>
      </c>
      <c r="C3556" s="59" t="s">
        <v>674</v>
      </c>
      <c r="D3556" s="59" t="s">
        <v>1036</v>
      </c>
      <c r="E3556" s="59" t="s">
        <v>905</v>
      </c>
      <c r="F3556">
        <v>5.5E-2</v>
      </c>
    </row>
    <row r="3557" spans="1:6">
      <c r="A3557" s="60" t="s">
        <v>47</v>
      </c>
      <c r="B3557" s="59" t="s">
        <v>48</v>
      </c>
      <c r="C3557" s="59" t="s">
        <v>674</v>
      </c>
      <c r="D3557" s="59" t="s">
        <v>1036</v>
      </c>
      <c r="E3557" s="59" t="s">
        <v>905</v>
      </c>
      <c r="F3557">
        <v>4.41E-2</v>
      </c>
    </row>
    <row r="3558" spans="1:6">
      <c r="A3558" s="60" t="s">
        <v>49</v>
      </c>
      <c r="B3558" s="59" t="s">
        <v>50</v>
      </c>
      <c r="C3558" s="59" t="s">
        <v>674</v>
      </c>
      <c r="D3558" s="59" t="s">
        <v>1036</v>
      </c>
      <c r="E3558" s="59" t="s">
        <v>905</v>
      </c>
      <c r="F3558">
        <v>3.3099999999999997E-2</v>
      </c>
    </row>
    <row r="3559" spans="1:6">
      <c r="A3559" s="60" t="s">
        <v>51</v>
      </c>
      <c r="B3559" s="59" t="s">
        <v>52</v>
      </c>
      <c r="C3559" s="59" t="s">
        <v>674</v>
      </c>
      <c r="D3559" s="59" t="s">
        <v>1036</v>
      </c>
      <c r="E3559" s="59" t="s">
        <v>905</v>
      </c>
      <c r="F3559">
        <v>5.33E-2</v>
      </c>
    </row>
    <row r="3560" spans="1:6">
      <c r="A3560" s="60" t="s">
        <v>53</v>
      </c>
      <c r="B3560" s="59" t="s">
        <v>54</v>
      </c>
      <c r="C3560" s="59" t="s">
        <v>674</v>
      </c>
      <c r="D3560" s="59" t="s">
        <v>1036</v>
      </c>
      <c r="E3560" s="59" t="s">
        <v>905</v>
      </c>
      <c r="F3560">
        <v>5.1900000000000002E-2</v>
      </c>
    </row>
    <row r="3561" spans="1:6">
      <c r="A3561" s="60" t="s">
        <v>55</v>
      </c>
      <c r="B3561" s="59" t="s">
        <v>56</v>
      </c>
      <c r="C3561" s="59" t="s">
        <v>674</v>
      </c>
      <c r="D3561" s="59" t="s">
        <v>1036</v>
      </c>
      <c r="E3561" s="59" t="s">
        <v>905</v>
      </c>
      <c r="F3561">
        <v>4.3E-3</v>
      </c>
    </row>
    <row r="3562" spans="1:6">
      <c r="A3562" s="60" t="s">
        <v>57</v>
      </c>
      <c r="B3562" s="59" t="s">
        <v>58</v>
      </c>
      <c r="C3562" s="59" t="s">
        <v>674</v>
      </c>
      <c r="D3562" s="59" t="s">
        <v>1036</v>
      </c>
      <c r="E3562" s="59" t="s">
        <v>905</v>
      </c>
      <c r="F3562">
        <v>5.4699999999999999E-2</v>
      </c>
    </row>
    <row r="3563" spans="1:6">
      <c r="A3563" s="60" t="s">
        <v>59</v>
      </c>
      <c r="B3563" s="59" t="s">
        <v>60</v>
      </c>
      <c r="C3563" s="59" t="s">
        <v>674</v>
      </c>
      <c r="D3563" s="59" t="s">
        <v>1036</v>
      </c>
      <c r="E3563" s="59" t="s">
        <v>905</v>
      </c>
      <c r="F3563">
        <v>6.0299999999999999E-2</v>
      </c>
    </row>
    <row r="3564" spans="1:6">
      <c r="A3564" s="60" t="s">
        <v>61</v>
      </c>
      <c r="B3564" s="59" t="s">
        <v>62</v>
      </c>
      <c r="C3564" s="59" t="s">
        <v>674</v>
      </c>
      <c r="D3564" s="59" t="s">
        <v>1036</v>
      </c>
      <c r="E3564" s="59" t="s">
        <v>905</v>
      </c>
      <c r="F3564">
        <v>5.3699999999999998E-2</v>
      </c>
    </row>
    <row r="3565" spans="1:6">
      <c r="A3565" s="60" t="s">
        <v>63</v>
      </c>
      <c r="B3565" s="59" t="s">
        <v>64</v>
      </c>
      <c r="C3565" s="59" t="s">
        <v>674</v>
      </c>
      <c r="D3565" s="59" t="s">
        <v>1036</v>
      </c>
      <c r="E3565" s="59" t="s">
        <v>905</v>
      </c>
      <c r="F3565">
        <v>2.6100000000000002E-2</v>
      </c>
    </row>
    <row r="3566" spans="1:6">
      <c r="A3566" s="60" t="s">
        <v>65</v>
      </c>
      <c r="B3566" s="59" t="s">
        <v>66</v>
      </c>
      <c r="C3566" s="59" t="s">
        <v>674</v>
      </c>
      <c r="D3566" s="59" t="s">
        <v>1036</v>
      </c>
      <c r="E3566" s="59" t="s">
        <v>905</v>
      </c>
      <c r="F3566">
        <v>2.3E-2</v>
      </c>
    </row>
    <row r="3567" spans="1:6">
      <c r="A3567" s="60" t="s">
        <v>67</v>
      </c>
      <c r="B3567" s="59" t="s">
        <v>68</v>
      </c>
      <c r="C3567" s="59" t="s">
        <v>674</v>
      </c>
      <c r="D3567" s="59" t="s">
        <v>1036</v>
      </c>
      <c r="E3567" s="59" t="s">
        <v>905</v>
      </c>
      <c r="F3567">
        <v>4.5199999999999997E-2</v>
      </c>
    </row>
    <row r="3568" spans="1:6">
      <c r="A3568" s="60" t="s">
        <v>521</v>
      </c>
      <c r="B3568" s="59" t="s">
        <v>522</v>
      </c>
      <c r="C3568" s="59" t="s">
        <v>674</v>
      </c>
      <c r="D3568" s="59" t="s">
        <v>1036</v>
      </c>
      <c r="E3568" s="59" t="s">
        <v>905</v>
      </c>
      <c r="F3568">
        <v>5.11E-2</v>
      </c>
    </row>
    <row r="3569" spans="1:6">
      <c r="A3569" s="60" t="s">
        <v>69</v>
      </c>
      <c r="B3569" s="59" t="s">
        <v>70</v>
      </c>
      <c r="C3569" s="59" t="s">
        <v>674</v>
      </c>
      <c r="D3569" s="59" t="s">
        <v>1036</v>
      </c>
      <c r="E3569" s="59" t="s">
        <v>905</v>
      </c>
      <c r="F3569">
        <v>1.6799999999999999E-2</v>
      </c>
    </row>
    <row r="3570" spans="1:6">
      <c r="A3570" s="60" t="s">
        <v>71</v>
      </c>
      <c r="B3570" s="59" t="s">
        <v>72</v>
      </c>
      <c r="C3570" s="59" t="s">
        <v>674</v>
      </c>
      <c r="D3570" s="59" t="s">
        <v>1036</v>
      </c>
      <c r="E3570" s="59" t="s">
        <v>905</v>
      </c>
      <c r="F3570">
        <v>4.19E-2</v>
      </c>
    </row>
    <row r="3571" spans="1:6">
      <c r="A3571" s="60" t="s">
        <v>73</v>
      </c>
      <c r="B3571" s="59" t="s">
        <v>74</v>
      </c>
      <c r="C3571" s="59" t="s">
        <v>674</v>
      </c>
      <c r="D3571" s="59" t="s">
        <v>1036</v>
      </c>
      <c r="E3571" s="59" t="s">
        <v>905</v>
      </c>
      <c r="F3571">
        <v>0.14879999999999999</v>
      </c>
    </row>
    <row r="3572" spans="1:6">
      <c r="A3572" s="60" t="s">
        <v>75</v>
      </c>
      <c r="B3572" s="59" t="s">
        <v>76</v>
      </c>
      <c r="C3572" s="59" t="s">
        <v>674</v>
      </c>
      <c r="D3572" s="59" t="s">
        <v>1036</v>
      </c>
      <c r="E3572" s="59" t="s">
        <v>905</v>
      </c>
      <c r="F3572">
        <v>5.3600000000000002E-2</v>
      </c>
    </row>
    <row r="3573" spans="1:6">
      <c r="A3573" s="60" t="s">
        <v>523</v>
      </c>
      <c r="B3573" s="59" t="s">
        <v>524</v>
      </c>
      <c r="C3573" s="59" t="s">
        <v>674</v>
      </c>
      <c r="D3573" s="59" t="s">
        <v>1036</v>
      </c>
      <c r="E3573" s="59" t="s">
        <v>905</v>
      </c>
      <c r="F3573">
        <v>3.04E-2</v>
      </c>
    </row>
    <row r="3574" spans="1:6">
      <c r="A3574" s="60" t="s">
        <v>525</v>
      </c>
      <c r="B3574" s="59" t="s">
        <v>526</v>
      </c>
      <c r="C3574" s="59" t="s">
        <v>674</v>
      </c>
      <c r="D3574" s="59" t="s">
        <v>1036</v>
      </c>
      <c r="E3574" s="59" t="s">
        <v>905</v>
      </c>
      <c r="F3574">
        <v>0.10050000000000001</v>
      </c>
    </row>
    <row r="3575" spans="1:6">
      <c r="A3575" s="60" t="s">
        <v>77</v>
      </c>
      <c r="B3575" s="59" t="s">
        <v>78</v>
      </c>
      <c r="C3575" s="59" t="s">
        <v>674</v>
      </c>
      <c r="D3575" s="59" t="s">
        <v>1036</v>
      </c>
      <c r="E3575" s="59" t="s">
        <v>905</v>
      </c>
      <c r="F3575">
        <v>8.77E-2</v>
      </c>
    </row>
    <row r="3576" spans="1:6">
      <c r="A3576" s="60" t="s">
        <v>79</v>
      </c>
      <c r="B3576" s="59" t="s">
        <v>80</v>
      </c>
      <c r="C3576" s="59" t="s">
        <v>674</v>
      </c>
      <c r="D3576" s="59" t="s">
        <v>1036</v>
      </c>
      <c r="E3576" s="59" t="s">
        <v>905</v>
      </c>
      <c r="F3576">
        <v>3.32E-2</v>
      </c>
    </row>
    <row r="3577" spans="1:6">
      <c r="A3577" s="60" t="s">
        <v>81</v>
      </c>
      <c r="B3577" s="59" t="s">
        <v>82</v>
      </c>
      <c r="C3577" s="59" t="s">
        <v>674</v>
      </c>
      <c r="D3577" s="59" t="s">
        <v>1036</v>
      </c>
      <c r="E3577" s="59" t="s">
        <v>905</v>
      </c>
      <c r="F3577">
        <v>3.8699999999999998E-2</v>
      </c>
    </row>
    <row r="3578" spans="1:6">
      <c r="A3578" s="60" t="s">
        <v>259</v>
      </c>
      <c r="B3578" s="59" t="s">
        <v>260</v>
      </c>
      <c r="C3578" s="59" t="s">
        <v>674</v>
      </c>
      <c r="D3578" s="59" t="s">
        <v>1036</v>
      </c>
      <c r="E3578" s="59" t="s">
        <v>905</v>
      </c>
      <c r="F3578">
        <v>5.1900000000000002E-2</v>
      </c>
    </row>
    <row r="3579" spans="1:6">
      <c r="A3579" s="60" t="s">
        <v>261</v>
      </c>
      <c r="B3579" s="59" t="s">
        <v>262</v>
      </c>
      <c r="C3579" s="59" t="s">
        <v>674</v>
      </c>
      <c r="D3579" s="59" t="s">
        <v>1036</v>
      </c>
      <c r="E3579" s="59" t="s">
        <v>905</v>
      </c>
      <c r="F3579">
        <v>3.49E-2</v>
      </c>
    </row>
    <row r="3580" spans="1:6">
      <c r="A3580" s="60" t="s">
        <v>617</v>
      </c>
      <c r="B3580" s="59" t="s">
        <v>618</v>
      </c>
      <c r="C3580" s="59" t="s">
        <v>674</v>
      </c>
      <c r="D3580" s="59" t="s">
        <v>1036</v>
      </c>
      <c r="E3580" s="59" t="s">
        <v>905</v>
      </c>
      <c r="F3580">
        <v>6.83E-2</v>
      </c>
    </row>
    <row r="3581" spans="1:6">
      <c r="A3581" s="60" t="s">
        <v>619</v>
      </c>
      <c r="B3581" s="59" t="s">
        <v>620</v>
      </c>
      <c r="C3581" s="59" t="s">
        <v>674</v>
      </c>
      <c r="D3581" s="59" t="s">
        <v>1036</v>
      </c>
      <c r="E3581" s="59" t="s">
        <v>905</v>
      </c>
      <c r="F3581">
        <v>0.1171</v>
      </c>
    </row>
    <row r="3582" spans="1:6">
      <c r="A3582" s="60" t="s">
        <v>263</v>
      </c>
      <c r="B3582" s="59" t="s">
        <v>264</v>
      </c>
      <c r="C3582" s="59" t="s">
        <v>674</v>
      </c>
      <c r="D3582" s="59" t="s">
        <v>1036</v>
      </c>
      <c r="E3582" s="59" t="s">
        <v>905</v>
      </c>
      <c r="F3582">
        <v>2.7699999999999999E-2</v>
      </c>
    </row>
    <row r="3583" spans="1:6">
      <c r="A3583" s="60" t="s">
        <v>265</v>
      </c>
      <c r="B3583" s="59" t="s">
        <v>266</v>
      </c>
      <c r="C3583" s="59" t="s">
        <v>674</v>
      </c>
      <c r="D3583" s="59" t="s">
        <v>1036</v>
      </c>
      <c r="E3583" s="59" t="s">
        <v>905</v>
      </c>
      <c r="F3583">
        <v>2.4500000000000001E-2</v>
      </c>
    </row>
    <row r="3584" spans="1:6">
      <c r="A3584" s="60" t="s">
        <v>621</v>
      </c>
      <c r="B3584" s="59" t="s">
        <v>622</v>
      </c>
      <c r="C3584" s="59" t="s">
        <v>674</v>
      </c>
      <c r="D3584" s="59" t="s">
        <v>1036</v>
      </c>
      <c r="E3584" s="59" t="s">
        <v>905</v>
      </c>
      <c r="F3584">
        <v>8.8999999999999996E-2</v>
      </c>
    </row>
    <row r="3585" spans="1:6">
      <c r="A3585" s="60" t="s">
        <v>267</v>
      </c>
      <c r="B3585" s="59" t="s">
        <v>268</v>
      </c>
      <c r="C3585" s="59" t="s">
        <v>674</v>
      </c>
      <c r="D3585" s="59" t="s">
        <v>1036</v>
      </c>
      <c r="E3585" s="59" t="s">
        <v>905</v>
      </c>
      <c r="F3585">
        <v>7.4099999999999999E-2</v>
      </c>
    </row>
    <row r="3586" spans="1:6">
      <c r="A3586" s="60" t="s">
        <v>623</v>
      </c>
      <c r="B3586" s="59" t="s">
        <v>624</v>
      </c>
      <c r="C3586" s="59" t="s">
        <v>674</v>
      </c>
      <c r="D3586" s="59" t="s">
        <v>1036</v>
      </c>
      <c r="E3586" s="59" t="s">
        <v>905</v>
      </c>
      <c r="F3586">
        <v>6.88E-2</v>
      </c>
    </row>
    <row r="3587" spans="1:6">
      <c r="A3587" s="60" t="s">
        <v>269</v>
      </c>
      <c r="B3587" s="59" t="s">
        <v>1020</v>
      </c>
      <c r="C3587" s="59" t="s">
        <v>674</v>
      </c>
      <c r="D3587" s="59" t="s">
        <v>1036</v>
      </c>
      <c r="E3587" s="59" t="s">
        <v>905</v>
      </c>
      <c r="F3587">
        <v>6.5299999999999997E-2</v>
      </c>
    </row>
    <row r="3588" spans="1:6">
      <c r="A3588" s="60" t="s">
        <v>271</v>
      </c>
      <c r="B3588" s="59" t="s">
        <v>272</v>
      </c>
      <c r="C3588" s="59" t="s">
        <v>674</v>
      </c>
      <c r="D3588" s="59" t="s">
        <v>1036</v>
      </c>
      <c r="E3588" s="59" t="s">
        <v>905</v>
      </c>
      <c r="F3588">
        <v>4.2999999999999997E-2</v>
      </c>
    </row>
    <row r="3589" spans="1:6">
      <c r="A3589" s="60" t="s">
        <v>273</v>
      </c>
      <c r="B3589" s="59" t="s">
        <v>274</v>
      </c>
      <c r="C3589" s="59" t="s">
        <v>674</v>
      </c>
      <c r="D3589" s="59" t="s">
        <v>1036</v>
      </c>
      <c r="E3589" s="59" t="s">
        <v>905</v>
      </c>
      <c r="F3589">
        <v>5.7000000000000002E-2</v>
      </c>
    </row>
    <row r="3590" spans="1:6">
      <c r="A3590" s="60" t="s">
        <v>275</v>
      </c>
      <c r="B3590" s="59" t="s">
        <v>276</v>
      </c>
      <c r="C3590" s="59" t="s">
        <v>674</v>
      </c>
      <c r="D3590" s="59" t="s">
        <v>1036</v>
      </c>
      <c r="E3590" s="59" t="s">
        <v>905</v>
      </c>
      <c r="F3590">
        <v>6.5600000000000006E-2</v>
      </c>
    </row>
    <row r="3591" spans="1:6">
      <c r="A3591" s="60" t="s">
        <v>277</v>
      </c>
      <c r="B3591" s="59" t="s">
        <v>278</v>
      </c>
      <c r="C3591" s="59" t="s">
        <v>674</v>
      </c>
      <c r="D3591" s="59" t="s">
        <v>1036</v>
      </c>
      <c r="E3591" s="59" t="s">
        <v>905</v>
      </c>
      <c r="F3591">
        <v>0.1162</v>
      </c>
    </row>
    <row r="3592" spans="1:6">
      <c r="A3592" s="60" t="s">
        <v>279</v>
      </c>
      <c r="B3592" s="59" t="s">
        <v>280</v>
      </c>
      <c r="C3592" s="59" t="s">
        <v>674</v>
      </c>
      <c r="D3592" s="59" t="s">
        <v>1036</v>
      </c>
      <c r="E3592" s="59" t="s">
        <v>905</v>
      </c>
      <c r="F3592">
        <v>4.02E-2</v>
      </c>
    </row>
    <row r="3593" spans="1:6">
      <c r="A3593" s="60" t="s">
        <v>281</v>
      </c>
      <c r="B3593" s="59" t="s">
        <v>282</v>
      </c>
      <c r="C3593" s="59" t="s">
        <v>674</v>
      </c>
      <c r="D3593" s="59" t="s">
        <v>1036</v>
      </c>
      <c r="E3593" s="59" t="s">
        <v>905</v>
      </c>
      <c r="F3593">
        <v>2.7699999999999999E-2</v>
      </c>
    </row>
    <row r="3594" spans="1:6">
      <c r="A3594" s="60" t="s">
        <v>283</v>
      </c>
      <c r="B3594" s="59" t="s">
        <v>284</v>
      </c>
      <c r="C3594" s="59" t="s">
        <v>674</v>
      </c>
      <c r="D3594" s="59" t="s">
        <v>1036</v>
      </c>
      <c r="E3594" s="59" t="s">
        <v>905</v>
      </c>
      <c r="F3594">
        <v>3.6200000000000003E-2</v>
      </c>
    </row>
    <row r="3595" spans="1:6">
      <c r="A3595" s="60" t="s">
        <v>646</v>
      </c>
      <c r="B3595" s="59" t="s">
        <v>647</v>
      </c>
      <c r="C3595" s="59" t="s">
        <v>674</v>
      </c>
      <c r="D3595" s="59" t="s">
        <v>1036</v>
      </c>
      <c r="E3595" s="59" t="s">
        <v>905</v>
      </c>
      <c r="F3595">
        <v>3.8699999999999998E-2</v>
      </c>
    </row>
    <row r="3596" spans="1:6">
      <c r="A3596" s="60" t="s">
        <v>285</v>
      </c>
      <c r="B3596" s="59" t="s">
        <v>286</v>
      </c>
      <c r="C3596" s="59" t="s">
        <v>674</v>
      </c>
      <c r="D3596" s="59" t="s">
        <v>1036</v>
      </c>
      <c r="E3596" s="59" t="s">
        <v>905</v>
      </c>
      <c r="F3596">
        <v>7.5899999999999995E-2</v>
      </c>
    </row>
    <row r="3597" spans="1:6">
      <c r="A3597" s="60" t="s">
        <v>287</v>
      </c>
      <c r="B3597" s="59" t="s">
        <v>288</v>
      </c>
      <c r="C3597" s="59" t="s">
        <v>674</v>
      </c>
      <c r="D3597" s="59" t="s">
        <v>1036</v>
      </c>
      <c r="E3597" s="59" t="s">
        <v>905</v>
      </c>
      <c r="F3597">
        <v>1.8800000000000001E-2</v>
      </c>
    </row>
    <row r="3598" spans="1:6">
      <c r="A3598" s="60" t="s">
        <v>289</v>
      </c>
      <c r="B3598" s="59" t="s">
        <v>290</v>
      </c>
      <c r="C3598" s="59" t="s">
        <v>674</v>
      </c>
      <c r="D3598" s="59" t="s">
        <v>1036</v>
      </c>
      <c r="E3598" s="59" t="s">
        <v>905</v>
      </c>
      <c r="F3598">
        <v>3.5400000000000001E-2</v>
      </c>
    </row>
    <row r="3599" spans="1:6">
      <c r="A3599" s="60" t="s">
        <v>291</v>
      </c>
      <c r="B3599" s="59" t="s">
        <v>292</v>
      </c>
      <c r="C3599" s="59" t="s">
        <v>674</v>
      </c>
      <c r="D3599" s="59" t="s">
        <v>1036</v>
      </c>
      <c r="E3599" s="59" t="s">
        <v>905</v>
      </c>
      <c r="F3599">
        <v>4.7000000000000002E-3</v>
      </c>
    </row>
    <row r="3600" spans="1:6">
      <c r="A3600" s="60" t="s">
        <v>293</v>
      </c>
      <c r="B3600" s="59" t="s">
        <v>294</v>
      </c>
      <c r="C3600" s="59" t="s">
        <v>674</v>
      </c>
      <c r="D3600" s="59" t="s">
        <v>1036</v>
      </c>
      <c r="E3600" s="59" t="s">
        <v>905</v>
      </c>
      <c r="F3600">
        <v>1.9199999999999998E-2</v>
      </c>
    </row>
    <row r="3601" spans="1:6">
      <c r="A3601" s="60" t="s">
        <v>635</v>
      </c>
      <c r="B3601" s="59" t="s">
        <v>636</v>
      </c>
      <c r="C3601" s="59" t="s">
        <v>674</v>
      </c>
      <c r="D3601" s="59" t="s">
        <v>1036</v>
      </c>
      <c r="E3601" s="59" t="s">
        <v>905</v>
      </c>
      <c r="F3601">
        <v>2.5600000000000001E-2</v>
      </c>
    </row>
    <row r="3602" spans="1:6">
      <c r="A3602" s="60" t="s">
        <v>295</v>
      </c>
      <c r="B3602" s="59" t="s">
        <v>296</v>
      </c>
      <c r="C3602" s="59" t="s">
        <v>674</v>
      </c>
      <c r="D3602" s="59" t="s">
        <v>1036</v>
      </c>
      <c r="E3602" s="59" t="s">
        <v>905</v>
      </c>
      <c r="F3602">
        <v>2.7199999999999998E-2</v>
      </c>
    </row>
    <row r="3603" spans="1:6">
      <c r="A3603" s="60" t="s">
        <v>297</v>
      </c>
      <c r="B3603" s="59" t="s">
        <v>298</v>
      </c>
      <c r="C3603" s="59" t="s">
        <v>674</v>
      </c>
      <c r="D3603" s="59" t="s">
        <v>1036</v>
      </c>
      <c r="E3603" s="59" t="s">
        <v>905</v>
      </c>
      <c r="F3603">
        <v>5.8599999999999999E-2</v>
      </c>
    </row>
    <row r="3604" spans="1:6">
      <c r="A3604" s="60" t="s">
        <v>299</v>
      </c>
      <c r="B3604" s="59" t="s">
        <v>300</v>
      </c>
      <c r="C3604" s="59" t="s">
        <v>674</v>
      </c>
      <c r="D3604" s="59" t="s">
        <v>1036</v>
      </c>
      <c r="E3604" s="59" t="s">
        <v>905</v>
      </c>
      <c r="F3604">
        <v>4.7100000000000003E-2</v>
      </c>
    </row>
    <row r="3605" spans="1:6">
      <c r="A3605" s="60" t="s">
        <v>301</v>
      </c>
      <c r="B3605" s="59" t="s">
        <v>302</v>
      </c>
      <c r="C3605" s="59" t="s">
        <v>674</v>
      </c>
      <c r="D3605" s="59" t="s">
        <v>1036</v>
      </c>
      <c r="E3605" s="59" t="s">
        <v>905</v>
      </c>
      <c r="F3605">
        <v>6.5299999999999997E-2</v>
      </c>
    </row>
    <row r="3606" spans="1:6">
      <c r="A3606" s="60" t="s">
        <v>303</v>
      </c>
      <c r="B3606" s="59" t="s">
        <v>304</v>
      </c>
      <c r="C3606" s="59" t="s">
        <v>674</v>
      </c>
      <c r="D3606" s="59" t="s">
        <v>1036</v>
      </c>
      <c r="E3606" s="59" t="s">
        <v>905</v>
      </c>
      <c r="F3606">
        <v>4.4600000000000001E-2</v>
      </c>
    </row>
    <row r="3607" spans="1:6">
      <c r="A3607" s="60" t="s">
        <v>305</v>
      </c>
      <c r="B3607" s="59" t="s">
        <v>306</v>
      </c>
      <c r="C3607" s="59" t="s">
        <v>674</v>
      </c>
      <c r="D3607" s="59" t="s">
        <v>1036</v>
      </c>
      <c r="E3607" s="59" t="s">
        <v>905</v>
      </c>
      <c r="F3607">
        <v>2.4299999999999999E-2</v>
      </c>
    </row>
    <row r="3608" spans="1:6">
      <c r="A3608" s="60" t="s">
        <v>557</v>
      </c>
      <c r="B3608" s="59" t="s">
        <v>558</v>
      </c>
      <c r="C3608" s="59" t="s">
        <v>674</v>
      </c>
      <c r="D3608" s="59" t="s">
        <v>1036</v>
      </c>
      <c r="E3608" s="59" t="s">
        <v>905</v>
      </c>
      <c r="F3608">
        <v>7.51E-2</v>
      </c>
    </row>
    <row r="3609" spans="1:6">
      <c r="A3609" s="60" t="s">
        <v>307</v>
      </c>
      <c r="B3609" s="59" t="s">
        <v>308</v>
      </c>
      <c r="C3609" s="59" t="s">
        <v>674</v>
      </c>
      <c r="D3609" s="59" t="s">
        <v>1036</v>
      </c>
      <c r="E3609" s="59" t="s">
        <v>905</v>
      </c>
      <c r="F3609">
        <v>3.95E-2</v>
      </c>
    </row>
    <row r="3610" spans="1:6">
      <c r="A3610" s="60" t="s">
        <v>309</v>
      </c>
      <c r="B3610" s="59" t="s">
        <v>310</v>
      </c>
      <c r="C3610" s="59" t="s">
        <v>674</v>
      </c>
      <c r="D3610" s="59" t="s">
        <v>1036</v>
      </c>
      <c r="E3610" s="59" t="s">
        <v>905</v>
      </c>
      <c r="F3610">
        <v>3.4299999999999997E-2</v>
      </c>
    </row>
    <row r="3611" spans="1:6">
      <c r="A3611" s="60" t="s">
        <v>513</v>
      </c>
      <c r="B3611" s="59" t="s">
        <v>514</v>
      </c>
      <c r="C3611" s="59" t="s">
        <v>674</v>
      </c>
      <c r="D3611" s="59" t="s">
        <v>1036</v>
      </c>
      <c r="E3611" s="59" t="s">
        <v>905</v>
      </c>
      <c r="F3611">
        <v>7.4200000000000002E-2</v>
      </c>
    </row>
    <row r="3612" spans="1:6">
      <c r="A3612" s="60" t="s">
        <v>311</v>
      </c>
      <c r="B3612" s="59" t="s">
        <v>312</v>
      </c>
      <c r="C3612" s="59" t="s">
        <v>674</v>
      </c>
      <c r="D3612" s="59" t="s">
        <v>1036</v>
      </c>
      <c r="E3612" s="59" t="s">
        <v>905</v>
      </c>
      <c r="F3612">
        <v>6.8500000000000005E-2</v>
      </c>
    </row>
    <row r="3613" spans="1:6">
      <c r="A3613" s="60" t="s">
        <v>313</v>
      </c>
      <c r="B3613" s="59" t="s">
        <v>314</v>
      </c>
      <c r="C3613" s="59" t="s">
        <v>674</v>
      </c>
      <c r="D3613" s="59" t="s">
        <v>1036</v>
      </c>
      <c r="E3613" s="59" t="s">
        <v>905</v>
      </c>
      <c r="F3613">
        <v>4.24E-2</v>
      </c>
    </row>
    <row r="3614" spans="1:6">
      <c r="A3614" s="60" t="s">
        <v>315</v>
      </c>
      <c r="B3614" s="59" t="s">
        <v>316</v>
      </c>
      <c r="C3614" s="59" t="s">
        <v>674</v>
      </c>
      <c r="D3614" s="59" t="s">
        <v>1036</v>
      </c>
      <c r="E3614" s="59" t="s">
        <v>905</v>
      </c>
      <c r="F3614">
        <v>2.8299999999999999E-2</v>
      </c>
    </row>
    <row r="3615" spans="1:6">
      <c r="A3615" s="60" t="s">
        <v>317</v>
      </c>
      <c r="B3615" s="59" t="s">
        <v>318</v>
      </c>
      <c r="C3615" s="59" t="s">
        <v>674</v>
      </c>
      <c r="D3615" s="59" t="s">
        <v>1036</v>
      </c>
      <c r="E3615" s="59" t="s">
        <v>905</v>
      </c>
      <c r="F3615">
        <v>3.1300000000000001E-2</v>
      </c>
    </row>
    <row r="3616" spans="1:6">
      <c r="A3616" s="60" t="s">
        <v>319</v>
      </c>
      <c r="B3616" s="59" t="s">
        <v>320</v>
      </c>
      <c r="C3616" s="59" t="s">
        <v>674</v>
      </c>
      <c r="D3616" s="59" t="s">
        <v>1036</v>
      </c>
      <c r="E3616" s="59" t="s">
        <v>905</v>
      </c>
      <c r="F3616">
        <v>3.9699999999999999E-2</v>
      </c>
    </row>
    <row r="3617" spans="1:6">
      <c r="A3617" s="60" t="s">
        <v>321</v>
      </c>
      <c r="B3617" s="59" t="s">
        <v>322</v>
      </c>
      <c r="C3617" s="59" t="s">
        <v>674</v>
      </c>
      <c r="D3617" s="59" t="s">
        <v>1036</v>
      </c>
      <c r="E3617" s="59" t="s">
        <v>905</v>
      </c>
      <c r="F3617">
        <v>3.6299999999999999E-2</v>
      </c>
    </row>
    <row r="3618" spans="1:6">
      <c r="A3618" s="60" t="s">
        <v>323</v>
      </c>
      <c r="B3618" s="59" t="s">
        <v>324</v>
      </c>
      <c r="C3618" s="59" t="s">
        <v>674</v>
      </c>
      <c r="D3618" s="59" t="s">
        <v>1036</v>
      </c>
      <c r="E3618" s="59" t="s">
        <v>905</v>
      </c>
      <c r="F3618">
        <v>5.4399999999999997E-2</v>
      </c>
    </row>
    <row r="3619" spans="1:6">
      <c r="A3619" s="60" t="s">
        <v>325</v>
      </c>
      <c r="B3619" s="59" t="s">
        <v>326</v>
      </c>
      <c r="C3619" s="59" t="s">
        <v>674</v>
      </c>
      <c r="D3619" s="59" t="s">
        <v>1036</v>
      </c>
      <c r="E3619" s="59" t="s">
        <v>905</v>
      </c>
      <c r="F3619">
        <v>3.73E-2</v>
      </c>
    </row>
    <row r="3620" spans="1:6">
      <c r="A3620" s="60" t="s">
        <v>327</v>
      </c>
      <c r="B3620" s="59" t="s">
        <v>328</v>
      </c>
      <c r="C3620" s="59" t="s">
        <v>674</v>
      </c>
      <c r="D3620" s="59" t="s">
        <v>1036</v>
      </c>
      <c r="E3620" s="59" t="s">
        <v>905</v>
      </c>
      <c r="F3620">
        <v>3.8699999999999998E-2</v>
      </c>
    </row>
    <row r="3621" spans="1:6">
      <c r="A3621" s="60" t="s">
        <v>607</v>
      </c>
      <c r="B3621" s="59" t="s">
        <v>608</v>
      </c>
      <c r="C3621" s="59" t="s">
        <v>674</v>
      </c>
      <c r="D3621" s="59" t="s">
        <v>1036</v>
      </c>
      <c r="E3621" s="59" t="s">
        <v>905</v>
      </c>
      <c r="F3621">
        <v>3.8699999999999998E-2</v>
      </c>
    </row>
    <row r="3622" spans="1:6">
      <c r="A3622" s="60" t="s">
        <v>678</v>
      </c>
      <c r="B3622" s="59" t="s">
        <v>679</v>
      </c>
      <c r="C3622" s="59" t="s">
        <v>674</v>
      </c>
      <c r="D3622" s="59" t="s">
        <v>1036</v>
      </c>
      <c r="E3622" s="59" t="s">
        <v>905</v>
      </c>
      <c r="F3622">
        <v>0.27589999999999998</v>
      </c>
    </row>
    <row r="3623" spans="1:6">
      <c r="A3623" s="60" t="s">
        <v>329</v>
      </c>
      <c r="B3623" s="59" t="s">
        <v>330</v>
      </c>
      <c r="C3623" s="59" t="s">
        <v>674</v>
      </c>
      <c r="D3623" s="59" t="s">
        <v>1036</v>
      </c>
      <c r="E3623" s="59" t="s">
        <v>905</v>
      </c>
      <c r="F3623">
        <v>0.1055</v>
      </c>
    </row>
    <row r="3624" spans="1:6">
      <c r="A3624" s="60" t="s">
        <v>331</v>
      </c>
      <c r="B3624" s="59" t="s">
        <v>332</v>
      </c>
      <c r="C3624" s="59" t="s">
        <v>674</v>
      </c>
      <c r="D3624" s="59" t="s">
        <v>1036</v>
      </c>
      <c r="E3624" s="59" t="s">
        <v>905</v>
      </c>
      <c r="F3624">
        <v>7.2900000000000006E-2</v>
      </c>
    </row>
    <row r="3625" spans="1:6">
      <c r="A3625" s="60" t="s">
        <v>333</v>
      </c>
      <c r="B3625" s="59" t="s">
        <v>334</v>
      </c>
      <c r="C3625" s="59" t="s">
        <v>674</v>
      </c>
      <c r="D3625" s="59" t="s">
        <v>1036</v>
      </c>
      <c r="E3625" s="59" t="s">
        <v>905</v>
      </c>
      <c r="F3625">
        <v>6.7299999999999999E-2</v>
      </c>
    </row>
    <row r="3626" spans="1:6">
      <c r="A3626" s="60" t="s">
        <v>431</v>
      </c>
      <c r="B3626" s="59" t="s">
        <v>432</v>
      </c>
      <c r="C3626" s="59" t="s">
        <v>674</v>
      </c>
      <c r="D3626" s="59" t="s">
        <v>1036</v>
      </c>
      <c r="E3626" s="59" t="s">
        <v>905</v>
      </c>
      <c r="F3626">
        <v>5.8700000000000002E-2</v>
      </c>
    </row>
    <row r="3627" spans="1:6">
      <c r="A3627" s="60" t="s">
        <v>433</v>
      </c>
      <c r="B3627" s="59" t="s">
        <v>434</v>
      </c>
      <c r="C3627" s="59" t="s">
        <v>674</v>
      </c>
      <c r="D3627" s="59" t="s">
        <v>1036</v>
      </c>
      <c r="E3627" s="59" t="s">
        <v>905</v>
      </c>
      <c r="F3627">
        <v>1.78E-2</v>
      </c>
    </row>
    <row r="3628" spans="1:6">
      <c r="A3628" s="60" t="s">
        <v>435</v>
      </c>
      <c r="B3628" s="59" t="s">
        <v>436</v>
      </c>
      <c r="C3628" s="59" t="s">
        <v>674</v>
      </c>
      <c r="D3628" s="59" t="s">
        <v>1036</v>
      </c>
      <c r="E3628" s="59" t="s">
        <v>905</v>
      </c>
      <c r="F3628">
        <v>3.4700000000000002E-2</v>
      </c>
    </row>
    <row r="3629" spans="1:6">
      <c r="A3629" s="60" t="s">
        <v>437</v>
      </c>
      <c r="B3629" s="59" t="s">
        <v>438</v>
      </c>
      <c r="C3629" s="59" t="s">
        <v>674</v>
      </c>
      <c r="D3629" s="59" t="s">
        <v>1036</v>
      </c>
      <c r="E3629" s="59" t="s">
        <v>905</v>
      </c>
      <c r="F3629">
        <v>5.5500000000000001E-2</v>
      </c>
    </row>
    <row r="3630" spans="1:6">
      <c r="A3630" s="60" t="s">
        <v>439</v>
      </c>
      <c r="B3630" s="59" t="s">
        <v>440</v>
      </c>
      <c r="C3630" s="59" t="s">
        <v>674</v>
      </c>
      <c r="D3630" s="59" t="s">
        <v>1036</v>
      </c>
      <c r="E3630" s="59" t="s">
        <v>905</v>
      </c>
      <c r="F3630">
        <v>7.9699999999999993E-2</v>
      </c>
    </row>
    <row r="3631" spans="1:6">
      <c r="A3631" s="60" t="s">
        <v>609</v>
      </c>
      <c r="B3631" s="59" t="s">
        <v>610</v>
      </c>
      <c r="C3631" s="59" t="s">
        <v>674</v>
      </c>
      <c r="D3631" s="59" t="s">
        <v>1036</v>
      </c>
      <c r="E3631" s="59" t="s">
        <v>905</v>
      </c>
      <c r="F3631">
        <v>2.8000000000000001E-2</v>
      </c>
    </row>
    <row r="3632" spans="1:6">
      <c r="A3632" s="60" t="s">
        <v>441</v>
      </c>
      <c r="B3632" s="59" t="s">
        <v>442</v>
      </c>
      <c r="C3632" s="59" t="s">
        <v>674</v>
      </c>
      <c r="D3632" s="59" t="s">
        <v>1036</v>
      </c>
      <c r="E3632" s="59" t="s">
        <v>905</v>
      </c>
      <c r="F3632">
        <v>4.3799999999999999E-2</v>
      </c>
    </row>
    <row r="3633" spans="1:6">
      <c r="A3633" s="60" t="s">
        <v>611</v>
      </c>
      <c r="B3633" s="59" t="s">
        <v>612</v>
      </c>
      <c r="C3633" s="59" t="s">
        <v>674</v>
      </c>
      <c r="D3633" s="59" t="s">
        <v>1036</v>
      </c>
      <c r="E3633" s="59" t="s">
        <v>905</v>
      </c>
      <c r="F3633">
        <v>0.1109</v>
      </c>
    </row>
    <row r="3634" spans="1:6">
      <c r="A3634" s="60" t="s">
        <v>613</v>
      </c>
      <c r="B3634" s="59" t="s">
        <v>614</v>
      </c>
      <c r="C3634" s="59" t="s">
        <v>674</v>
      </c>
      <c r="D3634" s="59" t="s">
        <v>1036</v>
      </c>
      <c r="E3634" s="59" t="s">
        <v>905</v>
      </c>
      <c r="F3634">
        <v>4.1599999999999998E-2</v>
      </c>
    </row>
    <row r="3635" spans="1:6">
      <c r="A3635" s="60" t="s">
        <v>615</v>
      </c>
      <c r="B3635" s="59" t="s">
        <v>616</v>
      </c>
      <c r="C3635" s="59" t="s">
        <v>674</v>
      </c>
      <c r="D3635" s="59" t="s">
        <v>1036</v>
      </c>
      <c r="E3635" s="59" t="s">
        <v>905</v>
      </c>
      <c r="F3635">
        <v>1.5699999999999999E-2</v>
      </c>
    </row>
    <row r="3636" spans="1:6">
      <c r="A3636" s="60" t="s">
        <v>443</v>
      </c>
      <c r="B3636" s="59" t="s">
        <v>444</v>
      </c>
      <c r="C3636" s="59" t="s">
        <v>674</v>
      </c>
      <c r="D3636" s="59" t="s">
        <v>1036</v>
      </c>
      <c r="E3636" s="59" t="s">
        <v>905</v>
      </c>
      <c r="F3636">
        <v>1.4200000000000001E-2</v>
      </c>
    </row>
    <row r="3637" spans="1:6">
      <c r="A3637" s="60" t="s">
        <v>445</v>
      </c>
      <c r="B3637" s="59" t="s">
        <v>446</v>
      </c>
      <c r="C3637" s="59" t="s">
        <v>674</v>
      </c>
      <c r="D3637" s="59" t="s">
        <v>1036</v>
      </c>
      <c r="E3637" s="59" t="s">
        <v>905</v>
      </c>
      <c r="F3637">
        <v>3.0700000000000002E-2</v>
      </c>
    </row>
    <row r="3638" spans="1:6">
      <c r="A3638" s="60" t="s">
        <v>227</v>
      </c>
      <c r="B3638" s="59" t="s">
        <v>228</v>
      </c>
      <c r="C3638" s="59" t="s">
        <v>656</v>
      </c>
      <c r="D3638" s="59" t="s">
        <v>1030</v>
      </c>
      <c r="E3638" s="59" t="s">
        <v>918</v>
      </c>
      <c r="F3638">
        <v>1147999.0900000001</v>
      </c>
    </row>
    <row r="3639" spans="1:6">
      <c r="A3639" s="60" t="s">
        <v>227</v>
      </c>
      <c r="B3639" s="59" t="s">
        <v>228</v>
      </c>
      <c r="C3639" s="59" t="s">
        <v>658</v>
      </c>
      <c r="D3639" s="59" t="s">
        <v>1031</v>
      </c>
      <c r="E3639" s="59" t="s">
        <v>917</v>
      </c>
      <c r="F3639">
        <v>2136277.54</v>
      </c>
    </row>
    <row r="3640" spans="1:6">
      <c r="A3640" s="60" t="s">
        <v>227</v>
      </c>
      <c r="B3640" s="59" t="s">
        <v>228</v>
      </c>
      <c r="C3640" s="59" t="s">
        <v>650</v>
      </c>
      <c r="D3640" s="59" t="s">
        <v>1035</v>
      </c>
      <c r="E3640" s="59" t="s">
        <v>909</v>
      </c>
      <c r="F3640">
        <v>1972390.1</v>
      </c>
    </row>
    <row r="3641" spans="1:6">
      <c r="A3641" s="60" t="s">
        <v>227</v>
      </c>
      <c r="B3641" s="59" t="s">
        <v>228</v>
      </c>
      <c r="C3641" s="59" t="s">
        <v>648</v>
      </c>
      <c r="D3641" s="59" t="s">
        <v>1032</v>
      </c>
      <c r="E3641" s="59" t="s">
        <v>919</v>
      </c>
      <c r="F3641">
        <v>105559.31</v>
      </c>
    </row>
    <row r="3642" spans="1:6">
      <c r="A3642" s="60" t="s">
        <v>227</v>
      </c>
      <c r="B3642" s="59" t="s">
        <v>228</v>
      </c>
      <c r="C3642" s="59" t="s">
        <v>519</v>
      </c>
      <c r="D3642" s="59" t="s">
        <v>1033</v>
      </c>
      <c r="E3642" s="59" t="s">
        <v>906</v>
      </c>
      <c r="F3642">
        <v>7620114.46</v>
      </c>
    </row>
    <row r="3643" spans="1:6">
      <c r="A3643" s="60" t="s">
        <v>227</v>
      </c>
      <c r="B3643" s="59" t="s">
        <v>228</v>
      </c>
      <c r="C3643" s="59" t="s">
        <v>660</v>
      </c>
      <c r="D3643" s="59" t="s">
        <v>1034</v>
      </c>
      <c r="E3643" s="59" t="s">
        <v>910</v>
      </c>
      <c r="F3643">
        <v>1593173.87</v>
      </c>
    </row>
    <row r="3644" spans="1:6">
      <c r="A3644" s="60" t="s">
        <v>229</v>
      </c>
      <c r="B3644" s="59" t="s">
        <v>230</v>
      </c>
      <c r="C3644" s="59" t="s">
        <v>680</v>
      </c>
      <c r="D3644" s="59" t="s">
        <v>1029</v>
      </c>
      <c r="E3644" s="59" t="s">
        <v>861</v>
      </c>
      <c r="F3644">
        <v>0.17</v>
      </c>
    </row>
    <row r="3645" spans="1:6">
      <c r="A3645" s="60" t="s">
        <v>229</v>
      </c>
      <c r="B3645" s="59" t="s">
        <v>230</v>
      </c>
      <c r="C3645" s="59" t="s">
        <v>656</v>
      </c>
      <c r="D3645" s="59" t="s">
        <v>1030</v>
      </c>
      <c r="E3645" s="59" t="s">
        <v>918</v>
      </c>
      <c r="F3645">
        <v>1939417.69</v>
      </c>
    </row>
    <row r="3646" spans="1:6">
      <c r="A3646" s="60" t="s">
        <v>229</v>
      </c>
      <c r="B3646" s="59" t="s">
        <v>230</v>
      </c>
      <c r="C3646" s="59" t="s">
        <v>658</v>
      </c>
      <c r="D3646" s="59" t="s">
        <v>1031</v>
      </c>
      <c r="E3646" s="59" t="s">
        <v>917</v>
      </c>
      <c r="F3646">
        <v>3970799.14</v>
      </c>
    </row>
    <row r="3647" spans="1:6">
      <c r="A3647" s="60" t="s">
        <v>229</v>
      </c>
      <c r="B3647" s="59" t="s">
        <v>230</v>
      </c>
      <c r="C3647" s="59" t="s">
        <v>650</v>
      </c>
      <c r="D3647" s="59" t="s">
        <v>1035</v>
      </c>
      <c r="E3647" s="59" t="s">
        <v>909</v>
      </c>
      <c r="F3647">
        <v>3169188.53</v>
      </c>
    </row>
    <row r="3648" spans="1:6">
      <c r="A3648" s="60" t="s">
        <v>229</v>
      </c>
      <c r="B3648" s="59" t="s">
        <v>230</v>
      </c>
      <c r="C3648" s="59" t="s">
        <v>648</v>
      </c>
      <c r="D3648" s="59" t="s">
        <v>1032</v>
      </c>
      <c r="E3648" s="59" t="s">
        <v>919</v>
      </c>
      <c r="F3648">
        <v>182269.45</v>
      </c>
    </row>
    <row r="3649" spans="1:6">
      <c r="A3649" s="60" t="s">
        <v>229</v>
      </c>
      <c r="B3649" s="59" t="s">
        <v>230</v>
      </c>
      <c r="C3649" s="59" t="s">
        <v>519</v>
      </c>
      <c r="D3649" s="59" t="s">
        <v>1033</v>
      </c>
      <c r="E3649" s="59" t="s">
        <v>906</v>
      </c>
      <c r="F3649">
        <v>10023567.42</v>
      </c>
    </row>
    <row r="3650" spans="1:6">
      <c r="A3650" s="60" t="s">
        <v>229</v>
      </c>
      <c r="B3650" s="59" t="s">
        <v>230</v>
      </c>
      <c r="C3650" s="59" t="s">
        <v>660</v>
      </c>
      <c r="D3650" s="59" t="s">
        <v>1034</v>
      </c>
      <c r="E3650" s="59" t="s">
        <v>910</v>
      </c>
      <c r="F3650">
        <v>3516804.89</v>
      </c>
    </row>
    <row r="3651" spans="1:6">
      <c r="A3651" s="60" t="s">
        <v>231</v>
      </c>
      <c r="B3651" s="59" t="s">
        <v>232</v>
      </c>
      <c r="C3651" s="59" t="s">
        <v>680</v>
      </c>
      <c r="D3651" s="59" t="s">
        <v>1029</v>
      </c>
      <c r="E3651" s="59" t="s">
        <v>861</v>
      </c>
      <c r="F3651">
        <v>0.2152</v>
      </c>
    </row>
    <row r="3652" spans="1:6">
      <c r="A3652" s="60" t="s">
        <v>231</v>
      </c>
      <c r="B3652" s="59" t="s">
        <v>232</v>
      </c>
      <c r="C3652" s="59" t="s">
        <v>656</v>
      </c>
      <c r="D3652" s="59" t="s">
        <v>1030</v>
      </c>
      <c r="E3652" s="59" t="s">
        <v>918</v>
      </c>
      <c r="F3652">
        <v>1074273.3799999999</v>
      </c>
    </row>
    <row r="3653" spans="1:6">
      <c r="A3653" s="60" t="s">
        <v>231</v>
      </c>
      <c r="B3653" s="59" t="s">
        <v>232</v>
      </c>
      <c r="C3653" s="59" t="s">
        <v>658</v>
      </c>
      <c r="D3653" s="59" t="s">
        <v>1031</v>
      </c>
      <c r="E3653" s="59" t="s">
        <v>917</v>
      </c>
      <c r="F3653">
        <v>2560062.2999999998</v>
      </c>
    </row>
    <row r="3654" spans="1:6">
      <c r="A3654" s="60" t="s">
        <v>231</v>
      </c>
      <c r="B3654" s="59" t="s">
        <v>232</v>
      </c>
      <c r="C3654" s="59" t="s">
        <v>650</v>
      </c>
      <c r="D3654" s="59" t="s">
        <v>1035</v>
      </c>
      <c r="E3654" s="59" t="s">
        <v>909</v>
      </c>
      <c r="F3654">
        <v>1948299.33</v>
      </c>
    </row>
    <row r="3655" spans="1:6">
      <c r="A3655" s="60" t="s">
        <v>231</v>
      </c>
      <c r="B3655" s="59" t="s">
        <v>232</v>
      </c>
      <c r="C3655" s="59" t="s">
        <v>648</v>
      </c>
      <c r="D3655" s="59" t="s">
        <v>1032</v>
      </c>
      <c r="E3655" s="59" t="s">
        <v>919</v>
      </c>
      <c r="F3655">
        <v>113849.32</v>
      </c>
    </row>
    <row r="3656" spans="1:6">
      <c r="A3656" s="60" t="s">
        <v>231</v>
      </c>
      <c r="B3656" s="59" t="s">
        <v>232</v>
      </c>
      <c r="C3656" s="59" t="s">
        <v>519</v>
      </c>
      <c r="D3656" s="59" t="s">
        <v>1033</v>
      </c>
      <c r="E3656" s="59" t="s">
        <v>906</v>
      </c>
      <c r="F3656">
        <v>6309088.8099999996</v>
      </c>
    </row>
    <row r="3657" spans="1:6">
      <c r="A3657" s="60" t="s">
        <v>231</v>
      </c>
      <c r="B3657" s="59" t="s">
        <v>232</v>
      </c>
      <c r="C3657" s="59" t="s">
        <v>660</v>
      </c>
      <c r="D3657" s="59" t="s">
        <v>1034</v>
      </c>
      <c r="E3657" s="59" t="s">
        <v>910</v>
      </c>
      <c r="F3657">
        <v>2044821.7</v>
      </c>
    </row>
    <row r="3658" spans="1:6">
      <c r="A3658" s="60" t="s">
        <v>233</v>
      </c>
      <c r="B3658" s="59" t="s">
        <v>234</v>
      </c>
      <c r="C3658" s="59" t="s">
        <v>680</v>
      </c>
      <c r="D3658" s="59" t="s">
        <v>1029</v>
      </c>
      <c r="E3658" s="59" t="s">
        <v>861</v>
      </c>
      <c r="F3658">
        <v>0.21879999999999999</v>
      </c>
    </row>
    <row r="3659" spans="1:6">
      <c r="A3659" s="60" t="s">
        <v>233</v>
      </c>
      <c r="B3659" s="59" t="s">
        <v>234</v>
      </c>
      <c r="C3659" s="59" t="s">
        <v>656</v>
      </c>
      <c r="D3659" s="59" t="s">
        <v>1030</v>
      </c>
      <c r="E3659" s="59" t="s">
        <v>918</v>
      </c>
      <c r="F3659">
        <v>341437.43</v>
      </c>
    </row>
    <row r="3660" spans="1:6">
      <c r="A3660" s="60" t="s">
        <v>233</v>
      </c>
      <c r="B3660" s="59" t="s">
        <v>234</v>
      </c>
      <c r="C3660" s="59" t="s">
        <v>658</v>
      </c>
      <c r="D3660" s="59" t="s">
        <v>1031</v>
      </c>
      <c r="E3660" s="59" t="s">
        <v>917</v>
      </c>
      <c r="F3660">
        <v>599311.67000000004</v>
      </c>
    </row>
    <row r="3661" spans="1:6">
      <c r="A3661" s="60" t="s">
        <v>233</v>
      </c>
      <c r="B3661" s="59" t="s">
        <v>234</v>
      </c>
      <c r="C3661" s="59" t="s">
        <v>650</v>
      </c>
      <c r="D3661" s="59" t="s">
        <v>1035</v>
      </c>
      <c r="E3661" s="59" t="s">
        <v>909</v>
      </c>
      <c r="F3661">
        <v>552016.32999999996</v>
      </c>
    </row>
    <row r="3662" spans="1:6">
      <c r="A3662" s="60" t="s">
        <v>233</v>
      </c>
      <c r="B3662" s="59" t="s">
        <v>234</v>
      </c>
      <c r="C3662" s="59" t="s">
        <v>648</v>
      </c>
      <c r="D3662" s="59" t="s">
        <v>1032</v>
      </c>
      <c r="E3662" s="59" t="s">
        <v>919</v>
      </c>
      <c r="F3662">
        <v>30617.74</v>
      </c>
    </row>
    <row r="3663" spans="1:6">
      <c r="A3663" s="60" t="s">
        <v>233</v>
      </c>
      <c r="B3663" s="59" t="s">
        <v>234</v>
      </c>
      <c r="C3663" s="59" t="s">
        <v>519</v>
      </c>
      <c r="D3663" s="59" t="s">
        <v>1033</v>
      </c>
      <c r="E3663" s="59" t="s">
        <v>906</v>
      </c>
      <c r="F3663">
        <v>1601532.77</v>
      </c>
    </row>
    <row r="3664" spans="1:6">
      <c r="A3664" s="60" t="s">
        <v>233</v>
      </c>
      <c r="B3664" s="59" t="s">
        <v>234</v>
      </c>
      <c r="C3664" s="59" t="s">
        <v>660</v>
      </c>
      <c r="D3664" s="59" t="s">
        <v>1034</v>
      </c>
      <c r="E3664" s="59" t="s">
        <v>910</v>
      </c>
      <c r="F3664">
        <v>834309.31</v>
      </c>
    </row>
    <row r="3665" spans="1:6">
      <c r="A3665" s="60" t="s">
        <v>235</v>
      </c>
      <c r="B3665" s="59" t="s">
        <v>236</v>
      </c>
      <c r="C3665" s="59" t="s">
        <v>680</v>
      </c>
      <c r="D3665" s="59" t="s">
        <v>1029</v>
      </c>
      <c r="E3665" s="59" t="s">
        <v>861</v>
      </c>
      <c r="F3665">
        <v>0.17199999999999999</v>
      </c>
    </row>
    <row r="3666" spans="1:6">
      <c r="A3666" s="60" t="s">
        <v>235</v>
      </c>
      <c r="B3666" s="59" t="s">
        <v>236</v>
      </c>
      <c r="C3666" s="59" t="s">
        <v>656</v>
      </c>
      <c r="D3666" s="59" t="s">
        <v>1030</v>
      </c>
      <c r="E3666" s="59" t="s">
        <v>918</v>
      </c>
      <c r="F3666">
        <v>448212.63</v>
      </c>
    </row>
    <row r="3667" spans="1:6">
      <c r="A3667" s="60" t="s">
        <v>235</v>
      </c>
      <c r="B3667" s="59" t="s">
        <v>236</v>
      </c>
      <c r="C3667" s="59" t="s">
        <v>658</v>
      </c>
      <c r="D3667" s="59" t="s">
        <v>1031</v>
      </c>
      <c r="E3667" s="59" t="s">
        <v>917</v>
      </c>
      <c r="F3667">
        <v>888466.85</v>
      </c>
    </row>
    <row r="3668" spans="1:6">
      <c r="A3668" s="60" t="s">
        <v>235</v>
      </c>
      <c r="B3668" s="59" t="s">
        <v>236</v>
      </c>
      <c r="C3668" s="59" t="s">
        <v>650</v>
      </c>
      <c r="D3668" s="59" t="s">
        <v>1035</v>
      </c>
      <c r="E3668" s="59" t="s">
        <v>909</v>
      </c>
      <c r="F3668">
        <v>1227974.72</v>
      </c>
    </row>
    <row r="3669" spans="1:6">
      <c r="A3669" s="60" t="s">
        <v>235</v>
      </c>
      <c r="B3669" s="59" t="s">
        <v>236</v>
      </c>
      <c r="C3669" s="59" t="s">
        <v>648</v>
      </c>
      <c r="D3669" s="59" t="s">
        <v>1032</v>
      </c>
      <c r="E3669" s="59" t="s">
        <v>919</v>
      </c>
      <c r="F3669">
        <v>42997.47</v>
      </c>
    </row>
    <row r="3670" spans="1:6">
      <c r="A3670" s="60" t="s">
        <v>235</v>
      </c>
      <c r="B3670" s="59" t="s">
        <v>236</v>
      </c>
      <c r="C3670" s="59" t="s">
        <v>519</v>
      </c>
      <c r="D3670" s="59" t="s">
        <v>1033</v>
      </c>
      <c r="E3670" s="59" t="s">
        <v>906</v>
      </c>
      <c r="F3670">
        <v>2708079.58</v>
      </c>
    </row>
    <row r="3671" spans="1:6">
      <c r="A3671" s="60" t="s">
        <v>235</v>
      </c>
      <c r="B3671" s="59" t="s">
        <v>236</v>
      </c>
      <c r="C3671" s="59" t="s">
        <v>660</v>
      </c>
      <c r="D3671" s="59" t="s">
        <v>1034</v>
      </c>
      <c r="E3671" s="59" t="s">
        <v>910</v>
      </c>
      <c r="F3671">
        <v>662215.09</v>
      </c>
    </row>
    <row r="3672" spans="1:6">
      <c r="A3672" s="60" t="s">
        <v>237</v>
      </c>
      <c r="B3672" s="59" t="s">
        <v>238</v>
      </c>
      <c r="C3672" s="59" t="s">
        <v>680</v>
      </c>
      <c r="D3672" s="59" t="s">
        <v>1029</v>
      </c>
      <c r="E3672" s="59" t="s">
        <v>861</v>
      </c>
      <c r="F3672">
        <v>0.2374</v>
      </c>
    </row>
    <row r="3673" spans="1:6">
      <c r="A3673" s="60" t="s">
        <v>237</v>
      </c>
      <c r="B3673" s="59" t="s">
        <v>238</v>
      </c>
      <c r="C3673" s="59" t="s">
        <v>656</v>
      </c>
      <c r="D3673" s="59" t="s">
        <v>1030</v>
      </c>
      <c r="E3673" s="59" t="s">
        <v>918</v>
      </c>
      <c r="F3673">
        <v>342211.17</v>
      </c>
    </row>
    <row r="3674" spans="1:6">
      <c r="A3674" s="60" t="s">
        <v>237</v>
      </c>
      <c r="B3674" s="59" t="s">
        <v>238</v>
      </c>
      <c r="C3674" s="59" t="s">
        <v>658</v>
      </c>
      <c r="D3674" s="59" t="s">
        <v>1031</v>
      </c>
      <c r="E3674" s="59" t="s">
        <v>917</v>
      </c>
      <c r="F3674">
        <v>615117.94999999995</v>
      </c>
    </row>
    <row r="3675" spans="1:6">
      <c r="A3675" s="60" t="s">
        <v>237</v>
      </c>
      <c r="B3675" s="59" t="s">
        <v>238</v>
      </c>
      <c r="C3675" s="59" t="s">
        <v>650</v>
      </c>
      <c r="D3675" s="59" t="s">
        <v>1035</v>
      </c>
      <c r="E3675" s="59" t="s">
        <v>909</v>
      </c>
      <c r="F3675">
        <v>291487.31</v>
      </c>
    </row>
    <row r="3676" spans="1:6">
      <c r="A3676" s="60" t="s">
        <v>237</v>
      </c>
      <c r="B3676" s="59" t="s">
        <v>238</v>
      </c>
      <c r="C3676" s="59" t="s">
        <v>648</v>
      </c>
      <c r="D3676" s="59" t="s">
        <v>1032</v>
      </c>
      <c r="E3676" s="59" t="s">
        <v>919</v>
      </c>
      <c r="F3676">
        <v>39902.519999999997</v>
      </c>
    </row>
    <row r="3677" spans="1:6">
      <c r="A3677" s="60" t="s">
        <v>237</v>
      </c>
      <c r="B3677" s="59" t="s">
        <v>238</v>
      </c>
      <c r="C3677" s="59" t="s">
        <v>519</v>
      </c>
      <c r="D3677" s="59" t="s">
        <v>1033</v>
      </c>
      <c r="E3677" s="59" t="s">
        <v>906</v>
      </c>
      <c r="F3677">
        <v>1805837.77</v>
      </c>
    </row>
    <row r="3678" spans="1:6">
      <c r="A3678" s="60" t="s">
        <v>237</v>
      </c>
      <c r="B3678" s="59" t="s">
        <v>238</v>
      </c>
      <c r="C3678" s="59" t="s">
        <v>660</v>
      </c>
      <c r="D3678" s="59" t="s">
        <v>1034</v>
      </c>
      <c r="E3678" s="59" t="s">
        <v>910</v>
      </c>
      <c r="F3678">
        <v>681110.41</v>
      </c>
    </row>
    <row r="3679" spans="1:6">
      <c r="A3679" s="60" t="s">
        <v>239</v>
      </c>
      <c r="B3679" s="59" t="s">
        <v>240</v>
      </c>
      <c r="C3679" s="59" t="s">
        <v>680</v>
      </c>
      <c r="D3679" s="59" t="s">
        <v>1029</v>
      </c>
      <c r="E3679" s="59" t="s">
        <v>861</v>
      </c>
      <c r="F3679">
        <v>0.16520000000000001</v>
      </c>
    </row>
    <row r="3680" spans="1:6">
      <c r="A3680" s="60" t="s">
        <v>239</v>
      </c>
      <c r="B3680" s="59" t="s">
        <v>240</v>
      </c>
      <c r="C3680" s="59" t="s">
        <v>656</v>
      </c>
      <c r="D3680" s="59" t="s">
        <v>1030</v>
      </c>
      <c r="E3680" s="59" t="s">
        <v>918</v>
      </c>
      <c r="F3680">
        <v>1002537.24</v>
      </c>
    </row>
    <row r="3681" spans="1:6">
      <c r="A3681" s="60" t="s">
        <v>239</v>
      </c>
      <c r="B3681" s="59" t="s">
        <v>240</v>
      </c>
      <c r="C3681" s="59" t="s">
        <v>658</v>
      </c>
      <c r="D3681" s="59" t="s">
        <v>1031</v>
      </c>
      <c r="E3681" s="59" t="s">
        <v>917</v>
      </c>
      <c r="F3681">
        <v>1865802.51</v>
      </c>
    </row>
    <row r="3682" spans="1:6">
      <c r="A3682" s="60" t="s">
        <v>239</v>
      </c>
      <c r="B3682" s="59" t="s">
        <v>240</v>
      </c>
      <c r="C3682" s="59" t="s">
        <v>650</v>
      </c>
      <c r="D3682" s="59" t="s">
        <v>1035</v>
      </c>
      <c r="E3682" s="59" t="s">
        <v>909</v>
      </c>
      <c r="F3682">
        <v>1923336.52</v>
      </c>
    </row>
    <row r="3683" spans="1:6">
      <c r="A3683" s="60" t="s">
        <v>239</v>
      </c>
      <c r="B3683" s="59" t="s">
        <v>240</v>
      </c>
      <c r="C3683" s="59" t="s">
        <v>648</v>
      </c>
      <c r="D3683" s="59" t="s">
        <v>1032</v>
      </c>
      <c r="E3683" s="59" t="s">
        <v>919</v>
      </c>
      <c r="F3683">
        <v>94837.59</v>
      </c>
    </row>
    <row r="3684" spans="1:6">
      <c r="A3684" s="60" t="s">
        <v>239</v>
      </c>
      <c r="B3684" s="59" t="s">
        <v>240</v>
      </c>
      <c r="C3684" s="59" t="s">
        <v>519</v>
      </c>
      <c r="D3684" s="59" t="s">
        <v>1033</v>
      </c>
      <c r="E3684" s="59" t="s">
        <v>906</v>
      </c>
      <c r="F3684">
        <v>4885019.57</v>
      </c>
    </row>
    <row r="3685" spans="1:6">
      <c r="A3685" s="60" t="s">
        <v>239</v>
      </c>
      <c r="B3685" s="59" t="s">
        <v>240</v>
      </c>
      <c r="C3685" s="59" t="s">
        <v>660</v>
      </c>
      <c r="D3685" s="59" t="s">
        <v>1034</v>
      </c>
      <c r="E3685" s="59" t="s">
        <v>910</v>
      </c>
      <c r="F3685">
        <v>1858876.34</v>
      </c>
    </row>
    <row r="3686" spans="1:6">
      <c r="A3686" s="60" t="s">
        <v>241</v>
      </c>
      <c r="B3686" s="59" t="s">
        <v>242</v>
      </c>
      <c r="C3686" s="59" t="s">
        <v>680</v>
      </c>
      <c r="D3686" s="59" t="s">
        <v>1029</v>
      </c>
      <c r="E3686" s="59" t="s">
        <v>861</v>
      </c>
      <c r="F3686">
        <v>0.18229999999999999</v>
      </c>
    </row>
    <row r="3687" spans="1:6">
      <c r="A3687" s="60" t="s">
        <v>241</v>
      </c>
      <c r="B3687" s="59" t="s">
        <v>242</v>
      </c>
      <c r="C3687" s="59" t="s">
        <v>656</v>
      </c>
      <c r="D3687" s="59" t="s">
        <v>1030</v>
      </c>
      <c r="E3687" s="59" t="s">
        <v>918</v>
      </c>
      <c r="F3687">
        <v>956665.92</v>
      </c>
    </row>
    <row r="3688" spans="1:6">
      <c r="A3688" s="60" t="s">
        <v>241</v>
      </c>
      <c r="B3688" s="59" t="s">
        <v>242</v>
      </c>
      <c r="C3688" s="59" t="s">
        <v>658</v>
      </c>
      <c r="D3688" s="59" t="s">
        <v>1031</v>
      </c>
      <c r="E3688" s="59" t="s">
        <v>917</v>
      </c>
      <c r="F3688">
        <v>1885477.45</v>
      </c>
    </row>
    <row r="3689" spans="1:6">
      <c r="A3689" s="60" t="s">
        <v>241</v>
      </c>
      <c r="B3689" s="59" t="s">
        <v>242</v>
      </c>
      <c r="C3689" s="59" t="s">
        <v>650</v>
      </c>
      <c r="D3689" s="59" t="s">
        <v>1035</v>
      </c>
      <c r="E3689" s="59" t="s">
        <v>909</v>
      </c>
      <c r="F3689">
        <v>898661.65</v>
      </c>
    </row>
    <row r="3690" spans="1:6">
      <c r="A3690" s="60" t="s">
        <v>241</v>
      </c>
      <c r="B3690" s="59" t="s">
        <v>242</v>
      </c>
      <c r="C3690" s="59" t="s">
        <v>648</v>
      </c>
      <c r="D3690" s="59" t="s">
        <v>1032</v>
      </c>
      <c r="E3690" s="59" t="s">
        <v>919</v>
      </c>
      <c r="F3690">
        <v>166463.20000000001</v>
      </c>
    </row>
    <row r="3691" spans="1:6">
      <c r="A3691" s="60" t="s">
        <v>241</v>
      </c>
      <c r="B3691" s="59" t="s">
        <v>242</v>
      </c>
      <c r="C3691" s="59" t="s">
        <v>519</v>
      </c>
      <c r="D3691" s="59" t="s">
        <v>1033</v>
      </c>
      <c r="E3691" s="59" t="s">
        <v>906</v>
      </c>
      <c r="F3691">
        <v>9469617.4600000009</v>
      </c>
    </row>
    <row r="3692" spans="1:6">
      <c r="A3692" s="60" t="s">
        <v>241</v>
      </c>
      <c r="B3692" s="59" t="s">
        <v>242</v>
      </c>
      <c r="C3692" s="59" t="s">
        <v>660</v>
      </c>
      <c r="D3692" s="59" t="s">
        <v>1034</v>
      </c>
      <c r="E3692" s="59" t="s">
        <v>910</v>
      </c>
      <c r="F3692">
        <v>3195143.5</v>
      </c>
    </row>
    <row r="3693" spans="1:6">
      <c r="A3693" s="60" t="s">
        <v>243</v>
      </c>
      <c r="B3693" s="59" t="s">
        <v>244</v>
      </c>
      <c r="C3693" s="59" t="s">
        <v>680</v>
      </c>
      <c r="D3693" s="59" t="s">
        <v>1029</v>
      </c>
      <c r="E3693" s="59" t="s">
        <v>861</v>
      </c>
      <c r="F3693">
        <v>0.25869999999999999</v>
      </c>
    </row>
    <row r="3694" spans="1:6">
      <c r="A3694" s="60" t="s">
        <v>243</v>
      </c>
      <c r="B3694" s="59" t="s">
        <v>244</v>
      </c>
      <c r="C3694" s="59" t="s">
        <v>656</v>
      </c>
      <c r="D3694" s="59" t="s">
        <v>1030</v>
      </c>
      <c r="E3694" s="59" t="s">
        <v>918</v>
      </c>
      <c r="F3694">
        <v>268043.3</v>
      </c>
    </row>
    <row r="3695" spans="1:6">
      <c r="A3695" s="60" t="s">
        <v>243</v>
      </c>
      <c r="B3695" s="59" t="s">
        <v>244</v>
      </c>
      <c r="C3695" s="59" t="s">
        <v>658</v>
      </c>
      <c r="D3695" s="59" t="s">
        <v>1031</v>
      </c>
      <c r="E3695" s="59" t="s">
        <v>917</v>
      </c>
      <c r="F3695">
        <v>581957.94999999995</v>
      </c>
    </row>
    <row r="3696" spans="1:6">
      <c r="A3696" s="60" t="s">
        <v>243</v>
      </c>
      <c r="B3696" s="59" t="s">
        <v>244</v>
      </c>
      <c r="C3696" s="59" t="s">
        <v>650</v>
      </c>
      <c r="D3696" s="59" t="s">
        <v>1035</v>
      </c>
      <c r="E3696" s="59" t="s">
        <v>909</v>
      </c>
      <c r="F3696">
        <v>218451.96</v>
      </c>
    </row>
    <row r="3697" spans="1:6">
      <c r="A3697" s="60" t="s">
        <v>243</v>
      </c>
      <c r="B3697" s="59" t="s">
        <v>244</v>
      </c>
      <c r="C3697" s="59" t="s">
        <v>648</v>
      </c>
      <c r="D3697" s="59" t="s">
        <v>1032</v>
      </c>
      <c r="E3697" s="59" t="s">
        <v>919</v>
      </c>
      <c r="F3697">
        <v>25201.59</v>
      </c>
    </row>
    <row r="3698" spans="1:6">
      <c r="A3698" s="60" t="s">
        <v>243</v>
      </c>
      <c r="B3698" s="59" t="s">
        <v>244</v>
      </c>
      <c r="C3698" s="59" t="s">
        <v>519</v>
      </c>
      <c r="D3698" s="59" t="s">
        <v>1033</v>
      </c>
      <c r="E3698" s="59" t="s">
        <v>906</v>
      </c>
      <c r="F3698">
        <v>1510087.63</v>
      </c>
    </row>
    <row r="3699" spans="1:6">
      <c r="A3699" s="60" t="s">
        <v>243</v>
      </c>
      <c r="B3699" s="59" t="s">
        <v>244</v>
      </c>
      <c r="C3699" s="59" t="s">
        <v>660</v>
      </c>
      <c r="D3699" s="59" t="s">
        <v>1034</v>
      </c>
      <c r="E3699" s="59" t="s">
        <v>910</v>
      </c>
      <c r="F3699">
        <v>1012083.85</v>
      </c>
    </row>
    <row r="3700" spans="1:6">
      <c r="A3700" s="60" t="s">
        <v>672</v>
      </c>
      <c r="B3700" s="59" t="s">
        <v>673</v>
      </c>
      <c r="C3700" s="59" t="s">
        <v>660</v>
      </c>
      <c r="D3700" s="59" t="s">
        <v>1034</v>
      </c>
      <c r="E3700" s="59" t="s">
        <v>910</v>
      </c>
      <c r="F3700">
        <v>1874661.93</v>
      </c>
    </row>
    <row r="3701" spans="1:6">
      <c r="A3701" s="60" t="s">
        <v>569</v>
      </c>
      <c r="B3701" s="59" t="s">
        <v>570</v>
      </c>
      <c r="C3701" s="59" t="s">
        <v>680</v>
      </c>
      <c r="D3701" s="59" t="s">
        <v>1029</v>
      </c>
      <c r="E3701" s="59" t="s">
        <v>861</v>
      </c>
      <c r="F3701">
        <v>0.1535</v>
      </c>
    </row>
    <row r="3702" spans="1:6">
      <c r="A3702" s="60" t="s">
        <v>569</v>
      </c>
      <c r="B3702" s="59" t="s">
        <v>570</v>
      </c>
      <c r="C3702" s="59" t="s">
        <v>519</v>
      </c>
      <c r="D3702" s="59" t="s">
        <v>1033</v>
      </c>
      <c r="E3702" s="59" t="s">
        <v>906</v>
      </c>
      <c r="F3702">
        <v>210652.11</v>
      </c>
    </row>
    <row r="3703" spans="1:6">
      <c r="A3703" s="60" t="s">
        <v>83</v>
      </c>
      <c r="B3703" s="59" t="s">
        <v>84</v>
      </c>
      <c r="C3703" s="59" t="s">
        <v>674</v>
      </c>
      <c r="D3703" s="59" t="s">
        <v>1036</v>
      </c>
      <c r="E3703" s="59" t="s">
        <v>905</v>
      </c>
      <c r="F3703">
        <v>5.3400000000000003E-2</v>
      </c>
    </row>
    <row r="3704" spans="1:6">
      <c r="A3704" s="60" t="s">
        <v>447</v>
      </c>
      <c r="B3704" s="59" t="s">
        <v>448</v>
      </c>
      <c r="C3704" s="59" t="s">
        <v>674</v>
      </c>
      <c r="D3704" s="59" t="s">
        <v>1036</v>
      </c>
      <c r="E3704" s="59" t="s">
        <v>905</v>
      </c>
      <c r="F3704">
        <v>3.4000000000000002E-2</v>
      </c>
    </row>
    <row r="3705" spans="1:6">
      <c r="A3705" s="60" t="s">
        <v>449</v>
      </c>
      <c r="B3705" s="59" t="s">
        <v>450</v>
      </c>
      <c r="C3705" s="59" t="s">
        <v>674</v>
      </c>
      <c r="D3705" s="59" t="s">
        <v>1036</v>
      </c>
      <c r="E3705" s="59" t="s">
        <v>905</v>
      </c>
      <c r="F3705">
        <v>3.9699999999999999E-2</v>
      </c>
    </row>
    <row r="3706" spans="1:6">
      <c r="A3706" s="60" t="s">
        <v>451</v>
      </c>
      <c r="B3706" s="59" t="s">
        <v>452</v>
      </c>
      <c r="C3706" s="59" t="s">
        <v>674</v>
      </c>
      <c r="D3706" s="59" t="s">
        <v>1036</v>
      </c>
      <c r="E3706" s="59" t="s">
        <v>905</v>
      </c>
      <c r="F3706">
        <v>3.7999999999999999E-2</v>
      </c>
    </row>
    <row r="3707" spans="1:6">
      <c r="A3707" s="60" t="s">
        <v>453</v>
      </c>
      <c r="B3707" s="59" t="s">
        <v>454</v>
      </c>
      <c r="C3707" s="59" t="s">
        <v>674</v>
      </c>
      <c r="D3707" s="59" t="s">
        <v>1036</v>
      </c>
      <c r="E3707" s="59" t="s">
        <v>905</v>
      </c>
      <c r="F3707">
        <v>3.2599999999999997E-2</v>
      </c>
    </row>
    <row r="3708" spans="1:6">
      <c r="A3708" s="60" t="s">
        <v>455</v>
      </c>
      <c r="B3708" s="59" t="s">
        <v>456</v>
      </c>
      <c r="C3708" s="59" t="s">
        <v>674</v>
      </c>
      <c r="D3708" s="59" t="s">
        <v>1036</v>
      </c>
      <c r="E3708" s="59" t="s">
        <v>905</v>
      </c>
      <c r="F3708">
        <v>3.8100000000000002E-2</v>
      </c>
    </row>
    <row r="3709" spans="1:6">
      <c r="A3709" s="60" t="s">
        <v>629</v>
      </c>
      <c r="B3709" s="59" t="s">
        <v>630</v>
      </c>
      <c r="C3709" s="59" t="s">
        <v>674</v>
      </c>
      <c r="D3709" s="59" t="s">
        <v>1036</v>
      </c>
      <c r="E3709" s="59" t="s">
        <v>905</v>
      </c>
      <c r="F3709">
        <v>0.2303</v>
      </c>
    </row>
    <row r="3710" spans="1:6">
      <c r="A3710" s="60" t="s">
        <v>457</v>
      </c>
      <c r="B3710" s="59" t="s">
        <v>458</v>
      </c>
      <c r="C3710" s="59" t="s">
        <v>674</v>
      </c>
      <c r="D3710" s="59" t="s">
        <v>1036</v>
      </c>
      <c r="E3710" s="59" t="s">
        <v>905</v>
      </c>
      <c r="F3710">
        <v>4.0399999999999998E-2</v>
      </c>
    </row>
    <row r="3711" spans="1:6">
      <c r="A3711" s="60" t="s">
        <v>459</v>
      </c>
      <c r="B3711" s="59" t="s">
        <v>460</v>
      </c>
      <c r="C3711" s="59" t="s">
        <v>674</v>
      </c>
      <c r="D3711" s="59" t="s">
        <v>1036</v>
      </c>
      <c r="E3711" s="59" t="s">
        <v>905</v>
      </c>
      <c r="F3711">
        <v>5.11E-2</v>
      </c>
    </row>
    <row r="3712" spans="1:6">
      <c r="A3712" s="60" t="s">
        <v>461</v>
      </c>
      <c r="B3712" s="59" t="s">
        <v>462</v>
      </c>
      <c r="C3712" s="59" t="s">
        <v>674</v>
      </c>
      <c r="D3712" s="59" t="s">
        <v>1036</v>
      </c>
      <c r="E3712" s="59" t="s">
        <v>905</v>
      </c>
      <c r="F3712">
        <v>3.9600000000000003E-2</v>
      </c>
    </row>
    <row r="3713" spans="1:6">
      <c r="A3713" s="60" t="s">
        <v>463</v>
      </c>
      <c r="B3713" s="59" t="s">
        <v>464</v>
      </c>
      <c r="C3713" s="59" t="s">
        <v>674</v>
      </c>
      <c r="D3713" s="59" t="s">
        <v>1036</v>
      </c>
      <c r="E3713" s="59" t="s">
        <v>905</v>
      </c>
      <c r="F3713">
        <v>3.7999999999999999E-2</v>
      </c>
    </row>
    <row r="3714" spans="1:6">
      <c r="A3714" s="60" t="s">
        <v>465</v>
      </c>
      <c r="B3714" s="59" t="s">
        <v>466</v>
      </c>
      <c r="C3714" s="59" t="s">
        <v>674</v>
      </c>
      <c r="D3714" s="59" t="s">
        <v>1036</v>
      </c>
      <c r="E3714" s="59" t="s">
        <v>905</v>
      </c>
      <c r="F3714">
        <v>7.2099999999999997E-2</v>
      </c>
    </row>
    <row r="3715" spans="1:6">
      <c r="A3715" s="60" t="s">
        <v>349</v>
      </c>
      <c r="B3715" s="59" t="s">
        <v>350</v>
      </c>
      <c r="C3715" s="59" t="s">
        <v>674</v>
      </c>
      <c r="D3715" s="59" t="s">
        <v>1036</v>
      </c>
      <c r="E3715" s="59" t="s">
        <v>905</v>
      </c>
      <c r="F3715">
        <v>3.9800000000000002E-2</v>
      </c>
    </row>
    <row r="3716" spans="1:6">
      <c r="A3716" s="60" t="s">
        <v>351</v>
      </c>
      <c r="B3716" s="59" t="s">
        <v>352</v>
      </c>
      <c r="C3716" s="59" t="s">
        <v>674</v>
      </c>
      <c r="D3716" s="59" t="s">
        <v>1036</v>
      </c>
      <c r="E3716" s="59" t="s">
        <v>905</v>
      </c>
      <c r="F3716">
        <v>4.6800000000000001E-2</v>
      </c>
    </row>
    <row r="3717" spans="1:6">
      <c r="A3717" s="60" t="s">
        <v>353</v>
      </c>
      <c r="B3717" s="59" t="s">
        <v>354</v>
      </c>
      <c r="C3717" s="59" t="s">
        <v>674</v>
      </c>
      <c r="D3717" s="59" t="s">
        <v>1036</v>
      </c>
      <c r="E3717" s="59" t="s">
        <v>905</v>
      </c>
      <c r="F3717">
        <v>2.9899999999999999E-2</v>
      </c>
    </row>
    <row r="3718" spans="1:6">
      <c r="A3718" s="60" t="s">
        <v>631</v>
      </c>
      <c r="B3718" s="59" t="s">
        <v>632</v>
      </c>
      <c r="C3718" s="59" t="s">
        <v>674</v>
      </c>
      <c r="D3718" s="59" t="s">
        <v>1036</v>
      </c>
      <c r="E3718" s="59" t="s">
        <v>905</v>
      </c>
      <c r="F3718">
        <v>2.8000000000000001E-2</v>
      </c>
    </row>
    <row r="3719" spans="1:6">
      <c r="A3719" s="60" t="s">
        <v>633</v>
      </c>
      <c r="B3719" s="59" t="s">
        <v>634</v>
      </c>
      <c r="C3719" s="59" t="s">
        <v>674</v>
      </c>
      <c r="D3719" s="59" t="s">
        <v>1036</v>
      </c>
      <c r="E3719" s="59" t="s">
        <v>905</v>
      </c>
      <c r="F3719">
        <v>0.17169999999999999</v>
      </c>
    </row>
    <row r="3720" spans="1:6">
      <c r="A3720" s="60" t="s">
        <v>355</v>
      </c>
      <c r="B3720" s="59" t="s">
        <v>356</v>
      </c>
      <c r="C3720" s="59" t="s">
        <v>674</v>
      </c>
      <c r="D3720" s="59" t="s">
        <v>1036</v>
      </c>
      <c r="E3720" s="59" t="s">
        <v>905</v>
      </c>
      <c r="F3720">
        <v>2.52E-2</v>
      </c>
    </row>
    <row r="3721" spans="1:6">
      <c r="A3721" s="60" t="s">
        <v>357</v>
      </c>
      <c r="B3721" s="59" t="s">
        <v>358</v>
      </c>
      <c r="C3721" s="59" t="s">
        <v>674</v>
      </c>
      <c r="D3721" s="59" t="s">
        <v>1036</v>
      </c>
      <c r="E3721" s="59" t="s">
        <v>905</v>
      </c>
      <c r="F3721">
        <v>4.41E-2</v>
      </c>
    </row>
    <row r="3722" spans="1:6">
      <c r="A3722" s="60" t="s">
        <v>359</v>
      </c>
      <c r="B3722" s="59" t="s">
        <v>360</v>
      </c>
      <c r="C3722" s="59" t="s">
        <v>674</v>
      </c>
      <c r="D3722" s="59" t="s">
        <v>1036</v>
      </c>
      <c r="E3722" s="59" t="s">
        <v>905</v>
      </c>
      <c r="F3722">
        <v>3.6499999999999998E-2</v>
      </c>
    </row>
    <row r="3723" spans="1:6">
      <c r="A3723" s="60" t="s">
        <v>361</v>
      </c>
      <c r="B3723" s="59" t="s">
        <v>362</v>
      </c>
      <c r="C3723" s="59" t="s">
        <v>674</v>
      </c>
      <c r="D3723" s="59" t="s">
        <v>1036</v>
      </c>
      <c r="E3723" s="59" t="s">
        <v>905</v>
      </c>
      <c r="F3723">
        <v>3.2399999999999998E-2</v>
      </c>
    </row>
    <row r="3724" spans="1:6">
      <c r="A3724" s="60" t="s">
        <v>363</v>
      </c>
      <c r="B3724" s="59" t="s">
        <v>364</v>
      </c>
      <c r="C3724" s="59" t="s">
        <v>674</v>
      </c>
      <c r="D3724" s="59" t="s">
        <v>1036</v>
      </c>
      <c r="E3724" s="59" t="s">
        <v>905</v>
      </c>
      <c r="F3724">
        <v>5.2200000000000003E-2</v>
      </c>
    </row>
    <row r="3725" spans="1:6">
      <c r="A3725" s="60" t="s">
        <v>365</v>
      </c>
      <c r="B3725" s="59" t="s">
        <v>366</v>
      </c>
      <c r="C3725" s="59" t="s">
        <v>674</v>
      </c>
      <c r="D3725" s="59" t="s">
        <v>1036</v>
      </c>
      <c r="E3725" s="59" t="s">
        <v>905</v>
      </c>
      <c r="F3725">
        <v>2.7900000000000001E-2</v>
      </c>
    </row>
    <row r="3726" spans="1:6">
      <c r="A3726" s="60" t="s">
        <v>367</v>
      </c>
      <c r="B3726" s="59" t="s">
        <v>368</v>
      </c>
      <c r="C3726" s="59" t="s">
        <v>674</v>
      </c>
      <c r="D3726" s="59" t="s">
        <v>1036</v>
      </c>
      <c r="E3726" s="59" t="s">
        <v>905</v>
      </c>
      <c r="F3726">
        <v>2.9499999999999998E-2</v>
      </c>
    </row>
    <row r="3727" spans="1:6">
      <c r="A3727" s="60" t="s">
        <v>369</v>
      </c>
      <c r="B3727" s="59" t="s">
        <v>370</v>
      </c>
      <c r="C3727" s="59" t="s">
        <v>674</v>
      </c>
      <c r="D3727" s="59" t="s">
        <v>1036</v>
      </c>
      <c r="E3727" s="59" t="s">
        <v>905</v>
      </c>
      <c r="F3727">
        <v>3.1399999999999997E-2</v>
      </c>
    </row>
    <row r="3728" spans="1:6">
      <c r="A3728" s="60" t="s">
        <v>371</v>
      </c>
      <c r="B3728" s="59" t="s">
        <v>372</v>
      </c>
      <c r="C3728" s="59" t="s">
        <v>674</v>
      </c>
      <c r="D3728" s="59" t="s">
        <v>1036</v>
      </c>
      <c r="E3728" s="59" t="s">
        <v>905</v>
      </c>
      <c r="F3728">
        <v>4.5600000000000002E-2</v>
      </c>
    </row>
    <row r="3729" spans="1:6">
      <c r="A3729" s="60" t="s">
        <v>373</v>
      </c>
      <c r="B3729" s="59" t="s">
        <v>374</v>
      </c>
      <c r="C3729" s="59" t="s">
        <v>674</v>
      </c>
      <c r="D3729" s="59" t="s">
        <v>1036</v>
      </c>
      <c r="E3729" s="59" t="s">
        <v>905</v>
      </c>
      <c r="F3729">
        <v>3.8199999999999998E-2</v>
      </c>
    </row>
    <row r="3730" spans="1:6">
      <c r="A3730" s="60" t="s">
        <v>375</v>
      </c>
      <c r="B3730" s="59" t="s">
        <v>376</v>
      </c>
      <c r="C3730" s="59" t="s">
        <v>674</v>
      </c>
      <c r="D3730" s="59" t="s">
        <v>1036</v>
      </c>
      <c r="E3730" s="59" t="s">
        <v>905</v>
      </c>
      <c r="F3730">
        <v>3.6400000000000002E-2</v>
      </c>
    </row>
    <row r="3731" spans="1:6">
      <c r="A3731" s="60" t="s">
        <v>573</v>
      </c>
      <c r="B3731" s="59" t="s">
        <v>574</v>
      </c>
      <c r="C3731" s="59" t="s">
        <v>674</v>
      </c>
      <c r="D3731" s="59" t="s">
        <v>1036</v>
      </c>
      <c r="E3731" s="59" t="s">
        <v>905</v>
      </c>
      <c r="F3731">
        <v>5.8599999999999999E-2</v>
      </c>
    </row>
    <row r="3732" spans="1:6">
      <c r="A3732" s="60" t="s">
        <v>575</v>
      </c>
      <c r="B3732" s="59" t="s">
        <v>576</v>
      </c>
      <c r="C3732" s="59" t="s">
        <v>674</v>
      </c>
      <c r="D3732" s="59" t="s">
        <v>1036</v>
      </c>
      <c r="E3732" s="59" t="s">
        <v>905</v>
      </c>
      <c r="F3732">
        <v>3.8699999999999998E-2</v>
      </c>
    </row>
    <row r="3733" spans="1:6">
      <c r="A3733" s="60" t="s">
        <v>377</v>
      </c>
      <c r="B3733" s="59" t="s">
        <v>900</v>
      </c>
      <c r="C3733" s="59" t="s">
        <v>674</v>
      </c>
      <c r="D3733" s="59" t="s">
        <v>1036</v>
      </c>
      <c r="E3733" s="59" t="s">
        <v>905</v>
      </c>
      <c r="F3733">
        <v>6.6799999999999998E-2</v>
      </c>
    </row>
    <row r="3734" spans="1:6">
      <c r="A3734" s="60" t="s">
        <v>577</v>
      </c>
      <c r="B3734" s="59" t="s">
        <v>578</v>
      </c>
      <c r="C3734" s="59" t="s">
        <v>674</v>
      </c>
      <c r="D3734" s="59" t="s">
        <v>1036</v>
      </c>
      <c r="E3734" s="59" t="s">
        <v>905</v>
      </c>
      <c r="F3734">
        <v>7.7499999999999999E-2</v>
      </c>
    </row>
    <row r="3735" spans="1:6">
      <c r="A3735" s="60" t="s">
        <v>379</v>
      </c>
      <c r="B3735" s="59" t="s">
        <v>380</v>
      </c>
      <c r="C3735" s="59" t="s">
        <v>674</v>
      </c>
      <c r="D3735" s="59" t="s">
        <v>1036</v>
      </c>
      <c r="E3735" s="59" t="s">
        <v>905</v>
      </c>
      <c r="F3735">
        <v>3.0599999999999999E-2</v>
      </c>
    </row>
    <row r="3736" spans="1:6">
      <c r="A3736" s="60" t="s">
        <v>381</v>
      </c>
      <c r="B3736" s="59" t="s">
        <v>382</v>
      </c>
      <c r="C3736" s="59" t="s">
        <v>674</v>
      </c>
      <c r="D3736" s="59" t="s">
        <v>1036</v>
      </c>
      <c r="E3736" s="59" t="s">
        <v>905</v>
      </c>
      <c r="F3736">
        <v>7.1999999999999995E-2</v>
      </c>
    </row>
    <row r="3737" spans="1:6">
      <c r="A3737" s="60" t="s">
        <v>579</v>
      </c>
      <c r="B3737" s="59" t="s">
        <v>580</v>
      </c>
      <c r="C3737" s="59" t="s">
        <v>674</v>
      </c>
      <c r="D3737" s="59" t="s">
        <v>1036</v>
      </c>
      <c r="E3737" s="59" t="s">
        <v>905</v>
      </c>
      <c r="F3737">
        <v>6.7400000000000002E-2</v>
      </c>
    </row>
    <row r="3738" spans="1:6">
      <c r="A3738" s="60" t="s">
        <v>383</v>
      </c>
      <c r="B3738" s="59" t="s">
        <v>384</v>
      </c>
      <c r="C3738" s="59" t="s">
        <v>674</v>
      </c>
      <c r="D3738" s="59" t="s">
        <v>1036</v>
      </c>
      <c r="E3738" s="59" t="s">
        <v>905</v>
      </c>
      <c r="F3738">
        <v>2.7300000000000001E-2</v>
      </c>
    </row>
    <row r="3739" spans="1:6">
      <c r="A3739" s="60" t="s">
        <v>581</v>
      </c>
      <c r="B3739" s="59" t="s">
        <v>582</v>
      </c>
      <c r="C3739" s="59" t="s">
        <v>674</v>
      </c>
      <c r="D3739" s="59" t="s">
        <v>1036</v>
      </c>
      <c r="E3739" s="59" t="s">
        <v>905</v>
      </c>
      <c r="F3739">
        <v>0.13719999999999999</v>
      </c>
    </row>
    <row r="3740" spans="1:6">
      <c r="A3740" s="60" t="s">
        <v>583</v>
      </c>
      <c r="B3740" s="59" t="s">
        <v>584</v>
      </c>
      <c r="C3740" s="59" t="s">
        <v>674</v>
      </c>
      <c r="D3740" s="59" t="s">
        <v>1036</v>
      </c>
      <c r="E3740" s="59" t="s">
        <v>905</v>
      </c>
      <c r="F3740">
        <v>9.2799999999999994E-2</v>
      </c>
    </row>
    <row r="3741" spans="1:6">
      <c r="A3741" s="60" t="s">
        <v>585</v>
      </c>
      <c r="B3741" s="59" t="s">
        <v>586</v>
      </c>
      <c r="C3741" s="59" t="s">
        <v>674</v>
      </c>
      <c r="D3741" s="59" t="s">
        <v>1036</v>
      </c>
      <c r="E3741" s="59" t="s">
        <v>905</v>
      </c>
      <c r="F3741">
        <v>0.1757</v>
      </c>
    </row>
    <row r="3742" spans="1:6">
      <c r="A3742" s="60" t="s">
        <v>385</v>
      </c>
      <c r="B3742" s="59" t="s">
        <v>386</v>
      </c>
      <c r="C3742" s="59" t="s">
        <v>674</v>
      </c>
      <c r="D3742" s="59" t="s">
        <v>1036</v>
      </c>
      <c r="E3742" s="59" t="s">
        <v>905</v>
      </c>
      <c r="F3742">
        <v>4.7699999999999999E-2</v>
      </c>
    </row>
    <row r="3743" spans="1:6">
      <c r="A3743" s="60" t="s">
        <v>387</v>
      </c>
      <c r="B3743" s="59" t="s">
        <v>388</v>
      </c>
      <c r="C3743" s="59" t="s">
        <v>674</v>
      </c>
      <c r="D3743" s="59" t="s">
        <v>1036</v>
      </c>
      <c r="E3743" s="59" t="s">
        <v>905</v>
      </c>
      <c r="F3743">
        <v>4.7E-2</v>
      </c>
    </row>
    <row r="3744" spans="1:6">
      <c r="A3744" s="60" t="s">
        <v>389</v>
      </c>
      <c r="B3744" s="59" t="s">
        <v>390</v>
      </c>
      <c r="C3744" s="59" t="s">
        <v>674</v>
      </c>
      <c r="D3744" s="59" t="s">
        <v>1036</v>
      </c>
      <c r="E3744" s="59" t="s">
        <v>905</v>
      </c>
      <c r="F3744">
        <v>4.2000000000000003E-2</v>
      </c>
    </row>
    <row r="3745" spans="1:6">
      <c r="A3745" s="60" t="s">
        <v>391</v>
      </c>
      <c r="B3745" s="59" t="s">
        <v>392</v>
      </c>
      <c r="C3745" s="59" t="s">
        <v>674</v>
      </c>
      <c r="D3745" s="59" t="s">
        <v>1036</v>
      </c>
      <c r="E3745" s="59" t="s">
        <v>905</v>
      </c>
      <c r="F3745">
        <v>4.4499999999999998E-2</v>
      </c>
    </row>
    <row r="3746" spans="1:6">
      <c r="A3746" s="60" t="s">
        <v>393</v>
      </c>
      <c r="B3746" s="59" t="s">
        <v>394</v>
      </c>
      <c r="C3746" s="59" t="s">
        <v>674</v>
      </c>
      <c r="D3746" s="59" t="s">
        <v>1036</v>
      </c>
      <c r="E3746" s="59" t="s">
        <v>905</v>
      </c>
      <c r="F3746">
        <v>1.8599999999999998E-2</v>
      </c>
    </row>
    <row r="3747" spans="1:6">
      <c r="A3747" s="60" t="s">
        <v>395</v>
      </c>
      <c r="B3747" s="59" t="s">
        <v>396</v>
      </c>
      <c r="C3747" s="59" t="s">
        <v>674</v>
      </c>
      <c r="D3747" s="59" t="s">
        <v>1036</v>
      </c>
      <c r="E3747" s="59" t="s">
        <v>905</v>
      </c>
      <c r="F3747">
        <v>3.1399999999999997E-2</v>
      </c>
    </row>
    <row r="3748" spans="1:6">
      <c r="A3748" s="60" t="s">
        <v>397</v>
      </c>
      <c r="B3748" s="59" t="s">
        <v>398</v>
      </c>
      <c r="C3748" s="59" t="s">
        <v>674</v>
      </c>
      <c r="D3748" s="59" t="s">
        <v>1036</v>
      </c>
      <c r="E3748" s="59" t="s">
        <v>905</v>
      </c>
      <c r="F3748">
        <v>4.4699999999999997E-2</v>
      </c>
    </row>
    <row r="3749" spans="1:6">
      <c r="A3749" s="60" t="s">
        <v>399</v>
      </c>
      <c r="B3749" s="59" t="s">
        <v>400</v>
      </c>
      <c r="C3749" s="59" t="s">
        <v>674</v>
      </c>
      <c r="D3749" s="59" t="s">
        <v>1036</v>
      </c>
      <c r="E3749" s="59" t="s">
        <v>905</v>
      </c>
      <c r="F3749">
        <v>2.64E-2</v>
      </c>
    </row>
    <row r="3750" spans="1:6">
      <c r="A3750" s="60" t="s">
        <v>401</v>
      </c>
      <c r="B3750" s="59" t="s">
        <v>402</v>
      </c>
      <c r="C3750" s="59" t="s">
        <v>674</v>
      </c>
      <c r="D3750" s="59" t="s">
        <v>1036</v>
      </c>
      <c r="E3750" s="59" t="s">
        <v>905</v>
      </c>
      <c r="F3750">
        <v>3.1800000000000002E-2</v>
      </c>
    </row>
    <row r="3751" spans="1:6">
      <c r="A3751" s="60" t="s">
        <v>587</v>
      </c>
      <c r="B3751" s="59" t="s">
        <v>588</v>
      </c>
      <c r="C3751" s="59" t="s">
        <v>674</v>
      </c>
      <c r="D3751" s="59" t="s">
        <v>1036</v>
      </c>
      <c r="E3751" s="59" t="s">
        <v>905</v>
      </c>
      <c r="F3751">
        <v>3.09E-2</v>
      </c>
    </row>
    <row r="3752" spans="1:6">
      <c r="A3752" s="60" t="s">
        <v>403</v>
      </c>
      <c r="B3752" s="59" t="s">
        <v>404</v>
      </c>
      <c r="C3752" s="59" t="s">
        <v>674</v>
      </c>
      <c r="D3752" s="59" t="s">
        <v>1036</v>
      </c>
      <c r="E3752" s="59" t="s">
        <v>905</v>
      </c>
      <c r="F3752">
        <v>2.35E-2</v>
      </c>
    </row>
    <row r="3753" spans="1:6">
      <c r="A3753" s="60" t="s">
        <v>405</v>
      </c>
      <c r="B3753" s="59" t="s">
        <v>406</v>
      </c>
      <c r="C3753" s="59" t="s">
        <v>674</v>
      </c>
      <c r="D3753" s="59" t="s">
        <v>1036</v>
      </c>
      <c r="E3753" s="59" t="s">
        <v>905</v>
      </c>
      <c r="F3753">
        <v>1.29E-2</v>
      </c>
    </row>
    <row r="3754" spans="1:6">
      <c r="A3754" s="60" t="s">
        <v>589</v>
      </c>
      <c r="B3754" s="59" t="s">
        <v>590</v>
      </c>
      <c r="C3754" s="59" t="s">
        <v>674</v>
      </c>
      <c r="D3754" s="59" t="s">
        <v>1036</v>
      </c>
      <c r="E3754" s="59" t="s">
        <v>905</v>
      </c>
      <c r="F3754">
        <v>3.8699999999999998E-2</v>
      </c>
    </row>
    <row r="3755" spans="1:6">
      <c r="A3755" s="60" t="s">
        <v>407</v>
      </c>
      <c r="B3755" s="59" t="s">
        <v>408</v>
      </c>
      <c r="C3755" s="59" t="s">
        <v>674</v>
      </c>
      <c r="D3755" s="59" t="s">
        <v>1036</v>
      </c>
      <c r="E3755" s="59" t="s">
        <v>905</v>
      </c>
      <c r="F3755">
        <v>6.3399999999999998E-2</v>
      </c>
    </row>
    <row r="3756" spans="1:6">
      <c r="A3756" s="60" t="s">
        <v>625</v>
      </c>
      <c r="B3756" s="59" t="s">
        <v>626</v>
      </c>
      <c r="C3756" s="59" t="s">
        <v>674</v>
      </c>
      <c r="D3756" s="59" t="s">
        <v>1036</v>
      </c>
      <c r="E3756" s="59" t="s">
        <v>905</v>
      </c>
      <c r="F3756">
        <v>0.1633</v>
      </c>
    </row>
    <row r="3757" spans="1:6">
      <c r="A3757" s="60" t="s">
        <v>409</v>
      </c>
      <c r="B3757" s="59" t="s">
        <v>410</v>
      </c>
      <c r="C3757" s="59" t="s">
        <v>674</v>
      </c>
      <c r="D3757" s="59" t="s">
        <v>1036</v>
      </c>
      <c r="E3757" s="59" t="s">
        <v>905</v>
      </c>
      <c r="F3757">
        <v>6.3600000000000004E-2</v>
      </c>
    </row>
    <row r="3758" spans="1:6">
      <c r="A3758" s="60" t="s">
        <v>411</v>
      </c>
      <c r="B3758" s="59" t="s">
        <v>412</v>
      </c>
      <c r="C3758" s="59" t="s">
        <v>674</v>
      </c>
      <c r="D3758" s="59" t="s">
        <v>1036</v>
      </c>
      <c r="E3758" s="59" t="s">
        <v>905</v>
      </c>
      <c r="F3758">
        <v>5.6099999999999997E-2</v>
      </c>
    </row>
    <row r="3759" spans="1:6">
      <c r="A3759" s="60" t="s">
        <v>413</v>
      </c>
      <c r="B3759" s="59" t="s">
        <v>414</v>
      </c>
      <c r="C3759" s="59" t="s">
        <v>674</v>
      </c>
      <c r="D3759" s="59" t="s">
        <v>1036</v>
      </c>
      <c r="E3759" s="59" t="s">
        <v>905</v>
      </c>
      <c r="F3759">
        <v>5.7500000000000002E-2</v>
      </c>
    </row>
    <row r="3760" spans="1:6">
      <c r="A3760" s="60" t="s">
        <v>415</v>
      </c>
      <c r="B3760" s="59" t="s">
        <v>416</v>
      </c>
      <c r="C3760" s="59" t="s">
        <v>674</v>
      </c>
      <c r="D3760" s="59" t="s">
        <v>1036</v>
      </c>
      <c r="E3760" s="59" t="s">
        <v>905</v>
      </c>
      <c r="F3760">
        <v>3.2899999999999999E-2</v>
      </c>
    </row>
    <row r="3761" spans="1:6">
      <c r="A3761" s="60" t="s">
        <v>417</v>
      </c>
      <c r="B3761" s="59" t="s">
        <v>418</v>
      </c>
      <c r="C3761" s="59" t="s">
        <v>674</v>
      </c>
      <c r="D3761" s="59" t="s">
        <v>1036</v>
      </c>
      <c r="E3761" s="59" t="s">
        <v>905</v>
      </c>
      <c r="F3761">
        <v>5.5599999999999997E-2</v>
      </c>
    </row>
    <row r="3762" spans="1:6">
      <c r="A3762" s="60" t="s">
        <v>419</v>
      </c>
      <c r="B3762" s="59" t="s">
        <v>420</v>
      </c>
      <c r="C3762" s="59" t="s">
        <v>674</v>
      </c>
      <c r="D3762" s="59" t="s">
        <v>1036</v>
      </c>
      <c r="E3762" s="59" t="s">
        <v>905</v>
      </c>
      <c r="F3762">
        <v>1.7899999999999999E-2</v>
      </c>
    </row>
    <row r="3763" spans="1:6">
      <c r="A3763" s="60" t="s">
        <v>421</v>
      </c>
      <c r="B3763" s="59" t="s">
        <v>422</v>
      </c>
      <c r="C3763" s="59" t="s">
        <v>674</v>
      </c>
      <c r="D3763" s="59" t="s">
        <v>1036</v>
      </c>
      <c r="E3763" s="59" t="s">
        <v>905</v>
      </c>
      <c r="F3763">
        <v>4.2000000000000003E-2</v>
      </c>
    </row>
    <row r="3764" spans="1:6">
      <c r="A3764" s="60" t="s">
        <v>85</v>
      </c>
      <c r="B3764" s="59" t="s">
        <v>86</v>
      </c>
      <c r="C3764" s="59" t="s">
        <v>674</v>
      </c>
      <c r="D3764" s="59" t="s">
        <v>1036</v>
      </c>
      <c r="E3764" s="59" t="s">
        <v>905</v>
      </c>
      <c r="F3764">
        <v>5.6300000000000003E-2</v>
      </c>
    </row>
    <row r="3765" spans="1:6">
      <c r="A3765" s="60" t="s">
        <v>87</v>
      </c>
      <c r="B3765" s="59" t="s">
        <v>88</v>
      </c>
      <c r="C3765" s="59" t="s">
        <v>674</v>
      </c>
      <c r="D3765" s="59" t="s">
        <v>1036</v>
      </c>
      <c r="E3765" s="59" t="s">
        <v>905</v>
      </c>
      <c r="F3765">
        <v>5.0799999999999998E-2</v>
      </c>
    </row>
    <row r="3766" spans="1:6">
      <c r="A3766" s="60" t="s">
        <v>531</v>
      </c>
      <c r="B3766" s="59" t="s">
        <v>532</v>
      </c>
      <c r="C3766" s="59" t="s">
        <v>674</v>
      </c>
      <c r="D3766" s="59" t="s">
        <v>1036</v>
      </c>
      <c r="E3766" s="59" t="s">
        <v>905</v>
      </c>
      <c r="F3766">
        <v>6.1699999999999998E-2</v>
      </c>
    </row>
    <row r="3767" spans="1:6">
      <c r="A3767" s="60" t="s">
        <v>533</v>
      </c>
      <c r="B3767" s="59" t="s">
        <v>534</v>
      </c>
      <c r="C3767" s="59" t="s">
        <v>674</v>
      </c>
      <c r="D3767" s="59" t="s">
        <v>1036</v>
      </c>
      <c r="E3767" s="59" t="s">
        <v>905</v>
      </c>
      <c r="F3767">
        <v>0.1138</v>
      </c>
    </row>
    <row r="3768" spans="1:6">
      <c r="A3768" s="60" t="s">
        <v>89</v>
      </c>
      <c r="B3768" s="59" t="s">
        <v>90</v>
      </c>
      <c r="C3768" s="59" t="s">
        <v>674</v>
      </c>
      <c r="D3768" s="59" t="s">
        <v>1036</v>
      </c>
      <c r="E3768" s="59" t="s">
        <v>905</v>
      </c>
      <c r="F3768">
        <v>3.9899999999999998E-2</v>
      </c>
    </row>
    <row r="3769" spans="1:6">
      <c r="A3769" s="60" t="s">
        <v>91</v>
      </c>
      <c r="B3769" s="59" t="s">
        <v>92</v>
      </c>
      <c r="C3769" s="59" t="s">
        <v>674</v>
      </c>
      <c r="D3769" s="59" t="s">
        <v>1036</v>
      </c>
      <c r="E3769" s="59" t="s">
        <v>905</v>
      </c>
      <c r="F3769">
        <v>3.6799999999999999E-2</v>
      </c>
    </row>
    <row r="3770" spans="1:6">
      <c r="A3770" s="60" t="s">
        <v>93</v>
      </c>
      <c r="B3770" s="59" t="s">
        <v>94</v>
      </c>
      <c r="C3770" s="59" t="s">
        <v>674</v>
      </c>
      <c r="D3770" s="59" t="s">
        <v>1036</v>
      </c>
      <c r="E3770" s="59" t="s">
        <v>905</v>
      </c>
      <c r="F3770">
        <v>3.8100000000000002E-2</v>
      </c>
    </row>
    <row r="3771" spans="1:6">
      <c r="A3771" s="60" t="s">
        <v>181</v>
      </c>
      <c r="B3771" s="59" t="s">
        <v>182</v>
      </c>
      <c r="C3771" s="59" t="s">
        <v>674</v>
      </c>
      <c r="D3771" s="59" t="s">
        <v>1036</v>
      </c>
      <c r="E3771" s="59" t="s">
        <v>905</v>
      </c>
      <c r="F3771">
        <v>4.7100000000000003E-2</v>
      </c>
    </row>
    <row r="3772" spans="1:6">
      <c r="A3772" s="60" t="s">
        <v>183</v>
      </c>
      <c r="B3772" s="59" t="s">
        <v>184</v>
      </c>
      <c r="C3772" s="59" t="s">
        <v>674</v>
      </c>
      <c r="D3772" s="59" t="s">
        <v>1036</v>
      </c>
      <c r="E3772" s="59" t="s">
        <v>905</v>
      </c>
      <c r="F3772">
        <v>3.2500000000000001E-2</v>
      </c>
    </row>
    <row r="3773" spans="1:6">
      <c r="A3773" s="60" t="s">
        <v>185</v>
      </c>
      <c r="B3773" s="59" t="s">
        <v>186</v>
      </c>
      <c r="C3773" s="59" t="s">
        <v>674</v>
      </c>
      <c r="D3773" s="59" t="s">
        <v>1036</v>
      </c>
      <c r="E3773" s="59" t="s">
        <v>905</v>
      </c>
      <c r="F3773">
        <v>3.73E-2</v>
      </c>
    </row>
    <row r="3774" spans="1:6">
      <c r="A3774" s="60" t="s">
        <v>187</v>
      </c>
      <c r="B3774" s="59" t="s">
        <v>188</v>
      </c>
      <c r="C3774" s="59" t="s">
        <v>674</v>
      </c>
      <c r="D3774" s="59" t="s">
        <v>1036</v>
      </c>
      <c r="E3774" s="59" t="s">
        <v>905</v>
      </c>
      <c r="F3774">
        <v>3.5200000000000002E-2</v>
      </c>
    </row>
    <row r="3775" spans="1:6">
      <c r="A3775" s="60" t="s">
        <v>189</v>
      </c>
      <c r="B3775" s="59" t="s">
        <v>190</v>
      </c>
      <c r="C3775" s="59" t="s">
        <v>674</v>
      </c>
      <c r="D3775" s="59" t="s">
        <v>1036</v>
      </c>
      <c r="E3775" s="59" t="s">
        <v>905</v>
      </c>
      <c r="F3775">
        <v>4.8000000000000001E-2</v>
      </c>
    </row>
    <row r="3776" spans="1:6">
      <c r="A3776" s="60" t="s">
        <v>191</v>
      </c>
      <c r="B3776" s="59" t="s">
        <v>192</v>
      </c>
      <c r="C3776" s="59" t="s">
        <v>674</v>
      </c>
      <c r="D3776" s="59" t="s">
        <v>1036</v>
      </c>
      <c r="E3776" s="59" t="s">
        <v>905</v>
      </c>
      <c r="F3776">
        <v>4.3999999999999997E-2</v>
      </c>
    </row>
    <row r="3777" spans="1:6">
      <c r="A3777" s="60" t="s">
        <v>193</v>
      </c>
      <c r="B3777" s="59" t="s">
        <v>194</v>
      </c>
      <c r="C3777" s="59" t="s">
        <v>674</v>
      </c>
      <c r="D3777" s="59" t="s">
        <v>1036</v>
      </c>
      <c r="E3777" s="59" t="s">
        <v>905</v>
      </c>
      <c r="F3777">
        <v>2.9100000000000001E-2</v>
      </c>
    </row>
    <row r="3778" spans="1:6">
      <c r="A3778" s="60" t="s">
        <v>195</v>
      </c>
      <c r="B3778" s="59" t="s">
        <v>196</v>
      </c>
      <c r="C3778" s="59" t="s">
        <v>674</v>
      </c>
      <c r="D3778" s="59" t="s">
        <v>1036</v>
      </c>
      <c r="E3778" s="59" t="s">
        <v>905</v>
      </c>
      <c r="F3778">
        <v>4.2799999999999998E-2</v>
      </c>
    </row>
    <row r="3779" spans="1:6">
      <c r="A3779" s="60" t="s">
        <v>197</v>
      </c>
      <c r="B3779" s="59" t="s">
        <v>198</v>
      </c>
      <c r="C3779" s="59" t="s">
        <v>674</v>
      </c>
      <c r="D3779" s="59" t="s">
        <v>1036</v>
      </c>
      <c r="E3779" s="59" t="s">
        <v>905</v>
      </c>
      <c r="F3779">
        <v>3.6700000000000003E-2</v>
      </c>
    </row>
    <row r="3780" spans="1:6">
      <c r="A3780" s="60" t="s">
        <v>199</v>
      </c>
      <c r="B3780" s="59" t="s">
        <v>200</v>
      </c>
      <c r="C3780" s="59" t="s">
        <v>674</v>
      </c>
      <c r="D3780" s="59" t="s">
        <v>1036</v>
      </c>
      <c r="E3780" s="59" t="s">
        <v>905</v>
      </c>
      <c r="F3780">
        <v>3.1300000000000001E-2</v>
      </c>
    </row>
    <row r="3781" spans="1:6">
      <c r="A3781" s="60" t="s">
        <v>201</v>
      </c>
      <c r="B3781" s="59" t="s">
        <v>202</v>
      </c>
      <c r="C3781" s="59" t="s">
        <v>674</v>
      </c>
      <c r="D3781" s="59" t="s">
        <v>1036</v>
      </c>
      <c r="E3781" s="59" t="s">
        <v>905</v>
      </c>
      <c r="F3781">
        <v>9.3600000000000003E-2</v>
      </c>
    </row>
    <row r="3782" spans="1:6">
      <c r="A3782" s="60" t="s">
        <v>203</v>
      </c>
      <c r="B3782" s="59" t="s">
        <v>204</v>
      </c>
      <c r="C3782" s="59" t="s">
        <v>674</v>
      </c>
      <c r="D3782" s="59" t="s">
        <v>1036</v>
      </c>
      <c r="E3782" s="59" t="s">
        <v>905</v>
      </c>
      <c r="F3782">
        <v>3.32E-2</v>
      </c>
    </row>
    <row r="3783" spans="1:6">
      <c r="A3783" s="60" t="s">
        <v>205</v>
      </c>
      <c r="B3783" s="59" t="s">
        <v>206</v>
      </c>
      <c r="C3783" s="59" t="s">
        <v>674</v>
      </c>
      <c r="D3783" s="59" t="s">
        <v>1036</v>
      </c>
      <c r="E3783" s="59" t="s">
        <v>905</v>
      </c>
      <c r="F3783">
        <v>4.4000000000000003E-3</v>
      </c>
    </row>
    <row r="3784" spans="1:6">
      <c r="A3784" s="60" t="s">
        <v>335</v>
      </c>
      <c r="B3784" s="59" t="s">
        <v>336</v>
      </c>
      <c r="C3784" s="59" t="s">
        <v>674</v>
      </c>
      <c r="D3784" s="59" t="s">
        <v>1036</v>
      </c>
      <c r="E3784" s="59" t="s">
        <v>905</v>
      </c>
      <c r="F3784">
        <v>3.7900000000000003E-2</v>
      </c>
    </row>
    <row r="3785" spans="1:6">
      <c r="A3785" s="60" t="s">
        <v>337</v>
      </c>
      <c r="B3785" s="59" t="s">
        <v>338</v>
      </c>
      <c r="C3785" s="59" t="s">
        <v>674</v>
      </c>
      <c r="D3785" s="59" t="s">
        <v>1036</v>
      </c>
      <c r="E3785" s="59" t="s">
        <v>905</v>
      </c>
      <c r="F3785">
        <v>1.6799999999999999E-2</v>
      </c>
    </row>
    <row r="3786" spans="1:6">
      <c r="A3786" s="60" t="s">
        <v>339</v>
      </c>
      <c r="B3786" s="59" t="s">
        <v>340</v>
      </c>
      <c r="C3786" s="59" t="s">
        <v>674</v>
      </c>
      <c r="D3786" s="59" t="s">
        <v>1036</v>
      </c>
      <c r="E3786" s="59" t="s">
        <v>905</v>
      </c>
      <c r="F3786">
        <v>2.93E-2</v>
      </c>
    </row>
    <row r="3787" spans="1:6">
      <c r="A3787" s="60" t="s">
        <v>341</v>
      </c>
      <c r="B3787" s="59" t="s">
        <v>342</v>
      </c>
      <c r="C3787" s="59" t="s">
        <v>674</v>
      </c>
      <c r="D3787" s="59" t="s">
        <v>1036</v>
      </c>
      <c r="E3787" s="59" t="s">
        <v>905</v>
      </c>
      <c r="F3787">
        <v>2.5399999999999999E-2</v>
      </c>
    </row>
    <row r="3788" spans="1:6">
      <c r="A3788" s="60" t="s">
        <v>343</v>
      </c>
      <c r="B3788" s="59" t="s">
        <v>344</v>
      </c>
      <c r="C3788" s="59" t="s">
        <v>674</v>
      </c>
      <c r="D3788" s="59" t="s">
        <v>1036</v>
      </c>
      <c r="E3788" s="59" t="s">
        <v>905</v>
      </c>
      <c r="F3788">
        <v>3.85E-2</v>
      </c>
    </row>
    <row r="3789" spans="1:6">
      <c r="A3789" s="60" t="s">
        <v>345</v>
      </c>
      <c r="B3789" s="59" t="s">
        <v>346</v>
      </c>
      <c r="C3789" s="59" t="s">
        <v>674</v>
      </c>
      <c r="D3789" s="59" t="s">
        <v>1036</v>
      </c>
      <c r="E3789" s="59" t="s">
        <v>905</v>
      </c>
      <c r="F3789">
        <v>3.27E-2</v>
      </c>
    </row>
    <row r="3790" spans="1:6">
      <c r="A3790" s="60" t="s">
        <v>559</v>
      </c>
      <c r="B3790" s="59" t="s">
        <v>560</v>
      </c>
      <c r="C3790" s="59" t="s">
        <v>674</v>
      </c>
      <c r="D3790" s="59" t="s">
        <v>1036</v>
      </c>
      <c r="E3790" s="59" t="s">
        <v>905</v>
      </c>
      <c r="F3790">
        <v>0.15129999999999999</v>
      </c>
    </row>
    <row r="3791" spans="1:6">
      <c r="A3791" s="60" t="s">
        <v>347</v>
      </c>
      <c r="B3791" s="59" t="s">
        <v>348</v>
      </c>
      <c r="C3791" s="59" t="s">
        <v>674</v>
      </c>
      <c r="D3791" s="59" t="s">
        <v>1036</v>
      </c>
      <c r="E3791" s="59" t="s">
        <v>905</v>
      </c>
      <c r="F3791">
        <v>3.8699999999999998E-2</v>
      </c>
    </row>
    <row r="3792" spans="1:6">
      <c r="A3792" s="60" t="s">
        <v>561</v>
      </c>
      <c r="B3792" s="59" t="s">
        <v>562</v>
      </c>
      <c r="C3792" s="59" t="s">
        <v>674</v>
      </c>
      <c r="D3792" s="59" t="s">
        <v>1036</v>
      </c>
      <c r="E3792" s="59" t="s">
        <v>905</v>
      </c>
      <c r="F3792">
        <v>0.18190000000000001</v>
      </c>
    </row>
    <row r="3793" spans="1:6">
      <c r="A3793" s="60" t="s">
        <v>565</v>
      </c>
      <c r="B3793" s="59" t="s">
        <v>1028</v>
      </c>
      <c r="C3793" s="59" t="s">
        <v>674</v>
      </c>
      <c r="D3793" s="59" t="s">
        <v>1036</v>
      </c>
      <c r="E3793" s="59" t="s">
        <v>905</v>
      </c>
      <c r="F3793">
        <v>0.17130000000000001</v>
      </c>
    </row>
    <row r="3794" spans="1:6">
      <c r="A3794" s="60" t="s">
        <v>567</v>
      </c>
      <c r="B3794" s="59" t="s">
        <v>568</v>
      </c>
      <c r="C3794" s="59" t="s">
        <v>674</v>
      </c>
      <c r="D3794" s="59" t="s">
        <v>1036</v>
      </c>
      <c r="E3794" s="59" t="s">
        <v>905</v>
      </c>
      <c r="F3794">
        <v>0.17219999999999999</v>
      </c>
    </row>
    <row r="3795" spans="1:6">
      <c r="A3795" s="60" t="s">
        <v>545</v>
      </c>
      <c r="B3795" s="59" t="s">
        <v>546</v>
      </c>
      <c r="C3795" s="59" t="s">
        <v>674</v>
      </c>
      <c r="D3795" s="59" t="s">
        <v>1036</v>
      </c>
      <c r="E3795" s="59" t="s">
        <v>905</v>
      </c>
      <c r="F3795">
        <v>3.8699999999999998E-2</v>
      </c>
    </row>
    <row r="3796" spans="1:6">
      <c r="A3796" s="60" t="s">
        <v>547</v>
      </c>
      <c r="B3796" s="59" t="s">
        <v>548</v>
      </c>
      <c r="C3796" s="59" t="s">
        <v>674</v>
      </c>
      <c r="D3796" s="59" t="s">
        <v>1036</v>
      </c>
      <c r="E3796" s="59" t="s">
        <v>905</v>
      </c>
      <c r="F3796">
        <v>3.8699999999999998E-2</v>
      </c>
    </row>
    <row r="3797" spans="1:6">
      <c r="A3797" s="60" t="s">
        <v>549</v>
      </c>
      <c r="B3797" s="59" t="s">
        <v>550</v>
      </c>
      <c r="C3797" s="59" t="s">
        <v>674</v>
      </c>
      <c r="D3797" s="59" t="s">
        <v>1036</v>
      </c>
      <c r="E3797" s="59" t="s">
        <v>905</v>
      </c>
      <c r="F3797">
        <v>3.8699999999999998E-2</v>
      </c>
    </row>
    <row r="3798" spans="1:6">
      <c r="A3798" s="60" t="s">
        <v>155</v>
      </c>
      <c r="B3798" s="59" t="s">
        <v>156</v>
      </c>
      <c r="C3798" s="59" t="s">
        <v>674</v>
      </c>
      <c r="D3798" s="59" t="s">
        <v>1036</v>
      </c>
      <c r="E3798" s="59" t="s">
        <v>905</v>
      </c>
      <c r="F3798">
        <v>4.5600000000000002E-2</v>
      </c>
    </row>
    <row r="3799" spans="1:6">
      <c r="A3799" s="60" t="s">
        <v>157</v>
      </c>
      <c r="B3799" s="59" t="s">
        <v>158</v>
      </c>
      <c r="C3799" s="59" t="s">
        <v>674</v>
      </c>
      <c r="D3799" s="59" t="s">
        <v>1036</v>
      </c>
      <c r="E3799" s="59" t="s">
        <v>905</v>
      </c>
      <c r="F3799">
        <v>1.9599999999999999E-2</v>
      </c>
    </row>
    <row r="3800" spans="1:6">
      <c r="A3800" s="60" t="s">
        <v>159</v>
      </c>
      <c r="B3800" s="59" t="s">
        <v>160</v>
      </c>
      <c r="C3800" s="59" t="s">
        <v>674</v>
      </c>
      <c r="D3800" s="59" t="s">
        <v>1036</v>
      </c>
      <c r="E3800" s="59" t="s">
        <v>905</v>
      </c>
      <c r="F3800">
        <v>6.9000000000000006E-2</v>
      </c>
    </row>
    <row r="3801" spans="1:6">
      <c r="A3801" s="60" t="s">
        <v>161</v>
      </c>
      <c r="B3801" s="59" t="s">
        <v>162</v>
      </c>
      <c r="C3801" s="59" t="s">
        <v>674</v>
      </c>
      <c r="D3801" s="59" t="s">
        <v>1036</v>
      </c>
      <c r="E3801" s="59" t="s">
        <v>905</v>
      </c>
      <c r="F3801">
        <v>3.6999999999999998E-2</v>
      </c>
    </row>
    <row r="3802" spans="1:6">
      <c r="A3802" s="60" t="s">
        <v>163</v>
      </c>
      <c r="B3802" s="59" t="s">
        <v>164</v>
      </c>
      <c r="C3802" s="59" t="s">
        <v>674</v>
      </c>
      <c r="D3802" s="59" t="s">
        <v>1036</v>
      </c>
      <c r="E3802" s="59" t="s">
        <v>905</v>
      </c>
      <c r="F3802">
        <v>3.4799999999999998E-2</v>
      </c>
    </row>
    <row r="3803" spans="1:6">
      <c r="A3803" s="60" t="s">
        <v>551</v>
      </c>
      <c r="B3803" s="59" t="s">
        <v>552</v>
      </c>
      <c r="C3803" s="59" t="s">
        <v>674</v>
      </c>
      <c r="D3803" s="59" t="s">
        <v>1036</v>
      </c>
      <c r="E3803" s="59" t="s">
        <v>905</v>
      </c>
      <c r="F3803">
        <v>3.8699999999999998E-2</v>
      </c>
    </row>
    <row r="3804" spans="1:6">
      <c r="A3804" s="60" t="s">
        <v>165</v>
      </c>
      <c r="B3804" s="59" t="s">
        <v>166</v>
      </c>
      <c r="C3804" s="59" t="s">
        <v>674</v>
      </c>
      <c r="D3804" s="59" t="s">
        <v>1036</v>
      </c>
      <c r="E3804" s="59" t="s">
        <v>905</v>
      </c>
      <c r="F3804">
        <v>3.8699999999999998E-2</v>
      </c>
    </row>
    <row r="3805" spans="1:6">
      <c r="A3805" s="60" t="s">
        <v>553</v>
      </c>
      <c r="B3805" s="59" t="s">
        <v>554</v>
      </c>
      <c r="C3805" s="59" t="s">
        <v>674</v>
      </c>
      <c r="D3805" s="59" t="s">
        <v>1036</v>
      </c>
      <c r="E3805" s="59" t="s">
        <v>905</v>
      </c>
      <c r="F3805">
        <v>0.14360000000000001</v>
      </c>
    </row>
    <row r="3806" spans="1:6">
      <c r="A3806" s="60" t="s">
        <v>555</v>
      </c>
      <c r="B3806" s="59" t="s">
        <v>556</v>
      </c>
      <c r="C3806" s="59" t="s">
        <v>674</v>
      </c>
      <c r="D3806" s="59" t="s">
        <v>1036</v>
      </c>
      <c r="E3806" s="59" t="s">
        <v>905</v>
      </c>
      <c r="F3806">
        <v>0.1</v>
      </c>
    </row>
    <row r="3807" spans="1:6">
      <c r="A3807" s="60" t="s">
        <v>167</v>
      </c>
      <c r="B3807" s="59" t="s">
        <v>168</v>
      </c>
      <c r="C3807" s="59" t="s">
        <v>674</v>
      </c>
      <c r="D3807" s="59" t="s">
        <v>1036</v>
      </c>
      <c r="E3807" s="59" t="s">
        <v>905</v>
      </c>
      <c r="F3807">
        <v>7.8600000000000003E-2</v>
      </c>
    </row>
    <row r="3808" spans="1:6">
      <c r="A3808" s="60" t="s">
        <v>169</v>
      </c>
      <c r="B3808" s="59" t="s">
        <v>170</v>
      </c>
      <c r="C3808" s="59" t="s">
        <v>674</v>
      </c>
      <c r="D3808" s="59" t="s">
        <v>1036</v>
      </c>
      <c r="E3808" s="59" t="s">
        <v>905</v>
      </c>
      <c r="F3808">
        <v>4.1399999999999999E-2</v>
      </c>
    </row>
    <row r="3809" spans="1:6">
      <c r="A3809" s="60" t="s">
        <v>171</v>
      </c>
      <c r="B3809" s="59" t="s">
        <v>172</v>
      </c>
      <c r="C3809" s="59" t="s">
        <v>674</v>
      </c>
      <c r="D3809" s="59" t="s">
        <v>1036</v>
      </c>
      <c r="E3809" s="59" t="s">
        <v>905</v>
      </c>
      <c r="F3809">
        <v>7.9799999999999996E-2</v>
      </c>
    </row>
    <row r="3810" spans="1:6">
      <c r="A3810" s="60" t="s">
        <v>173</v>
      </c>
      <c r="B3810" s="59" t="s">
        <v>174</v>
      </c>
      <c r="C3810" s="59" t="s">
        <v>674</v>
      </c>
      <c r="D3810" s="59" t="s">
        <v>1036</v>
      </c>
      <c r="E3810" s="59" t="s">
        <v>905</v>
      </c>
      <c r="F3810">
        <v>7.8E-2</v>
      </c>
    </row>
    <row r="3811" spans="1:6">
      <c r="A3811" s="60" t="s">
        <v>175</v>
      </c>
      <c r="B3811" s="59" t="s">
        <v>176</v>
      </c>
      <c r="C3811" s="59" t="s">
        <v>674</v>
      </c>
      <c r="D3811" s="59" t="s">
        <v>1036</v>
      </c>
      <c r="E3811" s="59" t="s">
        <v>905</v>
      </c>
      <c r="F3811">
        <v>9.6600000000000005E-2</v>
      </c>
    </row>
    <row r="3812" spans="1:6">
      <c r="A3812" s="60" t="s">
        <v>591</v>
      </c>
      <c r="B3812" s="59" t="s">
        <v>592</v>
      </c>
      <c r="C3812" s="59" t="s">
        <v>674</v>
      </c>
      <c r="D3812" s="59" t="s">
        <v>1036</v>
      </c>
      <c r="E3812" s="59" t="s">
        <v>905</v>
      </c>
      <c r="F3812">
        <v>2.3E-2</v>
      </c>
    </row>
    <row r="3813" spans="1:6">
      <c r="A3813" s="60" t="s">
        <v>593</v>
      </c>
      <c r="B3813" s="59" t="s">
        <v>594</v>
      </c>
      <c r="C3813" s="59" t="s">
        <v>674</v>
      </c>
      <c r="D3813" s="59" t="s">
        <v>1036</v>
      </c>
      <c r="E3813" s="59" t="s">
        <v>905</v>
      </c>
      <c r="F3813">
        <v>7.4899999999999994E-2</v>
      </c>
    </row>
    <row r="3814" spans="1:6">
      <c r="A3814" s="60" t="s">
        <v>595</v>
      </c>
      <c r="B3814" s="59" t="s">
        <v>596</v>
      </c>
      <c r="C3814" s="59" t="s">
        <v>674</v>
      </c>
      <c r="D3814" s="59" t="s">
        <v>1036</v>
      </c>
      <c r="E3814" s="59" t="s">
        <v>905</v>
      </c>
      <c r="F3814">
        <v>3.5499999999999997E-2</v>
      </c>
    </row>
    <row r="3815" spans="1:6">
      <c r="A3815" s="60" t="s">
        <v>597</v>
      </c>
      <c r="B3815" s="59" t="s">
        <v>598</v>
      </c>
      <c r="C3815" s="59" t="s">
        <v>674</v>
      </c>
      <c r="D3815" s="59" t="s">
        <v>1036</v>
      </c>
      <c r="E3815" s="59" t="s">
        <v>905</v>
      </c>
      <c r="F3815">
        <v>6.9000000000000006E-2</v>
      </c>
    </row>
    <row r="3816" spans="1:6">
      <c r="A3816" s="60" t="s">
        <v>599</v>
      </c>
      <c r="B3816" s="59" t="s">
        <v>600</v>
      </c>
      <c r="C3816" s="59" t="s">
        <v>674</v>
      </c>
      <c r="D3816" s="59" t="s">
        <v>1036</v>
      </c>
      <c r="E3816" s="59" t="s">
        <v>905</v>
      </c>
      <c r="F3816">
        <v>0.10489999999999999</v>
      </c>
    </row>
    <row r="3817" spans="1:6">
      <c r="A3817" s="60" t="s">
        <v>601</v>
      </c>
      <c r="B3817" s="59" t="s">
        <v>602</v>
      </c>
      <c r="C3817" s="59" t="s">
        <v>674</v>
      </c>
      <c r="D3817" s="59" t="s">
        <v>1036</v>
      </c>
      <c r="E3817" s="59" t="s">
        <v>905</v>
      </c>
      <c r="F3817">
        <v>0.15459999999999999</v>
      </c>
    </row>
    <row r="3818" spans="1:6">
      <c r="A3818" s="60" t="s">
        <v>177</v>
      </c>
      <c r="B3818" s="59" t="s">
        <v>178</v>
      </c>
      <c r="C3818" s="59" t="s">
        <v>674</v>
      </c>
      <c r="D3818" s="59" t="s">
        <v>1036</v>
      </c>
      <c r="E3818" s="59" t="s">
        <v>905</v>
      </c>
      <c r="F3818">
        <v>4.7E-2</v>
      </c>
    </row>
    <row r="3819" spans="1:6">
      <c r="A3819" s="60" t="s">
        <v>179</v>
      </c>
      <c r="B3819" s="59" t="s">
        <v>180</v>
      </c>
      <c r="C3819" s="59" t="s">
        <v>674</v>
      </c>
      <c r="D3819" s="59" t="s">
        <v>1036</v>
      </c>
      <c r="E3819" s="59" t="s">
        <v>905</v>
      </c>
      <c r="F3819">
        <v>4.3200000000000002E-2</v>
      </c>
    </row>
    <row r="3820" spans="1:6">
      <c r="A3820" s="60" t="s">
        <v>603</v>
      </c>
      <c r="B3820" s="59" t="s">
        <v>604</v>
      </c>
      <c r="C3820" s="59" t="s">
        <v>674</v>
      </c>
      <c r="D3820" s="59" t="s">
        <v>1036</v>
      </c>
      <c r="E3820" s="59" t="s">
        <v>905</v>
      </c>
      <c r="F3820">
        <v>4.5100000000000001E-2</v>
      </c>
    </row>
    <row r="3821" spans="1:6">
      <c r="A3821" s="60" t="s">
        <v>215</v>
      </c>
      <c r="B3821" s="59" t="s">
        <v>216</v>
      </c>
      <c r="C3821" s="59" t="s">
        <v>674</v>
      </c>
      <c r="D3821" s="59" t="s">
        <v>1036</v>
      </c>
      <c r="E3821" s="59" t="s">
        <v>905</v>
      </c>
      <c r="F3821">
        <v>4.58E-2</v>
      </c>
    </row>
    <row r="3822" spans="1:6">
      <c r="A3822" s="60" t="s">
        <v>605</v>
      </c>
      <c r="B3822" s="59" t="s">
        <v>606</v>
      </c>
      <c r="C3822" s="59" t="s">
        <v>674</v>
      </c>
      <c r="D3822" s="59" t="s">
        <v>1036</v>
      </c>
      <c r="E3822" s="59" t="s">
        <v>905</v>
      </c>
      <c r="F3822">
        <v>0.1883</v>
      </c>
    </row>
    <row r="3823" spans="1:6">
      <c r="A3823" s="60" t="s">
        <v>217</v>
      </c>
      <c r="B3823" s="59" t="s">
        <v>218</v>
      </c>
      <c r="C3823" s="59" t="s">
        <v>674</v>
      </c>
      <c r="D3823" s="59" t="s">
        <v>1036</v>
      </c>
      <c r="E3823" s="59" t="s">
        <v>905</v>
      </c>
      <c r="F3823">
        <v>2.5100000000000001E-2</v>
      </c>
    </row>
    <row r="3824" spans="1:6">
      <c r="A3824" s="60" t="s">
        <v>219</v>
      </c>
      <c r="B3824" s="59" t="s">
        <v>220</v>
      </c>
      <c r="C3824" s="59" t="s">
        <v>674</v>
      </c>
      <c r="D3824" s="59" t="s">
        <v>1036</v>
      </c>
      <c r="E3824" s="59" t="s">
        <v>905</v>
      </c>
      <c r="F3824">
        <v>1.5599999999999999E-2</v>
      </c>
    </row>
    <row r="3825" spans="1:6">
      <c r="A3825" s="60" t="s">
        <v>221</v>
      </c>
      <c r="B3825" s="59" t="s">
        <v>222</v>
      </c>
      <c r="C3825" s="59" t="s">
        <v>674</v>
      </c>
      <c r="D3825" s="59" t="s">
        <v>1036</v>
      </c>
      <c r="E3825" s="59" t="s">
        <v>905</v>
      </c>
      <c r="F3825">
        <v>3.6600000000000001E-2</v>
      </c>
    </row>
    <row r="3826" spans="1:6">
      <c r="A3826" s="60" t="s">
        <v>223</v>
      </c>
      <c r="B3826" s="59" t="s">
        <v>224</v>
      </c>
      <c r="C3826" s="59" t="s">
        <v>674</v>
      </c>
      <c r="D3826" s="59" t="s">
        <v>1036</v>
      </c>
      <c r="E3826" s="59" t="s">
        <v>905</v>
      </c>
      <c r="F3826">
        <v>4.3900000000000002E-2</v>
      </c>
    </row>
    <row r="3827" spans="1:6">
      <c r="A3827" s="60" t="s">
        <v>225</v>
      </c>
      <c r="B3827" s="59" t="s">
        <v>226</v>
      </c>
      <c r="C3827" s="59" t="s">
        <v>674</v>
      </c>
      <c r="D3827" s="59" t="s">
        <v>1036</v>
      </c>
      <c r="E3827" s="59" t="s">
        <v>905</v>
      </c>
      <c r="F3827">
        <v>2.1100000000000001E-2</v>
      </c>
    </row>
    <row r="3828" spans="1:6">
      <c r="A3828" s="60" t="s">
        <v>207</v>
      </c>
      <c r="B3828" s="59" t="s">
        <v>208</v>
      </c>
      <c r="C3828" s="59" t="s">
        <v>674</v>
      </c>
      <c r="D3828" s="59" t="s">
        <v>1036</v>
      </c>
      <c r="E3828" s="59" t="s">
        <v>905</v>
      </c>
      <c r="F3828">
        <v>3.5700000000000003E-2</v>
      </c>
    </row>
    <row r="3829" spans="1:6">
      <c r="A3829" s="60" t="s">
        <v>209</v>
      </c>
      <c r="B3829" s="59" t="s">
        <v>210</v>
      </c>
      <c r="C3829" s="59" t="s">
        <v>674</v>
      </c>
      <c r="D3829" s="59" t="s">
        <v>1036</v>
      </c>
      <c r="E3829" s="59" t="s">
        <v>905</v>
      </c>
      <c r="F3829">
        <v>2.7799999999999998E-2</v>
      </c>
    </row>
    <row r="3830" spans="1:6">
      <c r="A3830" s="60" t="s">
        <v>211</v>
      </c>
      <c r="B3830" s="59" t="s">
        <v>212</v>
      </c>
      <c r="C3830" s="59" t="s">
        <v>674</v>
      </c>
      <c r="D3830" s="59" t="s">
        <v>1036</v>
      </c>
      <c r="E3830" s="59" t="s">
        <v>905</v>
      </c>
      <c r="F3830">
        <v>3.3500000000000002E-2</v>
      </c>
    </row>
    <row r="3831" spans="1:6">
      <c r="A3831" s="60" t="s">
        <v>213</v>
      </c>
      <c r="B3831" s="59" t="s">
        <v>214</v>
      </c>
      <c r="C3831" s="59" t="s">
        <v>674</v>
      </c>
      <c r="D3831" s="59" t="s">
        <v>1036</v>
      </c>
      <c r="E3831" s="59" t="s">
        <v>905</v>
      </c>
      <c r="F3831">
        <v>5.21E-2</v>
      </c>
    </row>
    <row r="3832" spans="1:6">
      <c r="A3832" s="60" t="s">
        <v>245</v>
      </c>
      <c r="B3832" s="59" t="s">
        <v>246</v>
      </c>
      <c r="C3832" s="59" t="s">
        <v>674</v>
      </c>
      <c r="D3832" s="59" t="s">
        <v>1036</v>
      </c>
      <c r="E3832" s="59" t="s">
        <v>905</v>
      </c>
      <c r="F3832">
        <v>2.41E-2</v>
      </c>
    </row>
    <row r="3833" spans="1:6">
      <c r="A3833" s="60" t="s">
        <v>247</v>
      </c>
      <c r="B3833" s="59" t="s">
        <v>248</v>
      </c>
      <c r="C3833" s="59" t="s">
        <v>674</v>
      </c>
      <c r="D3833" s="59" t="s">
        <v>1036</v>
      </c>
      <c r="E3833" s="59" t="s">
        <v>905</v>
      </c>
      <c r="F3833">
        <v>5.2400000000000002E-2</v>
      </c>
    </row>
    <row r="3834" spans="1:6">
      <c r="A3834" s="60" t="s">
        <v>249</v>
      </c>
      <c r="B3834" s="59" t="s">
        <v>250</v>
      </c>
      <c r="C3834" s="59" t="s">
        <v>674</v>
      </c>
      <c r="D3834" s="59" t="s">
        <v>1036</v>
      </c>
      <c r="E3834" s="59" t="s">
        <v>905</v>
      </c>
      <c r="F3834">
        <v>0.04</v>
      </c>
    </row>
    <row r="3835" spans="1:6">
      <c r="A3835" s="60" t="s">
        <v>253</v>
      </c>
      <c r="B3835" s="59" t="s">
        <v>254</v>
      </c>
      <c r="C3835" s="59" t="s">
        <v>674</v>
      </c>
      <c r="D3835" s="59" t="s">
        <v>1036</v>
      </c>
      <c r="E3835" s="59" t="s">
        <v>905</v>
      </c>
      <c r="F3835">
        <v>5.9900000000000002E-2</v>
      </c>
    </row>
    <row r="3836" spans="1:6">
      <c r="A3836" s="60" t="s">
        <v>255</v>
      </c>
      <c r="B3836" s="59" t="s">
        <v>256</v>
      </c>
      <c r="C3836" s="59" t="s">
        <v>674</v>
      </c>
      <c r="D3836" s="59" t="s">
        <v>1036</v>
      </c>
      <c r="E3836" s="59" t="s">
        <v>905</v>
      </c>
      <c r="F3836">
        <v>3.3099999999999997E-2</v>
      </c>
    </row>
    <row r="3837" spans="1:6">
      <c r="A3837" s="60" t="s">
        <v>257</v>
      </c>
      <c r="B3837" s="59" t="s">
        <v>258</v>
      </c>
      <c r="C3837" s="59" t="s">
        <v>674</v>
      </c>
      <c r="D3837" s="59" t="s">
        <v>1036</v>
      </c>
      <c r="E3837" s="59" t="s">
        <v>905</v>
      </c>
      <c r="F3837">
        <v>4.1099999999999998E-2</v>
      </c>
    </row>
    <row r="3838" spans="1:6">
      <c r="A3838" s="60" t="s">
        <v>333</v>
      </c>
      <c r="B3838" s="59" t="s">
        <v>334</v>
      </c>
      <c r="C3838" s="59" t="s">
        <v>650</v>
      </c>
      <c r="D3838" s="59" t="s">
        <v>1035</v>
      </c>
      <c r="E3838" s="59" t="s">
        <v>909</v>
      </c>
      <c r="F3838">
        <v>148081.09</v>
      </c>
    </row>
    <row r="3839" spans="1:6">
      <c r="A3839" s="60" t="s">
        <v>333</v>
      </c>
      <c r="B3839" s="59" t="s">
        <v>334</v>
      </c>
      <c r="C3839" s="59" t="s">
        <v>648</v>
      </c>
      <c r="D3839" s="59" t="s">
        <v>1032</v>
      </c>
      <c r="E3839" s="59" t="s">
        <v>919</v>
      </c>
      <c r="F3839">
        <v>27544.35</v>
      </c>
    </row>
    <row r="3840" spans="1:6">
      <c r="A3840" s="60" t="s">
        <v>333</v>
      </c>
      <c r="B3840" s="59" t="s">
        <v>334</v>
      </c>
      <c r="C3840" s="59" t="s">
        <v>519</v>
      </c>
      <c r="D3840" s="59" t="s">
        <v>1033</v>
      </c>
      <c r="E3840" s="59" t="s">
        <v>906</v>
      </c>
      <c r="F3840">
        <v>1817916.32</v>
      </c>
    </row>
    <row r="3841" spans="1:6">
      <c r="A3841" s="60" t="s">
        <v>333</v>
      </c>
      <c r="B3841" s="59" t="s">
        <v>334</v>
      </c>
      <c r="C3841" s="59" t="s">
        <v>660</v>
      </c>
      <c r="D3841" s="59" t="s">
        <v>1034</v>
      </c>
      <c r="E3841" s="59" t="s">
        <v>910</v>
      </c>
      <c r="F3841">
        <v>444714.74</v>
      </c>
    </row>
    <row r="3842" spans="1:6">
      <c r="A3842" s="60" t="s">
        <v>431</v>
      </c>
      <c r="B3842" s="59" t="s">
        <v>432</v>
      </c>
      <c r="C3842" s="59" t="s">
        <v>680</v>
      </c>
      <c r="D3842" s="59" t="s">
        <v>1029</v>
      </c>
      <c r="E3842" s="59" t="s">
        <v>861</v>
      </c>
      <c r="F3842">
        <v>0.22359999999999999</v>
      </c>
    </row>
    <row r="3843" spans="1:6">
      <c r="A3843" s="60" t="s">
        <v>431</v>
      </c>
      <c r="B3843" s="59" t="s">
        <v>432</v>
      </c>
      <c r="C3843" s="59" t="s">
        <v>656</v>
      </c>
      <c r="D3843" s="59" t="s">
        <v>1030</v>
      </c>
      <c r="E3843" s="59" t="s">
        <v>918</v>
      </c>
      <c r="F3843">
        <v>174540.61</v>
      </c>
    </row>
    <row r="3844" spans="1:6">
      <c r="A3844" s="60" t="s">
        <v>431</v>
      </c>
      <c r="B3844" s="59" t="s">
        <v>432</v>
      </c>
      <c r="C3844" s="59" t="s">
        <v>658</v>
      </c>
      <c r="D3844" s="59" t="s">
        <v>1031</v>
      </c>
      <c r="E3844" s="59" t="s">
        <v>917</v>
      </c>
      <c r="F3844">
        <v>252979.28</v>
      </c>
    </row>
    <row r="3845" spans="1:6">
      <c r="A3845" s="60" t="s">
        <v>431</v>
      </c>
      <c r="B3845" s="59" t="s">
        <v>432</v>
      </c>
      <c r="C3845" s="59" t="s">
        <v>650</v>
      </c>
      <c r="D3845" s="59" t="s">
        <v>1035</v>
      </c>
      <c r="E3845" s="59" t="s">
        <v>909</v>
      </c>
      <c r="F3845">
        <v>26243.82</v>
      </c>
    </row>
    <row r="3846" spans="1:6">
      <c r="A3846" s="60" t="s">
        <v>431</v>
      </c>
      <c r="B3846" s="59" t="s">
        <v>432</v>
      </c>
      <c r="C3846" s="59" t="s">
        <v>648</v>
      </c>
      <c r="D3846" s="59" t="s">
        <v>1032</v>
      </c>
      <c r="E3846" s="59" t="s">
        <v>919</v>
      </c>
      <c r="F3846">
        <v>15339.12</v>
      </c>
    </row>
    <row r="3847" spans="1:6">
      <c r="A3847" s="60" t="s">
        <v>475</v>
      </c>
      <c r="B3847" s="59" t="s">
        <v>476</v>
      </c>
      <c r="C3847" s="59" t="s">
        <v>680</v>
      </c>
      <c r="D3847" s="59" t="s">
        <v>1029</v>
      </c>
      <c r="E3847" s="59" t="s">
        <v>861</v>
      </c>
      <c r="F3847">
        <v>0.23880000000000001</v>
      </c>
    </row>
    <row r="3848" spans="1:6">
      <c r="A3848" s="60" t="s">
        <v>475</v>
      </c>
      <c r="B3848" s="59" t="s">
        <v>476</v>
      </c>
      <c r="C3848" s="59" t="s">
        <v>656</v>
      </c>
      <c r="D3848" s="59" t="s">
        <v>1030</v>
      </c>
      <c r="E3848" s="59" t="s">
        <v>918</v>
      </c>
      <c r="F3848">
        <v>62672.4</v>
      </c>
    </row>
    <row r="3849" spans="1:6">
      <c r="A3849" s="60" t="s">
        <v>475</v>
      </c>
      <c r="B3849" s="59" t="s">
        <v>476</v>
      </c>
      <c r="C3849" s="59" t="s">
        <v>658</v>
      </c>
      <c r="D3849" s="59" t="s">
        <v>1031</v>
      </c>
      <c r="E3849" s="59" t="s">
        <v>917</v>
      </c>
      <c r="F3849">
        <v>89642.53</v>
      </c>
    </row>
    <row r="3850" spans="1:6">
      <c r="A3850" s="60" t="s">
        <v>475</v>
      </c>
      <c r="B3850" s="59" t="s">
        <v>476</v>
      </c>
      <c r="C3850" s="59" t="s">
        <v>648</v>
      </c>
      <c r="D3850" s="59" t="s">
        <v>1032</v>
      </c>
      <c r="E3850" s="59" t="s">
        <v>919</v>
      </c>
      <c r="F3850">
        <v>5747.74</v>
      </c>
    </row>
    <row r="3851" spans="1:6">
      <c r="A3851" s="60" t="s">
        <v>475</v>
      </c>
      <c r="B3851" s="59" t="s">
        <v>476</v>
      </c>
      <c r="C3851" s="59" t="s">
        <v>519</v>
      </c>
      <c r="D3851" s="59" t="s">
        <v>1033</v>
      </c>
      <c r="E3851" s="59" t="s">
        <v>906</v>
      </c>
      <c r="F3851">
        <v>476722.28</v>
      </c>
    </row>
    <row r="3852" spans="1:6">
      <c r="A3852" s="60" t="s">
        <v>475</v>
      </c>
      <c r="B3852" s="59" t="s">
        <v>476</v>
      </c>
      <c r="C3852" s="59" t="s">
        <v>660</v>
      </c>
      <c r="D3852" s="59" t="s">
        <v>1034</v>
      </c>
      <c r="E3852" s="59" t="s">
        <v>910</v>
      </c>
      <c r="F3852">
        <v>266834.09999999998</v>
      </c>
    </row>
    <row r="3853" spans="1:6">
      <c r="A3853" s="60" t="s">
        <v>477</v>
      </c>
      <c r="B3853" s="59" t="s">
        <v>478</v>
      </c>
      <c r="C3853" s="59" t="s">
        <v>680</v>
      </c>
      <c r="D3853" s="59" t="s">
        <v>1029</v>
      </c>
      <c r="E3853" s="59" t="s">
        <v>861</v>
      </c>
      <c r="F3853">
        <v>0.2198</v>
      </c>
    </row>
    <row r="3854" spans="1:6">
      <c r="A3854" s="60" t="s">
        <v>477</v>
      </c>
      <c r="B3854" s="59" t="s">
        <v>478</v>
      </c>
      <c r="C3854" s="59" t="s">
        <v>656</v>
      </c>
      <c r="D3854" s="59" t="s">
        <v>1030</v>
      </c>
      <c r="E3854" s="59" t="s">
        <v>918</v>
      </c>
      <c r="F3854">
        <v>110754.4</v>
      </c>
    </row>
    <row r="3855" spans="1:6">
      <c r="A3855" s="60" t="s">
        <v>477</v>
      </c>
      <c r="B3855" s="59" t="s">
        <v>478</v>
      </c>
      <c r="C3855" s="59" t="s">
        <v>658</v>
      </c>
      <c r="D3855" s="59" t="s">
        <v>1031</v>
      </c>
      <c r="E3855" s="59" t="s">
        <v>917</v>
      </c>
      <c r="F3855">
        <v>686411.93</v>
      </c>
    </row>
    <row r="3856" spans="1:6">
      <c r="A3856" s="60" t="s">
        <v>477</v>
      </c>
      <c r="B3856" s="59" t="s">
        <v>478</v>
      </c>
      <c r="C3856" s="59" t="s">
        <v>650</v>
      </c>
      <c r="D3856" s="59" t="s">
        <v>1035</v>
      </c>
      <c r="E3856" s="59" t="s">
        <v>909</v>
      </c>
      <c r="F3856">
        <v>266524.48</v>
      </c>
    </row>
    <row r="3857" spans="1:6">
      <c r="A3857" s="60" t="s">
        <v>477</v>
      </c>
      <c r="B3857" s="59" t="s">
        <v>478</v>
      </c>
      <c r="C3857" s="59" t="s">
        <v>648</v>
      </c>
      <c r="D3857" s="59" t="s">
        <v>1032</v>
      </c>
      <c r="E3857" s="59" t="s">
        <v>919</v>
      </c>
      <c r="F3857">
        <v>82347.33</v>
      </c>
    </row>
    <row r="3858" spans="1:6">
      <c r="A3858" s="60" t="s">
        <v>477</v>
      </c>
      <c r="B3858" s="59" t="s">
        <v>478</v>
      </c>
      <c r="C3858" s="59" t="s">
        <v>519</v>
      </c>
      <c r="D3858" s="59" t="s">
        <v>1033</v>
      </c>
      <c r="E3858" s="59" t="s">
        <v>906</v>
      </c>
      <c r="F3858">
        <v>4706565.93</v>
      </c>
    </row>
    <row r="3859" spans="1:6">
      <c r="A3859" s="60" t="s">
        <v>477</v>
      </c>
      <c r="B3859" s="59" t="s">
        <v>478</v>
      </c>
      <c r="C3859" s="59" t="s">
        <v>660</v>
      </c>
      <c r="D3859" s="59" t="s">
        <v>1034</v>
      </c>
      <c r="E3859" s="59" t="s">
        <v>910</v>
      </c>
      <c r="F3859">
        <v>1124225.4099999999</v>
      </c>
    </row>
    <row r="3860" spans="1:6">
      <c r="A3860" s="60" t="s">
        <v>479</v>
      </c>
      <c r="B3860" s="59" t="s">
        <v>480</v>
      </c>
      <c r="C3860" s="59" t="s">
        <v>680</v>
      </c>
      <c r="D3860" s="59" t="s">
        <v>1029</v>
      </c>
      <c r="E3860" s="59" t="s">
        <v>861</v>
      </c>
      <c r="F3860">
        <v>0.20660000000000001</v>
      </c>
    </row>
    <row r="3861" spans="1:6">
      <c r="A3861" s="60" t="s">
        <v>479</v>
      </c>
      <c r="B3861" s="59" t="s">
        <v>480</v>
      </c>
      <c r="C3861" s="59" t="s">
        <v>658</v>
      </c>
      <c r="D3861" s="59" t="s">
        <v>1031</v>
      </c>
      <c r="E3861" s="59" t="s">
        <v>917</v>
      </c>
      <c r="F3861">
        <v>126753.21</v>
      </c>
    </row>
    <row r="3862" spans="1:6">
      <c r="A3862" s="60" t="s">
        <v>479</v>
      </c>
      <c r="B3862" s="59" t="s">
        <v>480</v>
      </c>
      <c r="C3862" s="59" t="s">
        <v>648</v>
      </c>
      <c r="D3862" s="59" t="s">
        <v>1032</v>
      </c>
      <c r="E3862" s="59" t="s">
        <v>919</v>
      </c>
      <c r="F3862">
        <v>17258.55</v>
      </c>
    </row>
    <row r="3863" spans="1:6">
      <c r="A3863" s="60" t="s">
        <v>479</v>
      </c>
      <c r="B3863" s="59" t="s">
        <v>480</v>
      </c>
      <c r="C3863" s="59" t="s">
        <v>519</v>
      </c>
      <c r="D3863" s="59" t="s">
        <v>1033</v>
      </c>
      <c r="E3863" s="59" t="s">
        <v>906</v>
      </c>
      <c r="F3863">
        <v>837906.86</v>
      </c>
    </row>
    <row r="3864" spans="1:6">
      <c r="A3864" s="60" t="s">
        <v>479</v>
      </c>
      <c r="B3864" s="59" t="s">
        <v>480</v>
      </c>
      <c r="C3864" s="59" t="s">
        <v>660</v>
      </c>
      <c r="D3864" s="59" t="s">
        <v>1034</v>
      </c>
      <c r="E3864" s="59" t="s">
        <v>910</v>
      </c>
      <c r="F3864">
        <v>541714.09</v>
      </c>
    </row>
    <row r="3865" spans="1:6">
      <c r="A3865" s="60" t="s">
        <v>481</v>
      </c>
      <c r="B3865" s="59" t="s">
        <v>482</v>
      </c>
      <c r="C3865" s="59" t="s">
        <v>680</v>
      </c>
      <c r="D3865" s="59" t="s">
        <v>1029</v>
      </c>
      <c r="E3865" s="59" t="s">
        <v>861</v>
      </c>
      <c r="F3865">
        <v>0.26619999999999999</v>
      </c>
    </row>
    <row r="3866" spans="1:6">
      <c r="A3866" s="60" t="s">
        <v>481</v>
      </c>
      <c r="B3866" s="59" t="s">
        <v>482</v>
      </c>
      <c r="C3866" s="59" t="s">
        <v>658</v>
      </c>
      <c r="D3866" s="59" t="s">
        <v>1031</v>
      </c>
      <c r="E3866" s="59" t="s">
        <v>917</v>
      </c>
      <c r="F3866">
        <v>51950.66</v>
      </c>
    </row>
    <row r="3867" spans="1:6">
      <c r="A3867" s="60" t="s">
        <v>481</v>
      </c>
      <c r="B3867" s="59" t="s">
        <v>482</v>
      </c>
      <c r="C3867" s="59" t="s">
        <v>648</v>
      </c>
      <c r="D3867" s="59" t="s">
        <v>1032</v>
      </c>
      <c r="E3867" s="59" t="s">
        <v>919</v>
      </c>
      <c r="F3867">
        <v>5305.6</v>
      </c>
    </row>
    <row r="3868" spans="1:6">
      <c r="A3868" s="60" t="s">
        <v>481</v>
      </c>
      <c r="B3868" s="59" t="s">
        <v>482</v>
      </c>
      <c r="C3868" s="59" t="s">
        <v>519</v>
      </c>
      <c r="D3868" s="59" t="s">
        <v>1033</v>
      </c>
      <c r="E3868" s="59" t="s">
        <v>906</v>
      </c>
      <c r="F3868">
        <v>237974.16</v>
      </c>
    </row>
    <row r="3869" spans="1:6">
      <c r="A3869" s="60" t="s">
        <v>483</v>
      </c>
      <c r="B3869" s="59" t="s">
        <v>484</v>
      </c>
      <c r="C3869" s="59" t="s">
        <v>680</v>
      </c>
      <c r="D3869" s="59" t="s">
        <v>1029</v>
      </c>
      <c r="E3869" s="59" t="s">
        <v>861</v>
      </c>
      <c r="F3869">
        <v>0.25180000000000002</v>
      </c>
    </row>
    <row r="3870" spans="1:6">
      <c r="A3870" s="60" t="s">
        <v>483</v>
      </c>
      <c r="B3870" s="59" t="s">
        <v>484</v>
      </c>
      <c r="C3870" s="59" t="s">
        <v>656</v>
      </c>
      <c r="D3870" s="59" t="s">
        <v>1030</v>
      </c>
      <c r="E3870" s="59" t="s">
        <v>918</v>
      </c>
      <c r="F3870">
        <v>28186</v>
      </c>
    </row>
    <row r="3871" spans="1:6">
      <c r="A3871" s="60" t="s">
        <v>483</v>
      </c>
      <c r="B3871" s="59" t="s">
        <v>484</v>
      </c>
      <c r="C3871" s="59" t="s">
        <v>658</v>
      </c>
      <c r="D3871" s="59" t="s">
        <v>1031</v>
      </c>
      <c r="E3871" s="59" t="s">
        <v>917</v>
      </c>
      <c r="F3871">
        <v>49408.39</v>
      </c>
    </row>
    <row r="3872" spans="1:6">
      <c r="A3872" s="60" t="s">
        <v>483</v>
      </c>
      <c r="B3872" s="59" t="s">
        <v>484</v>
      </c>
      <c r="C3872" s="59" t="s">
        <v>648</v>
      </c>
      <c r="D3872" s="59" t="s">
        <v>1032</v>
      </c>
      <c r="E3872" s="59" t="s">
        <v>919</v>
      </c>
      <c r="F3872">
        <v>3426.53</v>
      </c>
    </row>
    <row r="3873" spans="1:6">
      <c r="A3873" s="60" t="s">
        <v>483</v>
      </c>
      <c r="B3873" s="59" t="s">
        <v>484</v>
      </c>
      <c r="C3873" s="59" t="s">
        <v>519</v>
      </c>
      <c r="D3873" s="59" t="s">
        <v>1033</v>
      </c>
      <c r="E3873" s="59" t="s">
        <v>906</v>
      </c>
      <c r="F3873">
        <v>196755.6</v>
      </c>
    </row>
    <row r="3874" spans="1:6">
      <c r="A3874" s="60" t="s">
        <v>483</v>
      </c>
      <c r="B3874" s="59" t="s">
        <v>484</v>
      </c>
      <c r="C3874" s="59" t="s">
        <v>660</v>
      </c>
      <c r="D3874" s="59" t="s">
        <v>1034</v>
      </c>
      <c r="E3874" s="59" t="s">
        <v>910</v>
      </c>
      <c r="F3874">
        <v>456836.21</v>
      </c>
    </row>
    <row r="3875" spans="1:6">
      <c r="A3875" s="60" t="s">
        <v>637</v>
      </c>
      <c r="B3875" s="59" t="s">
        <v>638</v>
      </c>
      <c r="C3875" s="59" t="s">
        <v>680</v>
      </c>
      <c r="D3875" s="59" t="s">
        <v>1029</v>
      </c>
      <c r="E3875" s="59" t="s">
        <v>861</v>
      </c>
      <c r="F3875">
        <v>0.3478</v>
      </c>
    </row>
    <row r="3876" spans="1:6">
      <c r="A3876" s="60" t="s">
        <v>637</v>
      </c>
      <c r="B3876" s="59" t="s">
        <v>638</v>
      </c>
      <c r="C3876" s="59" t="s">
        <v>519</v>
      </c>
      <c r="D3876" s="59" t="s">
        <v>1033</v>
      </c>
      <c r="E3876" s="59" t="s">
        <v>906</v>
      </c>
      <c r="F3876">
        <v>116633.73</v>
      </c>
    </row>
    <row r="3877" spans="1:6">
      <c r="A3877" s="60" t="s">
        <v>637</v>
      </c>
      <c r="B3877" s="59" t="s">
        <v>638</v>
      </c>
      <c r="C3877" s="59" t="s">
        <v>660</v>
      </c>
      <c r="D3877" s="59" t="s">
        <v>1034</v>
      </c>
      <c r="E3877" s="59" t="s">
        <v>910</v>
      </c>
      <c r="F3877">
        <v>94153.95</v>
      </c>
    </row>
    <row r="3878" spans="1:6">
      <c r="A3878" s="60" t="s">
        <v>485</v>
      </c>
      <c r="B3878" s="59" t="s">
        <v>486</v>
      </c>
      <c r="C3878" s="59" t="s">
        <v>680</v>
      </c>
      <c r="D3878" s="59" t="s">
        <v>1029</v>
      </c>
      <c r="E3878" s="59" t="s">
        <v>861</v>
      </c>
      <c r="F3878">
        <v>0.25929999999999997</v>
      </c>
    </row>
    <row r="3879" spans="1:6">
      <c r="A3879" s="60" t="s">
        <v>485</v>
      </c>
      <c r="B3879" s="59" t="s">
        <v>486</v>
      </c>
      <c r="C3879" s="59" t="s">
        <v>658</v>
      </c>
      <c r="D3879" s="59" t="s">
        <v>1031</v>
      </c>
      <c r="E3879" s="59" t="s">
        <v>917</v>
      </c>
      <c r="F3879">
        <v>33712.660000000003</v>
      </c>
    </row>
    <row r="3880" spans="1:6">
      <c r="A3880" s="60" t="s">
        <v>485</v>
      </c>
      <c r="B3880" s="59" t="s">
        <v>486</v>
      </c>
      <c r="C3880" s="59" t="s">
        <v>519</v>
      </c>
      <c r="D3880" s="59" t="s">
        <v>1033</v>
      </c>
      <c r="E3880" s="59" t="s">
        <v>906</v>
      </c>
      <c r="F3880">
        <v>342799.92</v>
      </c>
    </row>
    <row r="3881" spans="1:6">
      <c r="A3881" s="60" t="s">
        <v>485</v>
      </c>
      <c r="B3881" s="59" t="s">
        <v>486</v>
      </c>
      <c r="C3881" s="59" t="s">
        <v>660</v>
      </c>
      <c r="D3881" s="59" t="s">
        <v>1034</v>
      </c>
      <c r="E3881" s="59" t="s">
        <v>910</v>
      </c>
      <c r="F3881">
        <v>179653.52</v>
      </c>
    </row>
    <row r="3882" spans="1:6">
      <c r="A3882" s="60" t="s">
        <v>639</v>
      </c>
      <c r="B3882" s="59" t="s">
        <v>640</v>
      </c>
      <c r="C3882" s="59" t="s">
        <v>680</v>
      </c>
      <c r="D3882" s="59" t="s">
        <v>1029</v>
      </c>
      <c r="E3882" s="59" t="s">
        <v>861</v>
      </c>
      <c r="F3882">
        <v>0.34229999999999999</v>
      </c>
    </row>
    <row r="3883" spans="1:6">
      <c r="A3883" s="60" t="s">
        <v>639</v>
      </c>
      <c r="B3883" s="59" t="s">
        <v>640</v>
      </c>
      <c r="C3883" s="59" t="s">
        <v>656</v>
      </c>
      <c r="D3883" s="59" t="s">
        <v>1030</v>
      </c>
      <c r="E3883" s="59" t="s">
        <v>918</v>
      </c>
      <c r="F3883">
        <v>23433.08</v>
      </c>
    </row>
    <row r="3884" spans="1:6">
      <c r="A3884" s="60" t="s">
        <v>639</v>
      </c>
      <c r="B3884" s="59" t="s">
        <v>640</v>
      </c>
      <c r="C3884" s="59" t="s">
        <v>658</v>
      </c>
      <c r="D3884" s="59" t="s">
        <v>1031</v>
      </c>
      <c r="E3884" s="59" t="s">
        <v>917</v>
      </c>
      <c r="F3884">
        <v>34044.269999999997</v>
      </c>
    </row>
    <row r="3885" spans="1:6">
      <c r="A3885" s="60" t="s">
        <v>639</v>
      </c>
      <c r="B3885" s="59" t="s">
        <v>640</v>
      </c>
      <c r="C3885" s="59" t="s">
        <v>519</v>
      </c>
      <c r="D3885" s="59" t="s">
        <v>1033</v>
      </c>
      <c r="E3885" s="59" t="s">
        <v>906</v>
      </c>
      <c r="F3885">
        <v>188420.81</v>
      </c>
    </row>
    <row r="3886" spans="1:6">
      <c r="A3886" s="60" t="s">
        <v>639</v>
      </c>
      <c r="B3886" s="59" t="s">
        <v>640</v>
      </c>
      <c r="C3886" s="59" t="s">
        <v>660</v>
      </c>
      <c r="D3886" s="59" t="s">
        <v>1034</v>
      </c>
      <c r="E3886" s="59" t="s">
        <v>910</v>
      </c>
      <c r="F3886">
        <v>201395.57</v>
      </c>
    </row>
    <row r="3887" spans="1:6">
      <c r="A3887" s="60" t="s">
        <v>487</v>
      </c>
      <c r="B3887" s="59" t="s">
        <v>488</v>
      </c>
      <c r="C3887" s="59" t="s">
        <v>680</v>
      </c>
      <c r="D3887" s="59" t="s">
        <v>1029</v>
      </c>
      <c r="E3887" s="59" t="s">
        <v>861</v>
      </c>
      <c r="F3887">
        <v>0.26300000000000001</v>
      </c>
    </row>
    <row r="3888" spans="1:6">
      <c r="A3888" s="60" t="s">
        <v>487</v>
      </c>
      <c r="B3888" s="59" t="s">
        <v>488</v>
      </c>
      <c r="C3888" s="59" t="s">
        <v>656</v>
      </c>
      <c r="D3888" s="59" t="s">
        <v>1030</v>
      </c>
      <c r="E3888" s="59" t="s">
        <v>918</v>
      </c>
      <c r="F3888">
        <v>48803.98</v>
      </c>
    </row>
    <row r="3889" spans="1:6">
      <c r="A3889" s="60" t="s">
        <v>487</v>
      </c>
      <c r="B3889" s="59" t="s">
        <v>488</v>
      </c>
      <c r="C3889" s="59" t="s">
        <v>658</v>
      </c>
      <c r="D3889" s="59" t="s">
        <v>1031</v>
      </c>
      <c r="E3889" s="59" t="s">
        <v>917</v>
      </c>
      <c r="F3889">
        <v>67662.67</v>
      </c>
    </row>
    <row r="3890" spans="1:6">
      <c r="A3890" s="60" t="s">
        <v>487</v>
      </c>
      <c r="B3890" s="59" t="s">
        <v>488</v>
      </c>
      <c r="C3890" s="59" t="s">
        <v>648</v>
      </c>
      <c r="D3890" s="59" t="s">
        <v>1032</v>
      </c>
      <c r="E3890" s="59" t="s">
        <v>919</v>
      </c>
      <c r="F3890">
        <v>4571.79</v>
      </c>
    </row>
    <row r="3891" spans="1:6">
      <c r="A3891" s="60" t="s">
        <v>487</v>
      </c>
      <c r="B3891" s="59" t="s">
        <v>488</v>
      </c>
      <c r="C3891" s="59" t="s">
        <v>519</v>
      </c>
      <c r="D3891" s="59" t="s">
        <v>1033</v>
      </c>
      <c r="E3891" s="59" t="s">
        <v>906</v>
      </c>
      <c r="F3891">
        <v>285669.44</v>
      </c>
    </row>
    <row r="3892" spans="1:6">
      <c r="A3892" s="60" t="s">
        <v>487</v>
      </c>
      <c r="B3892" s="59" t="s">
        <v>488</v>
      </c>
      <c r="C3892" s="59" t="s">
        <v>660</v>
      </c>
      <c r="D3892" s="59" t="s">
        <v>1034</v>
      </c>
      <c r="E3892" s="59" t="s">
        <v>910</v>
      </c>
      <c r="F3892">
        <v>262262</v>
      </c>
    </row>
    <row r="3893" spans="1:6">
      <c r="A3893" s="60" t="s">
        <v>489</v>
      </c>
      <c r="B3893" s="59" t="s">
        <v>490</v>
      </c>
      <c r="C3893" s="59" t="s">
        <v>680</v>
      </c>
      <c r="D3893" s="59" t="s">
        <v>1029</v>
      </c>
      <c r="E3893" s="59" t="s">
        <v>861</v>
      </c>
      <c r="F3893">
        <v>0.31369999999999998</v>
      </c>
    </row>
    <row r="3894" spans="1:6">
      <c r="A3894" s="60" t="s">
        <v>489</v>
      </c>
      <c r="B3894" s="59" t="s">
        <v>490</v>
      </c>
      <c r="C3894" s="59" t="s">
        <v>656</v>
      </c>
      <c r="D3894" s="59" t="s">
        <v>1030</v>
      </c>
      <c r="E3894" s="59" t="s">
        <v>918</v>
      </c>
      <c r="F3894">
        <v>13595.6</v>
      </c>
    </row>
    <row r="3895" spans="1:6">
      <c r="A3895" s="60" t="s">
        <v>489</v>
      </c>
      <c r="B3895" s="59" t="s">
        <v>490</v>
      </c>
      <c r="C3895" s="59" t="s">
        <v>658</v>
      </c>
      <c r="D3895" s="59" t="s">
        <v>1031</v>
      </c>
      <c r="E3895" s="59" t="s">
        <v>917</v>
      </c>
      <c r="F3895">
        <v>53277.06</v>
      </c>
    </row>
    <row r="3896" spans="1:6">
      <c r="A3896" s="60" t="s">
        <v>489</v>
      </c>
      <c r="B3896" s="59" t="s">
        <v>490</v>
      </c>
      <c r="C3896" s="59" t="s">
        <v>648</v>
      </c>
      <c r="D3896" s="59" t="s">
        <v>1032</v>
      </c>
      <c r="E3896" s="59" t="s">
        <v>919</v>
      </c>
      <c r="F3896">
        <v>4089.73</v>
      </c>
    </row>
    <row r="3897" spans="1:6">
      <c r="A3897" s="60" t="s">
        <v>489</v>
      </c>
      <c r="B3897" s="59" t="s">
        <v>490</v>
      </c>
      <c r="C3897" s="59" t="s">
        <v>519</v>
      </c>
      <c r="D3897" s="59" t="s">
        <v>1033</v>
      </c>
      <c r="E3897" s="59" t="s">
        <v>906</v>
      </c>
      <c r="F3897">
        <v>265007.53999999998</v>
      </c>
    </row>
    <row r="3898" spans="1:6">
      <c r="A3898" s="60" t="s">
        <v>489</v>
      </c>
      <c r="B3898" s="59" t="s">
        <v>490</v>
      </c>
      <c r="C3898" s="59" t="s">
        <v>660</v>
      </c>
      <c r="D3898" s="59" t="s">
        <v>1034</v>
      </c>
      <c r="E3898" s="59" t="s">
        <v>910</v>
      </c>
      <c r="F3898">
        <v>373035.94</v>
      </c>
    </row>
    <row r="3899" spans="1:6">
      <c r="A3899" s="60" t="s">
        <v>491</v>
      </c>
      <c r="B3899" s="59" t="s">
        <v>492</v>
      </c>
      <c r="C3899" s="59" t="s">
        <v>680</v>
      </c>
      <c r="D3899" s="59" t="s">
        <v>1029</v>
      </c>
      <c r="E3899" s="59" t="s">
        <v>861</v>
      </c>
      <c r="F3899">
        <v>0.30790000000000001</v>
      </c>
    </row>
    <row r="3900" spans="1:6">
      <c r="A3900" s="60" t="s">
        <v>491</v>
      </c>
      <c r="B3900" s="59" t="s">
        <v>492</v>
      </c>
      <c r="C3900" s="59" t="s">
        <v>658</v>
      </c>
      <c r="D3900" s="59" t="s">
        <v>1031</v>
      </c>
      <c r="E3900" s="59" t="s">
        <v>917</v>
      </c>
      <c r="F3900">
        <v>42444.81</v>
      </c>
    </row>
    <row r="3901" spans="1:6">
      <c r="A3901" s="60" t="s">
        <v>491</v>
      </c>
      <c r="B3901" s="59" t="s">
        <v>492</v>
      </c>
      <c r="C3901" s="59" t="s">
        <v>648</v>
      </c>
      <c r="D3901" s="59" t="s">
        <v>1032</v>
      </c>
      <c r="E3901" s="59" t="s">
        <v>919</v>
      </c>
      <c r="F3901">
        <v>4421.32</v>
      </c>
    </row>
    <row r="3902" spans="1:6">
      <c r="A3902" s="60" t="s">
        <v>491</v>
      </c>
      <c r="B3902" s="59" t="s">
        <v>492</v>
      </c>
      <c r="C3902" s="59" t="s">
        <v>519</v>
      </c>
      <c r="D3902" s="59" t="s">
        <v>1033</v>
      </c>
      <c r="E3902" s="59" t="s">
        <v>906</v>
      </c>
      <c r="F3902">
        <v>320230.76</v>
      </c>
    </row>
    <row r="3903" spans="1:6">
      <c r="A3903" s="60" t="s">
        <v>491</v>
      </c>
      <c r="B3903" s="59" t="s">
        <v>492</v>
      </c>
      <c r="C3903" s="59" t="s">
        <v>660</v>
      </c>
      <c r="D3903" s="59" t="s">
        <v>1034</v>
      </c>
      <c r="E3903" s="59" t="s">
        <v>910</v>
      </c>
      <c r="F3903">
        <v>416374.38</v>
      </c>
    </row>
    <row r="3904" spans="1:6">
      <c r="A3904" s="60" t="s">
        <v>641</v>
      </c>
      <c r="B3904" s="59" t="s">
        <v>642</v>
      </c>
      <c r="C3904" s="59" t="s">
        <v>680</v>
      </c>
      <c r="D3904" s="59" t="s">
        <v>1029</v>
      </c>
      <c r="E3904" s="59" t="s">
        <v>861</v>
      </c>
      <c r="F3904">
        <v>0.23749999999999999</v>
      </c>
    </row>
    <row r="3905" spans="1:6">
      <c r="A3905" s="60" t="s">
        <v>641</v>
      </c>
      <c r="B3905" s="59" t="s">
        <v>642</v>
      </c>
      <c r="C3905" s="59" t="s">
        <v>656</v>
      </c>
      <c r="D3905" s="59" t="s">
        <v>1030</v>
      </c>
      <c r="E3905" s="59" t="s">
        <v>918</v>
      </c>
      <c r="F3905">
        <v>175084.79999999999</v>
      </c>
    </row>
    <row r="3906" spans="1:6">
      <c r="A3906" s="60" t="s">
        <v>641</v>
      </c>
      <c r="B3906" s="59" t="s">
        <v>642</v>
      </c>
      <c r="C3906" s="59" t="s">
        <v>658</v>
      </c>
      <c r="D3906" s="59" t="s">
        <v>1031</v>
      </c>
      <c r="E3906" s="59" t="s">
        <v>917</v>
      </c>
      <c r="F3906">
        <v>337016.12</v>
      </c>
    </row>
    <row r="3907" spans="1:6">
      <c r="A3907" s="60" t="s">
        <v>423</v>
      </c>
      <c r="B3907" s="59" t="s">
        <v>424</v>
      </c>
      <c r="C3907" s="59" t="s">
        <v>674</v>
      </c>
      <c r="D3907" s="59" t="s">
        <v>1036</v>
      </c>
      <c r="E3907" s="59" t="s">
        <v>905</v>
      </c>
      <c r="F3907">
        <v>5.8000000000000003E-2</v>
      </c>
    </row>
    <row r="3908" spans="1:6">
      <c r="A3908" s="60" t="s">
        <v>425</v>
      </c>
      <c r="B3908" s="59" t="s">
        <v>426</v>
      </c>
      <c r="C3908" s="59" t="s">
        <v>674</v>
      </c>
      <c r="D3908" s="59" t="s">
        <v>1036</v>
      </c>
      <c r="E3908" s="59" t="s">
        <v>905</v>
      </c>
      <c r="F3908">
        <v>3.8199999999999998E-2</v>
      </c>
    </row>
    <row r="3909" spans="1:6">
      <c r="A3909" s="60" t="s">
        <v>427</v>
      </c>
      <c r="B3909" s="59" t="s">
        <v>428</v>
      </c>
      <c r="C3909" s="59" t="s">
        <v>674</v>
      </c>
      <c r="D3909" s="59" t="s">
        <v>1036</v>
      </c>
      <c r="E3909" s="59" t="s">
        <v>905</v>
      </c>
      <c r="F3909">
        <v>5.4899999999999997E-2</v>
      </c>
    </row>
    <row r="3910" spans="1:6">
      <c r="A3910" s="60" t="s">
        <v>429</v>
      </c>
      <c r="B3910" s="59" t="s">
        <v>430</v>
      </c>
      <c r="C3910" s="59" t="s">
        <v>674</v>
      </c>
      <c r="D3910" s="59" t="s">
        <v>1036</v>
      </c>
      <c r="E3910" s="59" t="s">
        <v>905</v>
      </c>
      <c r="F3910">
        <v>5.79E-2</v>
      </c>
    </row>
    <row r="3911" spans="1:6">
      <c r="A3911" s="60" t="s">
        <v>467</v>
      </c>
      <c r="B3911" s="59" t="s">
        <v>468</v>
      </c>
      <c r="C3911" s="59" t="s">
        <v>674</v>
      </c>
      <c r="D3911" s="59" t="s">
        <v>1036</v>
      </c>
      <c r="E3911" s="59" t="s">
        <v>905</v>
      </c>
      <c r="F3911">
        <v>3.0200000000000001E-2</v>
      </c>
    </row>
    <row r="3912" spans="1:6">
      <c r="A3912" s="60" t="s">
        <v>469</v>
      </c>
      <c r="B3912" s="59" t="s">
        <v>470</v>
      </c>
      <c r="C3912" s="59" t="s">
        <v>674</v>
      </c>
      <c r="D3912" s="59" t="s">
        <v>1036</v>
      </c>
      <c r="E3912" s="59" t="s">
        <v>905</v>
      </c>
      <c r="F3912">
        <v>3.5400000000000001E-2</v>
      </c>
    </row>
    <row r="3913" spans="1:6">
      <c r="A3913" s="60" t="s">
        <v>504</v>
      </c>
      <c r="B3913" s="59" t="s">
        <v>505</v>
      </c>
      <c r="C3913" s="59" t="s">
        <v>674</v>
      </c>
      <c r="D3913" s="59" t="s">
        <v>1036</v>
      </c>
      <c r="E3913" s="59" t="s">
        <v>905</v>
      </c>
      <c r="F3913">
        <v>3.8699999999999998E-2</v>
      </c>
    </row>
    <row r="3914" spans="1:6">
      <c r="A3914" s="60" t="s">
        <v>471</v>
      </c>
      <c r="B3914" s="59" t="s">
        <v>472</v>
      </c>
      <c r="C3914" s="59" t="s">
        <v>674</v>
      </c>
      <c r="D3914" s="59" t="s">
        <v>1036</v>
      </c>
      <c r="E3914" s="59" t="s">
        <v>905</v>
      </c>
      <c r="F3914">
        <v>3.8699999999999998E-2</v>
      </c>
    </row>
    <row r="3915" spans="1:6">
      <c r="A3915" s="60" t="s">
        <v>473</v>
      </c>
      <c r="B3915" s="59" t="s">
        <v>474</v>
      </c>
      <c r="C3915" s="59" t="s">
        <v>674</v>
      </c>
      <c r="D3915" s="59" t="s">
        <v>1036</v>
      </c>
      <c r="E3915" s="59" t="s">
        <v>905</v>
      </c>
      <c r="F3915">
        <v>3.6299999999999999E-2</v>
      </c>
    </row>
    <row r="3916" spans="1:6">
      <c r="A3916" s="60" t="s">
        <v>627</v>
      </c>
      <c r="B3916" s="59" t="s">
        <v>628</v>
      </c>
      <c r="C3916" s="59" t="s">
        <v>674</v>
      </c>
      <c r="D3916" s="59" t="s">
        <v>1036</v>
      </c>
      <c r="E3916" s="59" t="s">
        <v>905</v>
      </c>
      <c r="F3916">
        <v>0.20250000000000001</v>
      </c>
    </row>
    <row r="3917" spans="1:6">
      <c r="A3917" s="60" t="s">
        <v>475</v>
      </c>
      <c r="B3917" s="59" t="s">
        <v>476</v>
      </c>
      <c r="C3917" s="59" t="s">
        <v>674</v>
      </c>
      <c r="D3917" s="59" t="s">
        <v>1036</v>
      </c>
      <c r="E3917" s="59" t="s">
        <v>905</v>
      </c>
      <c r="F3917">
        <v>4.9200000000000001E-2</v>
      </c>
    </row>
    <row r="3918" spans="1:6">
      <c r="A3918" s="60" t="s">
        <v>477</v>
      </c>
      <c r="B3918" s="59" t="s">
        <v>478</v>
      </c>
      <c r="C3918" s="59" t="s">
        <v>674</v>
      </c>
      <c r="D3918" s="59" t="s">
        <v>1036</v>
      </c>
      <c r="E3918" s="59" t="s">
        <v>905</v>
      </c>
      <c r="F3918">
        <v>4.3999999999999997E-2</v>
      </c>
    </row>
    <row r="3919" spans="1:6">
      <c r="A3919" s="60" t="s">
        <v>479</v>
      </c>
      <c r="B3919" s="59" t="s">
        <v>480</v>
      </c>
      <c r="C3919" s="59" t="s">
        <v>674</v>
      </c>
      <c r="D3919" s="59" t="s">
        <v>1036</v>
      </c>
      <c r="E3919" s="59" t="s">
        <v>905</v>
      </c>
      <c r="F3919">
        <v>2.1399999999999999E-2</v>
      </c>
    </row>
    <row r="3920" spans="1:6">
      <c r="A3920" s="60" t="s">
        <v>481</v>
      </c>
      <c r="B3920" s="59" t="s">
        <v>482</v>
      </c>
      <c r="C3920" s="59" t="s">
        <v>674</v>
      </c>
      <c r="D3920" s="59" t="s">
        <v>1036</v>
      </c>
      <c r="E3920" s="59" t="s">
        <v>905</v>
      </c>
      <c r="F3920">
        <v>4.7899999999999998E-2</v>
      </c>
    </row>
    <row r="3921" spans="1:6">
      <c r="A3921" s="60" t="s">
        <v>483</v>
      </c>
      <c r="B3921" s="59" t="s">
        <v>484</v>
      </c>
      <c r="C3921" s="59" t="s">
        <v>674</v>
      </c>
      <c r="D3921" s="59" t="s">
        <v>1036</v>
      </c>
      <c r="E3921" s="59" t="s">
        <v>905</v>
      </c>
      <c r="F3921">
        <v>5.1299999999999998E-2</v>
      </c>
    </row>
    <row r="3922" spans="1:6">
      <c r="A3922" s="60" t="s">
        <v>637</v>
      </c>
      <c r="B3922" s="59" t="s">
        <v>638</v>
      </c>
      <c r="C3922" s="59" t="s">
        <v>674</v>
      </c>
      <c r="D3922" s="59" t="s">
        <v>1036</v>
      </c>
      <c r="E3922" s="59" t="s">
        <v>905</v>
      </c>
      <c r="F3922">
        <v>9.9599999999999994E-2</v>
      </c>
    </row>
    <row r="3923" spans="1:6">
      <c r="A3923" s="60" t="s">
        <v>485</v>
      </c>
      <c r="B3923" s="59" t="s">
        <v>486</v>
      </c>
      <c r="C3923" s="59" t="s">
        <v>674</v>
      </c>
      <c r="D3923" s="59" t="s">
        <v>1036</v>
      </c>
      <c r="E3923" s="59" t="s">
        <v>905</v>
      </c>
      <c r="F3923">
        <v>4.6399999999999997E-2</v>
      </c>
    </row>
    <row r="3924" spans="1:6">
      <c r="A3924" s="60" t="s">
        <v>639</v>
      </c>
      <c r="B3924" s="59" t="s">
        <v>640</v>
      </c>
      <c r="C3924" s="59" t="s">
        <v>674</v>
      </c>
      <c r="D3924" s="59" t="s">
        <v>1036</v>
      </c>
      <c r="E3924" s="59" t="s">
        <v>905</v>
      </c>
      <c r="F3924">
        <v>8.8900000000000007E-2</v>
      </c>
    </row>
    <row r="3925" spans="1:6">
      <c r="A3925" s="60" t="s">
        <v>487</v>
      </c>
      <c r="B3925" s="59" t="s">
        <v>488</v>
      </c>
      <c r="C3925" s="59" t="s">
        <v>674</v>
      </c>
      <c r="D3925" s="59" t="s">
        <v>1036</v>
      </c>
      <c r="E3925" s="59" t="s">
        <v>905</v>
      </c>
      <c r="F3925">
        <v>5.2299999999999999E-2</v>
      </c>
    </row>
    <row r="3926" spans="1:6">
      <c r="A3926" s="60" t="s">
        <v>489</v>
      </c>
      <c r="B3926" s="59" t="s">
        <v>490</v>
      </c>
      <c r="C3926" s="59" t="s">
        <v>674</v>
      </c>
      <c r="D3926" s="59" t="s">
        <v>1036</v>
      </c>
      <c r="E3926" s="59" t="s">
        <v>905</v>
      </c>
      <c r="F3926">
        <v>0.12280000000000001</v>
      </c>
    </row>
    <row r="3927" spans="1:6">
      <c r="A3927" s="60" t="s">
        <v>491</v>
      </c>
      <c r="B3927" s="59" t="s">
        <v>492</v>
      </c>
      <c r="C3927" s="59" t="s">
        <v>674</v>
      </c>
      <c r="D3927" s="59" t="s">
        <v>1036</v>
      </c>
      <c r="E3927" s="59" t="s">
        <v>905</v>
      </c>
      <c r="F3927">
        <v>6.3100000000000003E-2</v>
      </c>
    </row>
    <row r="3928" spans="1:6">
      <c r="A3928" s="60" t="s">
        <v>641</v>
      </c>
      <c r="B3928" s="59" t="s">
        <v>642</v>
      </c>
      <c r="C3928" s="59" t="s">
        <v>674</v>
      </c>
      <c r="D3928" s="59" t="s">
        <v>1036</v>
      </c>
      <c r="E3928" s="59" t="s">
        <v>905</v>
      </c>
      <c r="F3928">
        <v>4.5999999999999999E-2</v>
      </c>
    </row>
    <row r="3929" spans="1:6">
      <c r="A3929" s="60" t="s">
        <v>493</v>
      </c>
      <c r="B3929" s="59" t="s">
        <v>494</v>
      </c>
      <c r="C3929" s="59" t="s">
        <v>674</v>
      </c>
      <c r="D3929" s="59" t="s">
        <v>1036</v>
      </c>
      <c r="E3929" s="59" t="s">
        <v>905</v>
      </c>
      <c r="F3929">
        <v>4.5100000000000001E-2</v>
      </c>
    </row>
    <row r="3930" spans="1:6">
      <c r="A3930" s="60" t="s">
        <v>495</v>
      </c>
      <c r="B3930" s="59" t="s">
        <v>496</v>
      </c>
      <c r="C3930" s="59" t="s">
        <v>674</v>
      </c>
      <c r="D3930" s="59" t="s">
        <v>1036</v>
      </c>
      <c r="E3930" s="59" t="s">
        <v>905</v>
      </c>
      <c r="F3930">
        <v>5.8999999999999997E-2</v>
      </c>
    </row>
    <row r="3931" spans="1:6">
      <c r="A3931" s="60" t="s">
        <v>497</v>
      </c>
      <c r="B3931" s="59" t="s">
        <v>498</v>
      </c>
      <c r="C3931" s="59" t="s">
        <v>674</v>
      </c>
      <c r="D3931" s="59" t="s">
        <v>1036</v>
      </c>
      <c r="E3931" s="59" t="s">
        <v>905</v>
      </c>
      <c r="F3931">
        <v>4.5699999999999998E-2</v>
      </c>
    </row>
    <row r="3932" spans="1:6">
      <c r="A3932" s="60" t="s">
        <v>499</v>
      </c>
      <c r="B3932" s="59" t="s">
        <v>500</v>
      </c>
      <c r="C3932" s="59" t="s">
        <v>674</v>
      </c>
      <c r="D3932" s="59" t="s">
        <v>1036</v>
      </c>
      <c r="E3932" s="59" t="s">
        <v>905</v>
      </c>
      <c r="F3932">
        <v>5.2600000000000001E-2</v>
      </c>
    </row>
    <row r="3933" spans="1:6">
      <c r="A3933" s="60" t="s">
        <v>501</v>
      </c>
      <c r="B3933" s="59" t="s">
        <v>502</v>
      </c>
      <c r="C3933" s="59" t="s">
        <v>674</v>
      </c>
      <c r="D3933" s="59" t="s">
        <v>1036</v>
      </c>
      <c r="E3933" s="59" t="s">
        <v>905</v>
      </c>
      <c r="F3933">
        <v>7.9100000000000004E-2</v>
      </c>
    </row>
    <row r="3934" spans="1:6">
      <c r="A3934" s="60" t="s">
        <v>227</v>
      </c>
      <c r="B3934" s="59" t="s">
        <v>228</v>
      </c>
      <c r="C3934" s="59" t="s">
        <v>674</v>
      </c>
      <c r="D3934" s="59" t="s">
        <v>1036</v>
      </c>
      <c r="E3934" s="59" t="s">
        <v>905</v>
      </c>
      <c r="F3934">
        <v>6.83E-2</v>
      </c>
    </row>
    <row r="3935" spans="1:6">
      <c r="A3935" s="60" t="s">
        <v>229</v>
      </c>
      <c r="B3935" s="59" t="s">
        <v>230</v>
      </c>
      <c r="C3935" s="59" t="s">
        <v>674</v>
      </c>
      <c r="D3935" s="59" t="s">
        <v>1036</v>
      </c>
      <c r="E3935" s="59" t="s">
        <v>905</v>
      </c>
      <c r="F3935">
        <v>4.4999999999999998E-2</v>
      </c>
    </row>
    <row r="3936" spans="1:6">
      <c r="A3936" s="60" t="s">
        <v>231</v>
      </c>
      <c r="B3936" s="59" t="s">
        <v>232</v>
      </c>
      <c r="C3936" s="59" t="s">
        <v>674</v>
      </c>
      <c r="D3936" s="59" t="s">
        <v>1036</v>
      </c>
      <c r="E3936" s="59" t="s">
        <v>905</v>
      </c>
      <c r="F3936">
        <v>6.5500000000000003E-2</v>
      </c>
    </row>
    <row r="3937" spans="1:6">
      <c r="A3937" s="60" t="s">
        <v>233</v>
      </c>
      <c r="B3937" s="59" t="s">
        <v>234</v>
      </c>
      <c r="C3937" s="59" t="s">
        <v>674</v>
      </c>
      <c r="D3937" s="59" t="s">
        <v>1036</v>
      </c>
      <c r="E3937" s="59" t="s">
        <v>905</v>
      </c>
      <c r="F3937">
        <v>4.9200000000000001E-2</v>
      </c>
    </row>
    <row r="3938" spans="1:6">
      <c r="A3938" s="60" t="s">
        <v>235</v>
      </c>
      <c r="B3938" s="59" t="s">
        <v>236</v>
      </c>
      <c r="C3938" s="59" t="s">
        <v>674</v>
      </c>
      <c r="D3938" s="59" t="s">
        <v>1036</v>
      </c>
      <c r="E3938" s="59" t="s">
        <v>905</v>
      </c>
      <c r="F3938">
        <v>5.6399999999999999E-2</v>
      </c>
    </row>
    <row r="3939" spans="1:6">
      <c r="A3939" s="60" t="s">
        <v>237</v>
      </c>
      <c r="B3939" s="59" t="s">
        <v>238</v>
      </c>
      <c r="C3939" s="59" t="s">
        <v>674</v>
      </c>
      <c r="D3939" s="59" t="s">
        <v>1036</v>
      </c>
      <c r="E3939" s="59" t="s">
        <v>905</v>
      </c>
      <c r="F3939">
        <v>6.4600000000000005E-2</v>
      </c>
    </row>
    <row r="3940" spans="1:6">
      <c r="A3940" s="60" t="s">
        <v>239</v>
      </c>
      <c r="B3940" s="59" t="s">
        <v>240</v>
      </c>
      <c r="C3940" s="59" t="s">
        <v>674</v>
      </c>
      <c r="D3940" s="59" t="s">
        <v>1036</v>
      </c>
      <c r="E3940" s="59" t="s">
        <v>905</v>
      </c>
      <c r="F3940">
        <v>3.4500000000000003E-2</v>
      </c>
    </row>
    <row r="3941" spans="1:6">
      <c r="A3941" s="60" t="s">
        <v>241</v>
      </c>
      <c r="B3941" s="59" t="s">
        <v>242</v>
      </c>
      <c r="C3941" s="59" t="s">
        <v>674</v>
      </c>
      <c r="D3941" s="59" t="s">
        <v>1036</v>
      </c>
      <c r="E3941" s="59" t="s">
        <v>905</v>
      </c>
      <c r="F3941">
        <v>4.9299999999999997E-2</v>
      </c>
    </row>
    <row r="3942" spans="1:6">
      <c r="A3942" s="60" t="s">
        <v>243</v>
      </c>
      <c r="B3942" s="59" t="s">
        <v>244</v>
      </c>
      <c r="C3942" s="59" t="s">
        <v>674</v>
      </c>
      <c r="D3942" s="59" t="s">
        <v>1036</v>
      </c>
      <c r="E3942" s="59" t="s">
        <v>905</v>
      </c>
      <c r="F3942">
        <v>8.6900000000000005E-2</v>
      </c>
    </row>
    <row r="3943" spans="1:6">
      <c r="A3943" s="60" t="s">
        <v>569</v>
      </c>
      <c r="B3943" s="59" t="s">
        <v>570</v>
      </c>
      <c r="C3943" s="59" t="s">
        <v>674</v>
      </c>
      <c r="D3943" s="59" t="s">
        <v>1036</v>
      </c>
      <c r="E3943" s="59" t="s">
        <v>905</v>
      </c>
      <c r="F3943">
        <v>3.8699999999999998E-2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2D32-6279-4ADF-B80A-50F7C047D1C4}">
  <dimension ref="A1:H50"/>
  <sheetViews>
    <sheetView topLeftCell="A26" workbookViewId="0">
      <selection activeCell="E3" sqref="E3"/>
    </sheetView>
  </sheetViews>
  <sheetFormatPr defaultRowHeight="14.4"/>
  <cols>
    <col min="1" max="1" width="14.6640625" bestFit="1" customWidth="1"/>
    <col min="2" max="2" width="8.5546875" bestFit="1" customWidth="1"/>
    <col min="3" max="3" width="19.6640625" bestFit="1" customWidth="1"/>
    <col min="4" max="4" width="13.33203125" bestFit="1" customWidth="1"/>
    <col min="5" max="5" width="10" bestFit="1" customWidth="1"/>
    <col min="6" max="6" width="16.33203125" bestFit="1" customWidth="1"/>
    <col min="7" max="7" width="18" bestFit="1" customWidth="1"/>
    <col min="8" max="8" width="21.33203125" bestFit="1" customWidth="1"/>
  </cols>
  <sheetData>
    <row r="1" spans="1:8">
      <c r="A1" t="s">
        <v>682</v>
      </c>
      <c r="B1" t="s">
        <v>0</v>
      </c>
      <c r="C1" t="s">
        <v>1</v>
      </c>
      <c r="D1" t="s">
        <v>683</v>
      </c>
      <c r="E1" t="s">
        <v>684</v>
      </c>
      <c r="F1" t="s">
        <v>685</v>
      </c>
      <c r="G1" t="s">
        <v>686</v>
      </c>
      <c r="H1" t="s">
        <v>687</v>
      </c>
    </row>
    <row r="2" spans="1:8">
      <c r="A2" t="s">
        <v>688</v>
      </c>
      <c r="B2" t="s">
        <v>664</v>
      </c>
      <c r="C2" t="s">
        <v>689</v>
      </c>
      <c r="D2" s="1">
        <v>45901</v>
      </c>
      <c r="E2">
        <v>9645.82</v>
      </c>
      <c r="F2">
        <v>301427.64</v>
      </c>
      <c r="G2">
        <v>52205.04</v>
      </c>
      <c r="H2">
        <v>26102.52</v>
      </c>
    </row>
    <row r="3" spans="1:8">
      <c r="A3" t="s">
        <v>688</v>
      </c>
      <c r="B3" t="s">
        <v>664</v>
      </c>
      <c r="C3" t="s">
        <v>690</v>
      </c>
      <c r="D3" s="1">
        <v>45901</v>
      </c>
      <c r="E3">
        <v>13153.81</v>
      </c>
      <c r="F3">
        <v>411029.7</v>
      </c>
      <c r="G3">
        <v>52205.04</v>
      </c>
      <c r="H3">
        <v>26102.52</v>
      </c>
    </row>
    <row r="4" spans="1:8">
      <c r="A4" t="s">
        <v>688</v>
      </c>
      <c r="B4" t="s">
        <v>691</v>
      </c>
      <c r="C4" t="s">
        <v>692</v>
      </c>
      <c r="D4" s="1">
        <v>45901</v>
      </c>
      <c r="E4">
        <v>6124.25</v>
      </c>
      <c r="F4">
        <v>181429.35</v>
      </c>
      <c r="G4">
        <v>32594.05</v>
      </c>
      <c r="H4">
        <v>16297.03</v>
      </c>
    </row>
    <row r="5" spans="1:8">
      <c r="A5" t="s">
        <v>688</v>
      </c>
      <c r="B5" t="s">
        <v>691</v>
      </c>
      <c r="C5" t="s">
        <v>693</v>
      </c>
      <c r="D5" s="1">
        <v>45901</v>
      </c>
      <c r="E5">
        <v>6038.4</v>
      </c>
      <c r="F5">
        <v>165174.24</v>
      </c>
      <c r="G5">
        <v>32594.05</v>
      </c>
      <c r="H5">
        <v>16297.03</v>
      </c>
    </row>
    <row r="6" spans="1:8">
      <c r="A6" t="s">
        <v>688</v>
      </c>
      <c r="B6" t="s">
        <v>694</v>
      </c>
      <c r="C6" t="s">
        <v>695</v>
      </c>
      <c r="D6" s="1">
        <v>45901</v>
      </c>
      <c r="E6">
        <v>6023.75</v>
      </c>
      <c r="F6">
        <v>162399.44</v>
      </c>
      <c r="G6">
        <v>7664.3</v>
      </c>
      <c r="H6">
        <v>2554.77</v>
      </c>
    </row>
    <row r="7" spans="1:8">
      <c r="A7" t="s">
        <v>688</v>
      </c>
      <c r="B7" t="s">
        <v>694</v>
      </c>
      <c r="C7" t="s">
        <v>696</v>
      </c>
      <c r="D7" s="1">
        <v>45901</v>
      </c>
      <c r="E7">
        <v>6079.29</v>
      </c>
      <c r="F7">
        <v>172917.44</v>
      </c>
      <c r="G7">
        <v>7664.3</v>
      </c>
      <c r="H7">
        <v>2554.7600000000002</v>
      </c>
    </row>
    <row r="8" spans="1:8">
      <c r="A8" t="s">
        <v>688</v>
      </c>
      <c r="B8" t="s">
        <v>694</v>
      </c>
      <c r="C8" t="s">
        <v>697</v>
      </c>
      <c r="D8" s="1">
        <v>45901</v>
      </c>
      <c r="E8">
        <v>9763.27</v>
      </c>
      <c r="F8">
        <v>305082.23999999999</v>
      </c>
      <c r="G8">
        <v>7664.3</v>
      </c>
      <c r="H8">
        <v>2554.77</v>
      </c>
    </row>
    <row r="9" spans="1:8">
      <c r="A9" t="s">
        <v>688</v>
      </c>
      <c r="B9" t="s">
        <v>698</v>
      </c>
      <c r="C9" t="s">
        <v>699</v>
      </c>
      <c r="D9" s="1">
        <v>45901</v>
      </c>
      <c r="E9">
        <v>24402.09</v>
      </c>
      <c r="F9">
        <v>762531.04</v>
      </c>
      <c r="G9">
        <v>88211.54</v>
      </c>
      <c r="H9">
        <v>44105.77</v>
      </c>
    </row>
    <row r="10" spans="1:8">
      <c r="A10" t="s">
        <v>688</v>
      </c>
      <c r="B10" t="s">
        <v>698</v>
      </c>
      <c r="C10" t="s">
        <v>700</v>
      </c>
      <c r="D10" s="1">
        <v>45901</v>
      </c>
      <c r="E10">
        <v>8377.26</v>
      </c>
      <c r="F10">
        <v>261756.51</v>
      </c>
      <c r="G10">
        <v>88211.54</v>
      </c>
      <c r="H10">
        <v>44105.77</v>
      </c>
    </row>
    <row r="11" spans="1:8">
      <c r="A11" t="s">
        <v>701</v>
      </c>
      <c r="B11" t="s">
        <v>664</v>
      </c>
      <c r="C11" t="s">
        <v>702</v>
      </c>
      <c r="D11" s="1">
        <v>45901</v>
      </c>
      <c r="E11">
        <v>0</v>
      </c>
      <c r="F11">
        <v>0</v>
      </c>
      <c r="G11">
        <v>0</v>
      </c>
      <c r="H11">
        <v>0</v>
      </c>
    </row>
    <row r="12" spans="1:8">
      <c r="A12" t="s">
        <v>703</v>
      </c>
      <c r="B12" t="s">
        <v>339</v>
      </c>
      <c r="C12" t="s">
        <v>704</v>
      </c>
      <c r="D12" s="1">
        <v>45901</v>
      </c>
      <c r="E12">
        <v>11305.88</v>
      </c>
      <c r="F12">
        <v>272573.28000000003</v>
      </c>
      <c r="G12">
        <v>24741.02</v>
      </c>
      <c r="H12">
        <v>24741.02</v>
      </c>
    </row>
    <row r="13" spans="1:8">
      <c r="A13" t="s">
        <v>703</v>
      </c>
      <c r="B13" t="s">
        <v>313</v>
      </c>
      <c r="C13" t="s">
        <v>705</v>
      </c>
      <c r="D13" s="1">
        <v>45901</v>
      </c>
      <c r="E13">
        <v>103256.39</v>
      </c>
      <c r="F13">
        <v>2708187.23</v>
      </c>
      <c r="G13">
        <v>241223.11</v>
      </c>
      <c r="H13">
        <v>241223.11</v>
      </c>
    </row>
    <row r="14" spans="1:8">
      <c r="A14" t="s">
        <v>703</v>
      </c>
      <c r="B14" t="s">
        <v>323</v>
      </c>
      <c r="C14" t="s">
        <v>706</v>
      </c>
      <c r="D14" s="1">
        <v>45901</v>
      </c>
      <c r="E14">
        <v>0</v>
      </c>
      <c r="F14">
        <v>0</v>
      </c>
      <c r="G14">
        <v>22424.89</v>
      </c>
      <c r="H14">
        <v>22424.89</v>
      </c>
    </row>
    <row r="15" spans="1:8">
      <c r="A15" t="s">
        <v>703</v>
      </c>
      <c r="B15" t="s">
        <v>357</v>
      </c>
      <c r="C15" t="s">
        <v>707</v>
      </c>
      <c r="D15" s="1">
        <v>45901</v>
      </c>
      <c r="E15">
        <v>9820.49</v>
      </c>
      <c r="F15">
        <v>233480.44</v>
      </c>
      <c r="G15">
        <v>0</v>
      </c>
      <c r="H15">
        <v>0</v>
      </c>
    </row>
    <row r="16" spans="1:8">
      <c r="A16" t="s">
        <v>703</v>
      </c>
      <c r="B16" t="s">
        <v>499</v>
      </c>
      <c r="C16" t="s">
        <v>708</v>
      </c>
      <c r="D16" s="1">
        <v>45901</v>
      </c>
      <c r="E16">
        <v>9909.6</v>
      </c>
      <c r="F16">
        <v>250354.25</v>
      </c>
      <c r="G16">
        <v>0</v>
      </c>
      <c r="H16">
        <v>0</v>
      </c>
    </row>
    <row r="17" spans="1:8">
      <c r="A17" t="s">
        <v>709</v>
      </c>
      <c r="B17" t="s">
        <v>107</v>
      </c>
      <c r="C17" t="s">
        <v>710</v>
      </c>
      <c r="D17" s="1">
        <v>45901</v>
      </c>
      <c r="E17">
        <v>13611.66</v>
      </c>
      <c r="F17">
        <v>425336.48</v>
      </c>
      <c r="G17">
        <v>16044.64</v>
      </c>
      <c r="H17">
        <v>16044.64</v>
      </c>
    </row>
    <row r="18" spans="1:8">
      <c r="A18" t="s">
        <v>709</v>
      </c>
      <c r="B18" t="s">
        <v>115</v>
      </c>
      <c r="C18" t="s">
        <v>711</v>
      </c>
      <c r="D18" s="1">
        <v>45901</v>
      </c>
      <c r="E18">
        <v>5989.88</v>
      </c>
      <c r="F18">
        <v>155987.38</v>
      </c>
      <c r="G18">
        <v>15098.6</v>
      </c>
      <c r="H18">
        <v>15098.6</v>
      </c>
    </row>
    <row r="19" spans="1:8">
      <c r="A19" t="s">
        <v>709</v>
      </c>
      <c r="B19" t="s">
        <v>127</v>
      </c>
      <c r="C19" t="s">
        <v>712</v>
      </c>
      <c r="D19" s="1">
        <v>45901</v>
      </c>
      <c r="E19">
        <v>6176.62</v>
      </c>
      <c r="F19">
        <v>191347.39</v>
      </c>
      <c r="G19">
        <v>0</v>
      </c>
      <c r="H19">
        <v>0</v>
      </c>
    </row>
    <row r="20" spans="1:8">
      <c r="A20" t="s">
        <v>709</v>
      </c>
      <c r="B20" t="s">
        <v>25</v>
      </c>
      <c r="C20" t="s">
        <v>713</v>
      </c>
      <c r="D20" s="1">
        <v>45901</v>
      </c>
      <c r="E20">
        <v>6046.72</v>
      </c>
      <c r="F20">
        <v>166749.13</v>
      </c>
      <c r="G20">
        <v>13609.73</v>
      </c>
      <c r="H20">
        <v>13609.73</v>
      </c>
    </row>
    <row r="21" spans="1:8">
      <c r="A21" t="s">
        <v>709</v>
      </c>
      <c r="B21" t="s">
        <v>57</v>
      </c>
      <c r="C21" t="s">
        <v>714</v>
      </c>
      <c r="D21" s="1">
        <v>45901</v>
      </c>
      <c r="E21">
        <v>0</v>
      </c>
      <c r="F21">
        <v>0</v>
      </c>
      <c r="G21">
        <v>0</v>
      </c>
      <c r="H21">
        <v>0</v>
      </c>
    </row>
    <row r="22" spans="1:8">
      <c r="A22" t="s">
        <v>709</v>
      </c>
      <c r="B22" t="s">
        <v>63</v>
      </c>
      <c r="C22" t="s">
        <v>715</v>
      </c>
      <c r="D22" s="1">
        <v>45901</v>
      </c>
      <c r="E22">
        <v>10115.94</v>
      </c>
      <c r="F22">
        <v>316102.34000000003</v>
      </c>
      <c r="G22">
        <v>32336.14</v>
      </c>
      <c r="H22">
        <v>32336.14</v>
      </c>
    </row>
    <row r="23" spans="1:8">
      <c r="A23" t="s">
        <v>709</v>
      </c>
      <c r="B23" t="s">
        <v>85</v>
      </c>
      <c r="C23" t="s">
        <v>716</v>
      </c>
      <c r="D23" s="1">
        <v>45901</v>
      </c>
      <c r="E23">
        <v>6600.66</v>
      </c>
      <c r="F23">
        <v>157839.78</v>
      </c>
      <c r="G23">
        <v>0</v>
      </c>
      <c r="H23">
        <v>0</v>
      </c>
    </row>
    <row r="24" spans="1:8">
      <c r="A24" t="s">
        <v>709</v>
      </c>
      <c r="B24" t="s">
        <v>181</v>
      </c>
      <c r="C24" t="s">
        <v>717</v>
      </c>
      <c r="D24" s="1">
        <v>45901</v>
      </c>
      <c r="E24">
        <v>36282.379999999997</v>
      </c>
      <c r="F24">
        <v>1094845.43</v>
      </c>
      <c r="G24">
        <v>88261.96</v>
      </c>
      <c r="H24">
        <v>88261.96</v>
      </c>
    </row>
    <row r="25" spans="1:8">
      <c r="A25" t="s">
        <v>709</v>
      </c>
      <c r="B25" t="s">
        <v>337</v>
      </c>
      <c r="C25" t="s">
        <v>718</v>
      </c>
      <c r="D25" s="1">
        <v>45901</v>
      </c>
      <c r="E25">
        <v>108938.54</v>
      </c>
      <c r="F25">
        <v>3254804.82</v>
      </c>
      <c r="G25">
        <v>0</v>
      </c>
      <c r="H25">
        <v>0</v>
      </c>
    </row>
    <row r="26" spans="1:8">
      <c r="A26" t="s">
        <v>709</v>
      </c>
      <c r="B26" t="s">
        <v>345</v>
      </c>
      <c r="C26" t="s">
        <v>719</v>
      </c>
      <c r="D26" s="1">
        <v>45901</v>
      </c>
      <c r="E26">
        <v>6943.07</v>
      </c>
      <c r="F26">
        <v>180492.86</v>
      </c>
      <c r="G26">
        <v>0</v>
      </c>
      <c r="H26">
        <v>0</v>
      </c>
    </row>
    <row r="27" spans="1:8">
      <c r="A27" t="s">
        <v>709</v>
      </c>
      <c r="B27" t="s">
        <v>171</v>
      </c>
      <c r="C27" t="s">
        <v>720</v>
      </c>
      <c r="D27" s="1">
        <v>45901</v>
      </c>
      <c r="E27">
        <v>6241.28</v>
      </c>
      <c r="F27">
        <v>203590.29</v>
      </c>
      <c r="G27">
        <v>18817.560000000001</v>
      </c>
      <c r="H27">
        <v>18817.560000000001</v>
      </c>
    </row>
    <row r="28" spans="1:8">
      <c r="A28" t="s">
        <v>709</v>
      </c>
      <c r="B28" t="s">
        <v>211</v>
      </c>
      <c r="C28" t="s">
        <v>721</v>
      </c>
      <c r="D28" s="1">
        <v>45901</v>
      </c>
      <c r="E28">
        <v>125628.68</v>
      </c>
      <c r="F28">
        <v>3830214.42</v>
      </c>
      <c r="G28">
        <v>216735.81</v>
      </c>
      <c r="H28">
        <v>108367.9</v>
      </c>
    </row>
    <row r="29" spans="1:8">
      <c r="A29" t="s">
        <v>709</v>
      </c>
      <c r="B29" t="s">
        <v>211</v>
      </c>
      <c r="C29" t="s">
        <v>722</v>
      </c>
      <c r="D29" s="1">
        <v>45901</v>
      </c>
      <c r="E29">
        <v>10405.57</v>
      </c>
      <c r="F29">
        <v>322373.42</v>
      </c>
      <c r="G29">
        <v>216735.81</v>
      </c>
      <c r="H29">
        <v>108367.9</v>
      </c>
    </row>
    <row r="30" spans="1:8">
      <c r="A30" t="s">
        <v>709</v>
      </c>
      <c r="B30" t="s">
        <v>263</v>
      </c>
      <c r="C30" t="s">
        <v>723</v>
      </c>
      <c r="D30" s="1">
        <v>45901</v>
      </c>
      <c r="E30">
        <v>5970.68</v>
      </c>
      <c r="F30">
        <v>152350.15</v>
      </c>
      <c r="G30">
        <v>10130.81</v>
      </c>
      <c r="H30">
        <v>10130.81</v>
      </c>
    </row>
    <row r="31" spans="1:8">
      <c r="A31" t="s">
        <v>709</v>
      </c>
      <c r="B31" t="s">
        <v>273</v>
      </c>
      <c r="C31" t="s">
        <v>724</v>
      </c>
      <c r="D31" s="1">
        <v>45901</v>
      </c>
      <c r="E31">
        <v>6086.47</v>
      </c>
      <c r="F31">
        <v>164463.70000000001</v>
      </c>
      <c r="G31">
        <v>9421.5400000000009</v>
      </c>
      <c r="H31">
        <v>9421.5400000000009</v>
      </c>
    </row>
    <row r="32" spans="1:8">
      <c r="A32" t="s">
        <v>709</v>
      </c>
      <c r="B32" t="s">
        <v>305</v>
      </c>
      <c r="C32" t="s">
        <v>725</v>
      </c>
      <c r="D32" s="1">
        <v>45901</v>
      </c>
      <c r="E32">
        <v>19170.669999999998</v>
      </c>
      <c r="F32">
        <v>584705.19999999995</v>
      </c>
      <c r="G32">
        <v>12854.25</v>
      </c>
      <c r="H32">
        <v>12854.25</v>
      </c>
    </row>
    <row r="33" spans="1:8">
      <c r="A33" t="s">
        <v>709</v>
      </c>
      <c r="B33" t="s">
        <v>313</v>
      </c>
      <c r="C33" t="s">
        <v>726</v>
      </c>
      <c r="D33" s="1">
        <v>45901</v>
      </c>
      <c r="E33">
        <v>6292.53</v>
      </c>
      <c r="F33">
        <v>161299.84</v>
      </c>
      <c r="G33">
        <v>15414.73</v>
      </c>
      <c r="H33">
        <v>15414.73</v>
      </c>
    </row>
    <row r="34" spans="1:8">
      <c r="A34" t="s">
        <v>709</v>
      </c>
      <c r="B34" t="s">
        <v>397</v>
      </c>
      <c r="C34" t="s">
        <v>727</v>
      </c>
      <c r="D34" s="1">
        <v>45901</v>
      </c>
      <c r="E34">
        <v>6141.28</v>
      </c>
      <c r="F34">
        <v>184654.11</v>
      </c>
      <c r="G34">
        <v>0</v>
      </c>
      <c r="H34">
        <v>0</v>
      </c>
    </row>
    <row r="35" spans="1:8">
      <c r="A35" t="s">
        <v>709</v>
      </c>
      <c r="B35" t="s">
        <v>399</v>
      </c>
      <c r="C35" t="s">
        <v>728</v>
      </c>
      <c r="D35" s="1">
        <v>45901</v>
      </c>
      <c r="E35">
        <v>6225.71</v>
      </c>
      <c r="F35">
        <v>165978.56</v>
      </c>
      <c r="G35">
        <v>16898.86</v>
      </c>
      <c r="H35">
        <v>16898.86</v>
      </c>
    </row>
    <row r="36" spans="1:8">
      <c r="A36" t="s">
        <v>709</v>
      </c>
      <c r="B36" t="s">
        <v>409</v>
      </c>
      <c r="C36" t="s">
        <v>729</v>
      </c>
      <c r="D36" s="1">
        <v>45901</v>
      </c>
      <c r="E36">
        <v>6148.65</v>
      </c>
      <c r="F36">
        <v>176237.87</v>
      </c>
      <c r="G36">
        <v>10169.98</v>
      </c>
      <c r="H36">
        <v>10169.98</v>
      </c>
    </row>
    <row r="37" spans="1:8">
      <c r="A37" t="s">
        <v>709</v>
      </c>
      <c r="B37" t="s">
        <v>495</v>
      </c>
      <c r="C37" t="s">
        <v>730</v>
      </c>
      <c r="D37" s="1">
        <v>45901</v>
      </c>
      <c r="E37">
        <v>5982.36</v>
      </c>
      <c r="F37">
        <v>154562.48000000001</v>
      </c>
      <c r="G37">
        <v>0</v>
      </c>
      <c r="H37">
        <v>0</v>
      </c>
    </row>
    <row r="38" spans="1:8">
      <c r="A38" t="s">
        <v>709</v>
      </c>
      <c r="B38" t="s">
        <v>495</v>
      </c>
      <c r="C38" t="s">
        <v>731</v>
      </c>
      <c r="D38" s="1">
        <v>45901</v>
      </c>
      <c r="E38">
        <v>8959.39</v>
      </c>
      <c r="F38">
        <v>293644.15999999997</v>
      </c>
      <c r="G38">
        <v>0</v>
      </c>
      <c r="H38">
        <v>0</v>
      </c>
    </row>
    <row r="39" spans="1:8">
      <c r="A39" t="s">
        <v>732</v>
      </c>
      <c r="B39" t="s">
        <v>107</v>
      </c>
      <c r="C39" t="s">
        <v>733</v>
      </c>
      <c r="D39" s="1">
        <v>45901</v>
      </c>
      <c r="E39">
        <v>0</v>
      </c>
      <c r="F39">
        <v>0</v>
      </c>
      <c r="G39">
        <v>0</v>
      </c>
      <c r="H39">
        <v>0</v>
      </c>
    </row>
    <row r="40" spans="1:8">
      <c r="A40" t="s">
        <v>732</v>
      </c>
      <c r="B40" t="s">
        <v>85</v>
      </c>
      <c r="C40" t="s">
        <v>734</v>
      </c>
      <c r="D40" s="1">
        <v>45901</v>
      </c>
      <c r="E40">
        <v>0</v>
      </c>
      <c r="F40">
        <v>0</v>
      </c>
      <c r="G40">
        <v>0</v>
      </c>
      <c r="H40">
        <v>0</v>
      </c>
    </row>
    <row r="41" spans="1:8">
      <c r="A41" t="s">
        <v>732</v>
      </c>
      <c r="B41" t="s">
        <v>343</v>
      </c>
      <c r="C41" t="s">
        <v>735</v>
      </c>
      <c r="D41" s="1">
        <v>45901</v>
      </c>
      <c r="E41">
        <v>0</v>
      </c>
      <c r="F41">
        <v>0</v>
      </c>
      <c r="G41">
        <v>0</v>
      </c>
      <c r="H41">
        <v>0</v>
      </c>
    </row>
    <row r="42" spans="1:8">
      <c r="A42" t="s">
        <v>732</v>
      </c>
      <c r="B42" t="s">
        <v>211</v>
      </c>
      <c r="C42" t="s">
        <v>736</v>
      </c>
      <c r="D42" s="1">
        <v>45901</v>
      </c>
      <c r="E42">
        <v>0</v>
      </c>
      <c r="F42">
        <v>0</v>
      </c>
      <c r="G42">
        <v>17067.560000000001</v>
      </c>
      <c r="H42">
        <v>17067.560000000001</v>
      </c>
    </row>
    <row r="43" spans="1:8">
      <c r="A43" t="s">
        <v>732</v>
      </c>
      <c r="B43" t="s">
        <v>263</v>
      </c>
      <c r="C43" t="s">
        <v>737</v>
      </c>
      <c r="D43" s="1">
        <v>45901</v>
      </c>
      <c r="E43">
        <v>0</v>
      </c>
      <c r="F43">
        <v>0</v>
      </c>
      <c r="G43">
        <v>0</v>
      </c>
      <c r="H43">
        <v>0</v>
      </c>
    </row>
    <row r="44" spans="1:8">
      <c r="A44" t="s">
        <v>732</v>
      </c>
      <c r="B44" t="s">
        <v>289</v>
      </c>
      <c r="C44" t="s">
        <v>738</v>
      </c>
      <c r="D44" s="1">
        <v>45901</v>
      </c>
      <c r="E44">
        <v>0</v>
      </c>
      <c r="F44">
        <v>0</v>
      </c>
      <c r="G44">
        <v>0</v>
      </c>
      <c r="H44">
        <v>0</v>
      </c>
    </row>
    <row r="45" spans="1:8">
      <c r="A45" t="s">
        <v>732</v>
      </c>
      <c r="B45" t="s">
        <v>305</v>
      </c>
      <c r="C45" t="s">
        <v>739</v>
      </c>
      <c r="D45" s="1">
        <v>45901</v>
      </c>
      <c r="E45">
        <v>0</v>
      </c>
      <c r="F45">
        <v>0</v>
      </c>
      <c r="G45">
        <v>19491.47</v>
      </c>
      <c r="H45">
        <v>19491.47</v>
      </c>
    </row>
    <row r="46" spans="1:8">
      <c r="A46" t="s">
        <v>732</v>
      </c>
      <c r="B46" t="s">
        <v>445</v>
      </c>
      <c r="C46" t="s">
        <v>740</v>
      </c>
      <c r="D46" s="1">
        <v>45901</v>
      </c>
      <c r="E46">
        <v>0</v>
      </c>
      <c r="F46">
        <v>0</v>
      </c>
      <c r="G46">
        <v>0</v>
      </c>
      <c r="H46">
        <v>0</v>
      </c>
    </row>
    <row r="47" spans="1:8">
      <c r="A47" t="s">
        <v>732</v>
      </c>
      <c r="B47" t="s">
        <v>353</v>
      </c>
      <c r="C47" t="s">
        <v>741</v>
      </c>
      <c r="D47" s="1">
        <v>45901</v>
      </c>
      <c r="E47">
        <v>0</v>
      </c>
      <c r="F47">
        <v>0</v>
      </c>
      <c r="G47">
        <v>0</v>
      </c>
      <c r="H47">
        <v>0</v>
      </c>
    </row>
    <row r="48" spans="1:8">
      <c r="A48" t="s">
        <v>732</v>
      </c>
      <c r="B48" t="s">
        <v>409</v>
      </c>
      <c r="C48" t="s">
        <v>742</v>
      </c>
      <c r="D48" s="1">
        <v>45901</v>
      </c>
      <c r="E48">
        <v>0</v>
      </c>
      <c r="F48">
        <v>0</v>
      </c>
      <c r="G48">
        <v>0</v>
      </c>
      <c r="H48">
        <v>0</v>
      </c>
    </row>
    <row r="49" spans="1:8">
      <c r="A49" t="s">
        <v>732</v>
      </c>
      <c r="B49" t="s">
        <v>421</v>
      </c>
      <c r="C49" t="s">
        <v>743</v>
      </c>
      <c r="D49" s="1">
        <v>45901</v>
      </c>
      <c r="E49">
        <v>0</v>
      </c>
      <c r="F49">
        <v>0</v>
      </c>
      <c r="G49">
        <v>0</v>
      </c>
      <c r="H49">
        <v>0</v>
      </c>
    </row>
    <row r="50" spans="1:8">
      <c r="A50" t="s">
        <v>732</v>
      </c>
      <c r="B50" t="s">
        <v>495</v>
      </c>
      <c r="C50" t="s">
        <v>744</v>
      </c>
      <c r="D50" s="1">
        <v>45901</v>
      </c>
      <c r="E50">
        <v>0</v>
      </c>
      <c r="F50">
        <v>0</v>
      </c>
      <c r="G50">
        <v>0</v>
      </c>
      <c r="H50">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121D-167F-4461-BE0B-3F42E070F506}">
  <dimension ref="A1:C376"/>
  <sheetViews>
    <sheetView workbookViewId="0">
      <selection activeCell="E3" sqref="E3"/>
    </sheetView>
  </sheetViews>
  <sheetFormatPr defaultRowHeight="14.4"/>
  <cols>
    <col min="1" max="1" width="8.5546875" bestFit="1" customWidth="1"/>
    <col min="2" max="2" width="10.33203125" bestFit="1" customWidth="1"/>
    <col min="3" max="3" width="48.44140625" bestFit="1" customWidth="1"/>
  </cols>
  <sheetData>
    <row r="1" spans="1:3">
      <c r="A1" t="s">
        <v>0</v>
      </c>
      <c r="B1" t="s">
        <v>745</v>
      </c>
      <c r="C1" t="s">
        <v>1</v>
      </c>
    </row>
    <row r="2" spans="1:3">
      <c r="A2" t="s">
        <v>63</v>
      </c>
      <c r="B2" t="s">
        <v>746</v>
      </c>
      <c r="C2" t="s">
        <v>64</v>
      </c>
    </row>
    <row r="3" spans="1:3">
      <c r="A3" t="s">
        <v>221</v>
      </c>
      <c r="B3" t="s">
        <v>746</v>
      </c>
      <c r="C3" t="s">
        <v>222</v>
      </c>
    </row>
    <row r="4" spans="1:3">
      <c r="A4" t="s">
        <v>251</v>
      </c>
      <c r="B4" t="s">
        <v>746</v>
      </c>
      <c r="C4" t="s">
        <v>252</v>
      </c>
    </row>
    <row r="5" spans="1:3">
      <c r="A5" t="s">
        <v>437</v>
      </c>
      <c r="B5" t="s">
        <v>746</v>
      </c>
      <c r="C5" t="s">
        <v>438</v>
      </c>
    </row>
    <row r="6" spans="1:3">
      <c r="A6" t="s">
        <v>453</v>
      </c>
      <c r="B6" t="s">
        <v>746</v>
      </c>
      <c r="C6" t="s">
        <v>454</v>
      </c>
    </row>
    <row r="7" spans="1:3">
      <c r="A7" t="s">
        <v>105</v>
      </c>
      <c r="B7" t="s">
        <v>746</v>
      </c>
      <c r="C7" t="s">
        <v>106</v>
      </c>
    </row>
    <row r="8" spans="1:3">
      <c r="A8" t="s">
        <v>203</v>
      </c>
      <c r="B8" t="s">
        <v>746</v>
      </c>
      <c r="C8" t="s">
        <v>204</v>
      </c>
    </row>
    <row r="9" spans="1:3">
      <c r="A9" t="s">
        <v>157</v>
      </c>
      <c r="B9" t="s">
        <v>746</v>
      </c>
      <c r="C9" t="s">
        <v>158</v>
      </c>
    </row>
    <row r="10" spans="1:3">
      <c r="A10" t="s">
        <v>153</v>
      </c>
      <c r="B10" t="s">
        <v>746</v>
      </c>
      <c r="C10" t="s">
        <v>154</v>
      </c>
    </row>
    <row r="11" spans="1:3">
      <c r="A11" t="s">
        <v>197</v>
      </c>
      <c r="B11" t="s">
        <v>746</v>
      </c>
      <c r="C11" t="s">
        <v>198</v>
      </c>
    </row>
    <row r="12" spans="1:3">
      <c r="A12" t="s">
        <v>421</v>
      </c>
      <c r="B12" t="s">
        <v>746</v>
      </c>
      <c r="C12" t="s">
        <v>422</v>
      </c>
    </row>
    <row r="13" spans="1:3">
      <c r="A13" t="s">
        <v>662</v>
      </c>
      <c r="B13" t="s">
        <v>746</v>
      </c>
      <c r="C13" t="s">
        <v>663</v>
      </c>
    </row>
    <row r="14" spans="1:3">
      <c r="A14" t="s">
        <v>319</v>
      </c>
      <c r="B14" t="s">
        <v>746</v>
      </c>
      <c r="C14" t="s">
        <v>320</v>
      </c>
    </row>
    <row r="15" spans="1:3">
      <c r="A15" t="s">
        <v>591</v>
      </c>
      <c r="B15" t="s">
        <v>746</v>
      </c>
      <c r="C15" t="s">
        <v>592</v>
      </c>
    </row>
    <row r="16" spans="1:3">
      <c r="A16" t="s">
        <v>425</v>
      </c>
      <c r="B16" t="s">
        <v>746</v>
      </c>
      <c r="C16" t="s">
        <v>426</v>
      </c>
    </row>
    <row r="17" spans="1:3">
      <c r="A17" t="s">
        <v>515</v>
      </c>
      <c r="B17" t="s">
        <v>746</v>
      </c>
      <c r="C17" t="s">
        <v>516</v>
      </c>
    </row>
    <row r="18" spans="1:3">
      <c r="A18" t="s">
        <v>155</v>
      </c>
      <c r="B18" t="s">
        <v>746</v>
      </c>
      <c r="C18" t="s">
        <v>156</v>
      </c>
    </row>
    <row r="19" spans="1:3">
      <c r="A19" t="s">
        <v>275</v>
      </c>
      <c r="B19" t="s">
        <v>746</v>
      </c>
      <c r="C19" t="s">
        <v>276</v>
      </c>
    </row>
    <row r="20" spans="1:3">
      <c r="A20" t="s">
        <v>23</v>
      </c>
      <c r="B20" t="s">
        <v>746</v>
      </c>
      <c r="C20" t="s">
        <v>24</v>
      </c>
    </row>
    <row r="21" spans="1:3">
      <c r="A21" t="s">
        <v>533</v>
      </c>
      <c r="B21" t="s">
        <v>746</v>
      </c>
      <c r="C21" t="s">
        <v>534</v>
      </c>
    </row>
    <row r="22" spans="1:3">
      <c r="A22" t="s">
        <v>433</v>
      </c>
      <c r="B22" t="s">
        <v>746</v>
      </c>
      <c r="C22" t="s">
        <v>434</v>
      </c>
    </row>
    <row r="23" spans="1:3">
      <c r="A23" t="s">
        <v>151</v>
      </c>
      <c r="B23" t="s">
        <v>746</v>
      </c>
      <c r="C23" t="s">
        <v>152</v>
      </c>
    </row>
    <row r="24" spans="1:3">
      <c r="A24" t="s">
        <v>135</v>
      </c>
      <c r="B24" t="s">
        <v>746</v>
      </c>
      <c r="C24" t="s">
        <v>136</v>
      </c>
    </row>
    <row r="25" spans="1:3">
      <c r="A25" t="s">
        <v>557</v>
      </c>
      <c r="B25" t="s">
        <v>746</v>
      </c>
      <c r="C25" t="s">
        <v>558</v>
      </c>
    </row>
    <row r="26" spans="1:3">
      <c r="A26" t="s">
        <v>125</v>
      </c>
      <c r="B26" t="s">
        <v>746</v>
      </c>
      <c r="C26" t="s">
        <v>126</v>
      </c>
    </row>
    <row r="27" spans="1:3">
      <c r="A27" t="s">
        <v>123</v>
      </c>
      <c r="B27" t="s">
        <v>746</v>
      </c>
      <c r="C27" t="s">
        <v>124</v>
      </c>
    </row>
    <row r="28" spans="1:3">
      <c r="A28" t="s">
        <v>15</v>
      </c>
      <c r="B28" t="s">
        <v>746</v>
      </c>
      <c r="C28" t="s">
        <v>16</v>
      </c>
    </row>
    <row r="29" spans="1:3">
      <c r="A29" t="s">
        <v>593</v>
      </c>
      <c r="B29" t="s">
        <v>746</v>
      </c>
      <c r="C29" t="s">
        <v>594</v>
      </c>
    </row>
    <row r="30" spans="1:3">
      <c r="A30" t="s">
        <v>161</v>
      </c>
      <c r="B30" t="s">
        <v>746</v>
      </c>
      <c r="C30" t="s">
        <v>162</v>
      </c>
    </row>
    <row r="31" spans="1:3">
      <c r="A31" t="s">
        <v>361</v>
      </c>
      <c r="B31" t="s">
        <v>746</v>
      </c>
      <c r="C31" t="s">
        <v>362</v>
      </c>
    </row>
    <row r="32" spans="1:3">
      <c r="A32" t="s">
        <v>245</v>
      </c>
      <c r="B32" t="s">
        <v>746</v>
      </c>
      <c r="C32" t="s">
        <v>246</v>
      </c>
    </row>
    <row r="33" spans="1:3">
      <c r="A33" t="s">
        <v>211</v>
      </c>
      <c r="B33" t="s">
        <v>746</v>
      </c>
      <c r="C33" t="s">
        <v>212</v>
      </c>
    </row>
    <row r="34" spans="1:3">
      <c r="A34" t="s">
        <v>365</v>
      </c>
      <c r="B34" t="s">
        <v>746</v>
      </c>
      <c r="C34" t="s">
        <v>366</v>
      </c>
    </row>
    <row r="35" spans="1:3">
      <c r="A35" t="s">
        <v>379</v>
      </c>
      <c r="B35" t="s">
        <v>746</v>
      </c>
      <c r="C35" t="s">
        <v>380</v>
      </c>
    </row>
    <row r="36" spans="1:3">
      <c r="A36" t="s">
        <v>91</v>
      </c>
      <c r="B36" t="s">
        <v>746</v>
      </c>
      <c r="C36" t="s">
        <v>92</v>
      </c>
    </row>
    <row r="37" spans="1:3">
      <c r="A37" t="s">
        <v>103</v>
      </c>
      <c r="B37" t="s">
        <v>746</v>
      </c>
      <c r="C37" t="s">
        <v>104</v>
      </c>
    </row>
    <row r="38" spans="1:3">
      <c r="A38" t="s">
        <v>173</v>
      </c>
      <c r="B38" t="s">
        <v>746</v>
      </c>
      <c r="C38" t="s">
        <v>174</v>
      </c>
    </row>
    <row r="39" spans="1:3">
      <c r="A39" t="s">
        <v>313</v>
      </c>
      <c r="B39" t="s">
        <v>746</v>
      </c>
      <c r="C39" t="s">
        <v>314</v>
      </c>
    </row>
    <row r="40" spans="1:3">
      <c r="A40" t="s">
        <v>479</v>
      </c>
      <c r="B40" t="s">
        <v>746</v>
      </c>
      <c r="C40" t="s">
        <v>480</v>
      </c>
    </row>
    <row r="41" spans="1:3">
      <c r="A41" t="s">
        <v>411</v>
      </c>
      <c r="B41" t="s">
        <v>746</v>
      </c>
      <c r="C41" t="s">
        <v>412</v>
      </c>
    </row>
    <row r="42" spans="1:3">
      <c r="A42" t="s">
        <v>485</v>
      </c>
      <c r="B42" t="s">
        <v>746</v>
      </c>
      <c r="C42" t="s">
        <v>486</v>
      </c>
    </row>
    <row r="43" spans="1:3">
      <c r="A43" t="s">
        <v>385</v>
      </c>
      <c r="B43" t="s">
        <v>746</v>
      </c>
      <c r="C43" t="s">
        <v>386</v>
      </c>
    </row>
    <row r="44" spans="1:3">
      <c r="A44" t="s">
        <v>415</v>
      </c>
      <c r="B44" t="s">
        <v>746</v>
      </c>
      <c r="C44" t="s">
        <v>416</v>
      </c>
    </row>
    <row r="45" spans="1:3">
      <c r="A45" t="s">
        <v>383</v>
      </c>
      <c r="B45" t="s">
        <v>746</v>
      </c>
      <c r="C45" t="s">
        <v>384</v>
      </c>
    </row>
    <row r="46" spans="1:3">
      <c r="A46" t="s">
        <v>431</v>
      </c>
      <c r="B46" t="s">
        <v>746</v>
      </c>
      <c r="C46" t="s">
        <v>432</v>
      </c>
    </row>
    <row r="47" spans="1:3">
      <c r="A47" t="s">
        <v>609</v>
      </c>
      <c r="B47" t="s">
        <v>746</v>
      </c>
      <c r="C47" t="s">
        <v>610</v>
      </c>
    </row>
    <row r="48" spans="1:3">
      <c r="A48" t="s">
        <v>523</v>
      </c>
      <c r="B48" t="s">
        <v>746</v>
      </c>
      <c r="C48" t="s">
        <v>524</v>
      </c>
    </row>
    <row r="49" spans="1:3">
      <c r="A49" t="s">
        <v>49</v>
      </c>
      <c r="B49" t="s">
        <v>746</v>
      </c>
      <c r="C49" t="s">
        <v>50</v>
      </c>
    </row>
    <row r="50" spans="1:3">
      <c r="A50" t="s">
        <v>85</v>
      </c>
      <c r="B50" t="s">
        <v>746</v>
      </c>
      <c r="C50" t="s">
        <v>86</v>
      </c>
    </row>
    <row r="51" spans="1:3">
      <c r="A51" t="s">
        <v>131</v>
      </c>
      <c r="B51" t="s">
        <v>746</v>
      </c>
      <c r="C51" t="s">
        <v>132</v>
      </c>
    </row>
    <row r="52" spans="1:3">
      <c r="A52" t="s">
        <v>253</v>
      </c>
      <c r="B52" t="s">
        <v>746</v>
      </c>
      <c r="C52" t="s">
        <v>254</v>
      </c>
    </row>
    <row r="53" spans="1:3">
      <c r="A53" t="s">
        <v>543</v>
      </c>
      <c r="B53" t="s">
        <v>746</v>
      </c>
      <c r="C53" t="s">
        <v>544</v>
      </c>
    </row>
    <row r="54" spans="1:3">
      <c r="A54" t="s">
        <v>297</v>
      </c>
      <c r="B54" t="s">
        <v>746</v>
      </c>
      <c r="C54" t="s">
        <v>298</v>
      </c>
    </row>
    <row r="55" spans="1:3">
      <c r="A55" t="s">
        <v>553</v>
      </c>
      <c r="B55" t="s">
        <v>746</v>
      </c>
      <c r="C55" t="s">
        <v>554</v>
      </c>
    </row>
    <row r="56" spans="1:3">
      <c r="A56" t="s">
        <v>465</v>
      </c>
      <c r="B56" t="s">
        <v>746</v>
      </c>
      <c r="C56" t="s">
        <v>466</v>
      </c>
    </row>
    <row r="57" spans="1:3">
      <c r="A57" t="s">
        <v>261</v>
      </c>
      <c r="B57" t="s">
        <v>746</v>
      </c>
      <c r="C57" t="s">
        <v>262</v>
      </c>
    </row>
    <row r="58" spans="1:3">
      <c r="A58" t="s">
        <v>9</v>
      </c>
      <c r="B58" t="s">
        <v>746</v>
      </c>
      <c r="C58" t="s">
        <v>10</v>
      </c>
    </row>
    <row r="59" spans="1:3">
      <c r="A59" t="s">
        <v>373</v>
      </c>
      <c r="B59" t="s">
        <v>746</v>
      </c>
      <c r="C59" t="s">
        <v>374</v>
      </c>
    </row>
    <row r="60" spans="1:3">
      <c r="A60" t="s">
        <v>513</v>
      </c>
      <c r="B60" t="s">
        <v>746</v>
      </c>
      <c r="C60" t="s">
        <v>514</v>
      </c>
    </row>
    <row r="61" spans="1:3">
      <c r="A61" t="s">
        <v>625</v>
      </c>
      <c r="B61" t="s">
        <v>746</v>
      </c>
      <c r="C61" t="s">
        <v>626</v>
      </c>
    </row>
    <row r="62" spans="1:3">
      <c r="A62" t="s">
        <v>367</v>
      </c>
      <c r="B62" t="s">
        <v>746</v>
      </c>
      <c r="C62" t="s">
        <v>368</v>
      </c>
    </row>
    <row r="63" spans="1:3">
      <c r="A63" t="s">
        <v>497</v>
      </c>
      <c r="B63" t="s">
        <v>746</v>
      </c>
      <c r="C63" t="s">
        <v>498</v>
      </c>
    </row>
    <row r="64" spans="1:3">
      <c r="A64" t="s">
        <v>25</v>
      </c>
      <c r="B64" t="s">
        <v>746</v>
      </c>
      <c r="C64" t="s">
        <v>26</v>
      </c>
    </row>
    <row r="65" spans="1:3">
      <c r="A65" t="s">
        <v>555</v>
      </c>
      <c r="B65" t="s">
        <v>746</v>
      </c>
      <c r="C65" t="s">
        <v>556</v>
      </c>
    </row>
    <row r="66" spans="1:3">
      <c r="A66" t="s">
        <v>321</v>
      </c>
      <c r="B66" t="s">
        <v>746</v>
      </c>
      <c r="C66" t="s">
        <v>322</v>
      </c>
    </row>
    <row r="67" spans="1:3">
      <c r="A67" t="s">
        <v>451</v>
      </c>
      <c r="B67" t="s">
        <v>746</v>
      </c>
      <c r="C67" t="s">
        <v>452</v>
      </c>
    </row>
    <row r="68" spans="1:3">
      <c r="A68" t="s">
        <v>169</v>
      </c>
      <c r="B68" t="s">
        <v>746</v>
      </c>
      <c r="C68" t="s">
        <v>170</v>
      </c>
    </row>
    <row r="69" spans="1:3">
      <c r="A69" t="s">
        <v>71</v>
      </c>
      <c r="B69" t="s">
        <v>746</v>
      </c>
      <c r="C69" t="s">
        <v>72</v>
      </c>
    </row>
    <row r="70" spans="1:3">
      <c r="A70" t="s">
        <v>639</v>
      </c>
      <c r="B70" t="s">
        <v>746</v>
      </c>
      <c r="C70" t="s">
        <v>640</v>
      </c>
    </row>
    <row r="71" spans="1:3">
      <c r="A71" t="s">
        <v>119</v>
      </c>
      <c r="B71" t="s">
        <v>746</v>
      </c>
      <c r="C71" t="s">
        <v>120</v>
      </c>
    </row>
    <row r="72" spans="1:3">
      <c r="A72" t="s">
        <v>185</v>
      </c>
      <c r="B72" t="s">
        <v>746</v>
      </c>
      <c r="C72" t="s">
        <v>186</v>
      </c>
    </row>
    <row r="73" spans="1:3">
      <c r="A73" t="s">
        <v>57</v>
      </c>
      <c r="B73" t="s">
        <v>746</v>
      </c>
      <c r="C73" t="s">
        <v>58</v>
      </c>
    </row>
    <row r="74" spans="1:3">
      <c r="A74" t="s">
        <v>605</v>
      </c>
      <c r="B74" t="s">
        <v>746</v>
      </c>
      <c r="C74" t="s">
        <v>606</v>
      </c>
    </row>
    <row r="75" spans="1:3">
      <c r="A75" t="s">
        <v>445</v>
      </c>
      <c r="B75" t="s">
        <v>746</v>
      </c>
      <c r="C75" t="s">
        <v>446</v>
      </c>
    </row>
    <row r="76" spans="1:3">
      <c r="A76" t="s">
        <v>149</v>
      </c>
      <c r="B76" t="s">
        <v>746</v>
      </c>
      <c r="C76" t="s">
        <v>150</v>
      </c>
    </row>
    <row r="77" spans="1:3">
      <c r="A77" t="s">
        <v>585</v>
      </c>
      <c r="B77" t="s">
        <v>746</v>
      </c>
      <c r="C77" t="s">
        <v>586</v>
      </c>
    </row>
    <row r="78" spans="1:3">
      <c r="A78" t="s">
        <v>183</v>
      </c>
      <c r="B78" t="s">
        <v>746</v>
      </c>
      <c r="C78" t="s">
        <v>184</v>
      </c>
    </row>
    <row r="79" spans="1:3">
      <c r="A79" t="s">
        <v>423</v>
      </c>
      <c r="B79" t="s">
        <v>746</v>
      </c>
      <c r="C79" t="s">
        <v>424</v>
      </c>
    </row>
    <row r="80" spans="1:3">
      <c r="A80" t="s">
        <v>325</v>
      </c>
      <c r="B80" t="s">
        <v>746</v>
      </c>
      <c r="C80" t="s">
        <v>326</v>
      </c>
    </row>
    <row r="81" spans="1:3">
      <c r="A81" t="s">
        <v>111</v>
      </c>
      <c r="B81" t="s">
        <v>746</v>
      </c>
      <c r="C81" t="s">
        <v>112</v>
      </c>
    </row>
    <row r="82" spans="1:3">
      <c r="A82" t="s">
        <v>317</v>
      </c>
      <c r="B82" t="s">
        <v>746</v>
      </c>
      <c r="C82" t="s">
        <v>318</v>
      </c>
    </row>
    <row r="83" spans="1:3">
      <c r="A83" t="s">
        <v>363</v>
      </c>
      <c r="B83" t="s">
        <v>746</v>
      </c>
      <c r="C83" t="s">
        <v>364</v>
      </c>
    </row>
    <row r="84" spans="1:3">
      <c r="A84" t="s">
        <v>483</v>
      </c>
      <c r="B84" t="s">
        <v>746</v>
      </c>
      <c r="C84" t="s">
        <v>484</v>
      </c>
    </row>
    <row r="85" spans="1:3">
      <c r="A85" t="s">
        <v>597</v>
      </c>
      <c r="B85" t="s">
        <v>746</v>
      </c>
      <c r="C85" t="s">
        <v>598</v>
      </c>
    </row>
    <row r="86" spans="1:3">
      <c r="A86" t="s">
        <v>177</v>
      </c>
      <c r="B86" t="s">
        <v>746</v>
      </c>
      <c r="C86" t="s">
        <v>178</v>
      </c>
    </row>
    <row r="87" spans="1:3">
      <c r="A87" t="s">
        <v>61</v>
      </c>
      <c r="B87" t="s">
        <v>746</v>
      </c>
      <c r="C87" t="s">
        <v>62</v>
      </c>
    </row>
    <row r="88" spans="1:3">
      <c r="A88" t="s">
        <v>227</v>
      </c>
      <c r="B88" t="s">
        <v>746</v>
      </c>
      <c r="C88" t="s">
        <v>228</v>
      </c>
    </row>
    <row r="89" spans="1:3">
      <c r="A89" t="s">
        <v>235</v>
      </c>
      <c r="B89" t="s">
        <v>746</v>
      </c>
      <c r="C89" t="s">
        <v>236</v>
      </c>
    </row>
    <row r="90" spans="1:3">
      <c r="A90" t="s">
        <v>349</v>
      </c>
      <c r="B90" t="s">
        <v>746</v>
      </c>
      <c r="C90" t="s">
        <v>350</v>
      </c>
    </row>
    <row r="91" spans="1:3">
      <c r="A91" t="s">
        <v>619</v>
      </c>
      <c r="B91" t="s">
        <v>746</v>
      </c>
      <c r="C91" t="s">
        <v>620</v>
      </c>
    </row>
    <row r="92" spans="1:3">
      <c r="A92" t="s">
        <v>633</v>
      </c>
      <c r="B92" t="s">
        <v>746</v>
      </c>
      <c r="C92" t="s">
        <v>634</v>
      </c>
    </row>
    <row r="93" spans="1:3">
      <c r="A93" t="s">
        <v>529</v>
      </c>
      <c r="B93" t="s">
        <v>746</v>
      </c>
      <c r="C93" t="s">
        <v>530</v>
      </c>
    </row>
    <row r="94" spans="1:3">
      <c r="A94" t="s">
        <v>587</v>
      </c>
      <c r="B94" t="s">
        <v>746</v>
      </c>
      <c r="C94" t="s">
        <v>588</v>
      </c>
    </row>
    <row r="95" spans="1:3">
      <c r="A95" t="s">
        <v>259</v>
      </c>
      <c r="B95" t="s">
        <v>746</v>
      </c>
      <c r="C95" t="s">
        <v>260</v>
      </c>
    </row>
    <row r="96" spans="1:3">
      <c r="A96" t="s">
        <v>233</v>
      </c>
      <c r="B96" t="s">
        <v>746</v>
      </c>
      <c r="C96" t="s">
        <v>234</v>
      </c>
    </row>
    <row r="97" spans="1:3">
      <c r="A97" t="s">
        <v>189</v>
      </c>
      <c r="B97" t="s">
        <v>746</v>
      </c>
      <c r="C97" t="s">
        <v>190</v>
      </c>
    </row>
    <row r="98" spans="1:3">
      <c r="A98" t="s">
        <v>143</v>
      </c>
      <c r="B98" t="s">
        <v>746</v>
      </c>
      <c r="C98" t="s">
        <v>144</v>
      </c>
    </row>
    <row r="99" spans="1:3">
      <c r="A99" t="s">
        <v>623</v>
      </c>
      <c r="B99" t="s">
        <v>746</v>
      </c>
      <c r="C99" t="s">
        <v>624</v>
      </c>
    </row>
    <row r="100" spans="1:3">
      <c r="A100" t="s">
        <v>65</v>
      </c>
      <c r="B100" t="s">
        <v>746</v>
      </c>
      <c r="C100" t="s">
        <v>66</v>
      </c>
    </row>
    <row r="101" spans="1:3">
      <c r="A101" t="s">
        <v>31</v>
      </c>
      <c r="B101" t="s">
        <v>746</v>
      </c>
      <c r="C101" t="s">
        <v>32</v>
      </c>
    </row>
    <row r="102" spans="1:3">
      <c r="A102" t="s">
        <v>629</v>
      </c>
      <c r="B102" t="s">
        <v>746</v>
      </c>
      <c r="C102" t="s">
        <v>630</v>
      </c>
    </row>
    <row r="103" spans="1:3">
      <c r="A103" t="s">
        <v>337</v>
      </c>
      <c r="B103" t="s">
        <v>746</v>
      </c>
      <c r="C103" t="s">
        <v>338</v>
      </c>
    </row>
    <row r="104" spans="1:3">
      <c r="A104" t="s">
        <v>39</v>
      </c>
      <c r="B104" t="s">
        <v>746</v>
      </c>
      <c r="C104" t="s">
        <v>40</v>
      </c>
    </row>
    <row r="105" spans="1:3">
      <c r="A105" t="s">
        <v>17</v>
      </c>
      <c r="B105" t="s">
        <v>746</v>
      </c>
      <c r="C105" t="s">
        <v>18</v>
      </c>
    </row>
    <row r="106" spans="1:3">
      <c r="A106" t="s">
        <v>541</v>
      </c>
      <c r="B106" t="s">
        <v>746</v>
      </c>
      <c r="C106" t="s">
        <v>542</v>
      </c>
    </row>
    <row r="107" spans="1:3">
      <c r="A107" t="s">
        <v>21</v>
      </c>
      <c r="B107" t="s">
        <v>746</v>
      </c>
      <c r="C107" t="s">
        <v>22</v>
      </c>
    </row>
    <row r="108" spans="1:3">
      <c r="A108" t="s">
        <v>107</v>
      </c>
      <c r="B108" t="s">
        <v>746</v>
      </c>
      <c r="C108" t="s">
        <v>108</v>
      </c>
    </row>
    <row r="109" spans="1:3">
      <c r="A109" t="s">
        <v>343</v>
      </c>
      <c r="B109" t="s">
        <v>746</v>
      </c>
      <c r="C109" t="s">
        <v>344</v>
      </c>
    </row>
    <row r="110" spans="1:3">
      <c r="A110" t="s">
        <v>391</v>
      </c>
      <c r="B110" t="s">
        <v>746</v>
      </c>
      <c r="C110" t="s">
        <v>392</v>
      </c>
    </row>
    <row r="111" spans="1:3">
      <c r="A111" t="s">
        <v>109</v>
      </c>
      <c r="B111" t="s">
        <v>746</v>
      </c>
      <c r="C111" t="s">
        <v>110</v>
      </c>
    </row>
    <row r="112" spans="1:3">
      <c r="A112" t="s">
        <v>171</v>
      </c>
      <c r="B112" t="s">
        <v>746</v>
      </c>
      <c r="C112" t="s">
        <v>172</v>
      </c>
    </row>
    <row r="113" spans="1:3">
      <c r="A113" t="s">
        <v>599</v>
      </c>
      <c r="B113" t="s">
        <v>746</v>
      </c>
      <c r="C113" t="s">
        <v>600</v>
      </c>
    </row>
    <row r="114" spans="1:3">
      <c r="A114" t="s">
        <v>145</v>
      </c>
      <c r="B114" t="s">
        <v>746</v>
      </c>
      <c r="C114" t="s">
        <v>146</v>
      </c>
    </row>
    <row r="115" spans="1:3">
      <c r="A115" t="s">
        <v>439</v>
      </c>
      <c r="B115" t="s">
        <v>746</v>
      </c>
      <c r="C115" t="s">
        <v>440</v>
      </c>
    </row>
    <row r="116" spans="1:3">
      <c r="A116" t="s">
        <v>473</v>
      </c>
      <c r="B116" t="s">
        <v>746</v>
      </c>
      <c r="C116" t="s">
        <v>474</v>
      </c>
    </row>
    <row r="117" spans="1:3">
      <c r="A117" t="s">
        <v>121</v>
      </c>
      <c r="B117" t="s">
        <v>746</v>
      </c>
      <c r="C117" t="s">
        <v>122</v>
      </c>
    </row>
    <row r="118" spans="1:3">
      <c r="A118" t="s">
        <v>75</v>
      </c>
      <c r="B118" t="s">
        <v>746</v>
      </c>
      <c r="C118" t="s">
        <v>76</v>
      </c>
    </row>
    <row r="119" spans="1:3">
      <c r="A119" t="s">
        <v>447</v>
      </c>
      <c r="B119" t="s">
        <v>746</v>
      </c>
      <c r="C119" t="s">
        <v>448</v>
      </c>
    </row>
    <row r="120" spans="1:3">
      <c r="A120" t="s">
        <v>341</v>
      </c>
      <c r="B120" t="s">
        <v>746</v>
      </c>
      <c r="C120" t="s">
        <v>342</v>
      </c>
    </row>
    <row r="121" spans="1:3">
      <c r="A121" t="s">
        <v>461</v>
      </c>
      <c r="B121" t="s">
        <v>746</v>
      </c>
      <c r="C121" t="s">
        <v>462</v>
      </c>
    </row>
    <row r="122" spans="1:3">
      <c r="A122" t="s">
        <v>627</v>
      </c>
      <c r="B122" t="s">
        <v>746</v>
      </c>
      <c r="C122" t="s">
        <v>628</v>
      </c>
    </row>
    <row r="123" spans="1:3">
      <c r="A123" t="s">
        <v>369</v>
      </c>
      <c r="B123" t="s">
        <v>746</v>
      </c>
      <c r="C123" t="s">
        <v>370</v>
      </c>
    </row>
    <row r="124" spans="1:3">
      <c r="A124" t="s">
        <v>99</v>
      </c>
      <c r="B124" t="s">
        <v>746</v>
      </c>
      <c r="C124" t="s">
        <v>100</v>
      </c>
    </row>
    <row r="125" spans="1:3">
      <c r="A125" t="s">
        <v>11</v>
      </c>
      <c r="B125" t="s">
        <v>746</v>
      </c>
      <c r="C125" t="s">
        <v>12</v>
      </c>
    </row>
    <row r="126" spans="1:3">
      <c r="A126" t="s">
        <v>581</v>
      </c>
      <c r="B126" t="s">
        <v>746</v>
      </c>
      <c r="C126" t="s">
        <v>582</v>
      </c>
    </row>
    <row r="127" spans="1:3">
      <c r="A127" t="s">
        <v>331</v>
      </c>
      <c r="B127" t="s">
        <v>746</v>
      </c>
      <c r="C127" t="s">
        <v>332</v>
      </c>
    </row>
    <row r="128" spans="1:3">
      <c r="A128" t="s">
        <v>603</v>
      </c>
      <c r="B128" t="s">
        <v>746</v>
      </c>
      <c r="C128" t="s">
        <v>604</v>
      </c>
    </row>
    <row r="129" spans="1:3">
      <c r="A129" t="s">
        <v>427</v>
      </c>
      <c r="B129" t="s">
        <v>746</v>
      </c>
      <c r="C129" t="s">
        <v>428</v>
      </c>
    </row>
    <row r="130" spans="1:3">
      <c r="A130" t="s">
        <v>501</v>
      </c>
      <c r="B130" t="s">
        <v>746</v>
      </c>
      <c r="C130" t="s">
        <v>502</v>
      </c>
    </row>
    <row r="131" spans="1:3">
      <c r="A131" t="s">
        <v>27</v>
      </c>
      <c r="B131" t="s">
        <v>746</v>
      </c>
      <c r="C131" t="s">
        <v>28</v>
      </c>
    </row>
    <row r="132" spans="1:3">
      <c r="A132" t="s">
        <v>117</v>
      </c>
      <c r="B132" t="s">
        <v>746</v>
      </c>
      <c r="C132" t="s">
        <v>118</v>
      </c>
    </row>
    <row r="133" spans="1:3">
      <c r="A133" t="s">
        <v>265</v>
      </c>
      <c r="B133" t="s">
        <v>746</v>
      </c>
      <c r="C133" t="s">
        <v>266</v>
      </c>
    </row>
    <row r="134" spans="1:3">
      <c r="A134" t="s">
        <v>387</v>
      </c>
      <c r="B134" t="s">
        <v>746</v>
      </c>
      <c r="C134" t="s">
        <v>388</v>
      </c>
    </row>
    <row r="135" spans="1:3">
      <c r="A135" t="s">
        <v>455</v>
      </c>
      <c r="B135" t="s">
        <v>746</v>
      </c>
      <c r="C135" t="s">
        <v>456</v>
      </c>
    </row>
    <row r="136" spans="1:3">
      <c r="A136" t="s">
        <v>521</v>
      </c>
      <c r="B136" t="s">
        <v>746</v>
      </c>
      <c r="C136" t="s">
        <v>522</v>
      </c>
    </row>
    <row r="137" spans="1:3">
      <c r="A137" t="s">
        <v>359</v>
      </c>
      <c r="B137" t="s">
        <v>746</v>
      </c>
      <c r="C137" t="s">
        <v>360</v>
      </c>
    </row>
    <row r="138" spans="1:3">
      <c r="A138" t="s">
        <v>357</v>
      </c>
      <c r="B138" t="s">
        <v>746</v>
      </c>
      <c r="C138" t="s">
        <v>358</v>
      </c>
    </row>
    <row r="139" spans="1:3">
      <c r="A139" t="s">
        <v>187</v>
      </c>
      <c r="B139" t="s">
        <v>746</v>
      </c>
      <c r="C139" t="s">
        <v>188</v>
      </c>
    </row>
    <row r="140" spans="1:3">
      <c r="A140" t="s">
        <v>429</v>
      </c>
      <c r="B140" t="s">
        <v>746</v>
      </c>
      <c r="C140" t="s">
        <v>430</v>
      </c>
    </row>
    <row r="141" spans="1:3">
      <c r="A141" t="s">
        <v>279</v>
      </c>
      <c r="B141" t="s">
        <v>746</v>
      </c>
      <c r="C141" t="s">
        <v>280</v>
      </c>
    </row>
    <row r="142" spans="1:3">
      <c r="A142" t="s">
        <v>615</v>
      </c>
      <c r="B142" t="s">
        <v>746</v>
      </c>
      <c r="C142" t="s">
        <v>616</v>
      </c>
    </row>
    <row r="143" spans="1:3">
      <c r="A143" t="s">
        <v>457</v>
      </c>
      <c r="B143" t="s">
        <v>746</v>
      </c>
      <c r="C143" t="s">
        <v>458</v>
      </c>
    </row>
    <row r="144" spans="1:3">
      <c r="A144" t="s">
        <v>69</v>
      </c>
      <c r="B144" t="s">
        <v>746</v>
      </c>
      <c r="C144" t="s">
        <v>70</v>
      </c>
    </row>
    <row r="145" spans="1:3">
      <c r="A145" t="s">
        <v>219</v>
      </c>
      <c r="B145" t="s">
        <v>746</v>
      </c>
      <c r="C145" t="s">
        <v>220</v>
      </c>
    </row>
    <row r="146" spans="1:3">
      <c r="A146" t="s">
        <v>55</v>
      </c>
      <c r="B146" t="s">
        <v>746</v>
      </c>
      <c r="C146" t="s">
        <v>56</v>
      </c>
    </row>
    <row r="147" spans="1:3">
      <c r="A147" t="s">
        <v>217</v>
      </c>
      <c r="B147" t="s">
        <v>746</v>
      </c>
      <c r="C147" t="s">
        <v>218</v>
      </c>
    </row>
    <row r="148" spans="1:3">
      <c r="A148" t="s">
        <v>243</v>
      </c>
      <c r="B148" t="s">
        <v>746</v>
      </c>
      <c r="C148" t="s">
        <v>244</v>
      </c>
    </row>
    <row r="149" spans="1:3">
      <c r="A149" t="s">
        <v>469</v>
      </c>
      <c r="B149" t="s">
        <v>746</v>
      </c>
      <c r="C149" t="s">
        <v>470</v>
      </c>
    </row>
    <row r="150" spans="1:3">
      <c r="A150" t="s">
        <v>613</v>
      </c>
      <c r="B150" t="s">
        <v>746</v>
      </c>
      <c r="C150" t="s">
        <v>614</v>
      </c>
    </row>
    <row r="151" spans="1:3">
      <c r="A151" t="s">
        <v>441</v>
      </c>
      <c r="B151" t="s">
        <v>746</v>
      </c>
      <c r="C151" t="s">
        <v>442</v>
      </c>
    </row>
    <row r="152" spans="1:3">
      <c r="A152" t="s">
        <v>449</v>
      </c>
      <c r="B152" t="s">
        <v>746</v>
      </c>
      <c r="C152" t="s">
        <v>450</v>
      </c>
    </row>
    <row r="153" spans="1:3">
      <c r="A153" t="s">
        <v>493</v>
      </c>
      <c r="B153" t="s">
        <v>746</v>
      </c>
      <c r="C153" t="s">
        <v>494</v>
      </c>
    </row>
    <row r="154" spans="1:3">
      <c r="A154" t="s">
        <v>215</v>
      </c>
      <c r="B154" t="s">
        <v>746</v>
      </c>
      <c r="C154" t="s">
        <v>216</v>
      </c>
    </row>
    <row r="155" spans="1:3">
      <c r="A155" t="s">
        <v>291</v>
      </c>
      <c r="B155" t="s">
        <v>746</v>
      </c>
      <c r="C155" t="s">
        <v>292</v>
      </c>
    </row>
    <row r="156" spans="1:3">
      <c r="A156" t="s">
        <v>269</v>
      </c>
      <c r="B156" t="s">
        <v>746</v>
      </c>
      <c r="C156" t="s">
        <v>270</v>
      </c>
    </row>
    <row r="157" spans="1:3">
      <c r="A157" t="s">
        <v>295</v>
      </c>
      <c r="B157" t="s">
        <v>746</v>
      </c>
      <c r="C157" t="s">
        <v>296</v>
      </c>
    </row>
    <row r="158" spans="1:3">
      <c r="A158" t="s">
        <v>355</v>
      </c>
      <c r="B158" t="s">
        <v>746</v>
      </c>
      <c r="C158" t="s">
        <v>356</v>
      </c>
    </row>
    <row r="159" spans="1:3">
      <c r="A159" t="s">
        <v>467</v>
      </c>
      <c r="B159" t="s">
        <v>746</v>
      </c>
      <c r="C159" t="s">
        <v>468</v>
      </c>
    </row>
    <row r="160" spans="1:3">
      <c r="A160" t="s">
        <v>67</v>
      </c>
      <c r="B160" t="s">
        <v>746</v>
      </c>
      <c r="C160" t="s">
        <v>68</v>
      </c>
    </row>
    <row r="161" spans="1:3">
      <c r="A161" t="s">
        <v>37</v>
      </c>
      <c r="B161" t="s">
        <v>746</v>
      </c>
      <c r="C161" t="s">
        <v>38</v>
      </c>
    </row>
    <row r="162" spans="1:3">
      <c r="A162" t="s">
        <v>159</v>
      </c>
      <c r="B162" t="s">
        <v>746</v>
      </c>
      <c r="C162" t="s">
        <v>160</v>
      </c>
    </row>
    <row r="163" spans="1:3">
      <c r="A163" t="s">
        <v>267</v>
      </c>
      <c r="B163" t="s">
        <v>746</v>
      </c>
      <c r="C163" t="s">
        <v>268</v>
      </c>
    </row>
    <row r="164" spans="1:3">
      <c r="A164" t="s">
        <v>635</v>
      </c>
      <c r="B164" t="s">
        <v>746</v>
      </c>
      <c r="C164" t="s">
        <v>636</v>
      </c>
    </row>
    <row r="165" spans="1:3">
      <c r="A165" t="s">
        <v>395</v>
      </c>
      <c r="B165" t="s">
        <v>746</v>
      </c>
      <c r="C165" t="s">
        <v>396</v>
      </c>
    </row>
    <row r="166" spans="1:3">
      <c r="A166" t="s">
        <v>389</v>
      </c>
      <c r="B166" t="s">
        <v>746</v>
      </c>
      <c r="C166" t="s">
        <v>390</v>
      </c>
    </row>
    <row r="167" spans="1:3">
      <c r="A167" t="s">
        <v>345</v>
      </c>
      <c r="B167" t="s">
        <v>746</v>
      </c>
      <c r="C167" t="s">
        <v>346</v>
      </c>
    </row>
    <row r="168" spans="1:3">
      <c r="A168" t="s">
        <v>83</v>
      </c>
      <c r="B168" t="s">
        <v>746</v>
      </c>
      <c r="C168" t="s">
        <v>84</v>
      </c>
    </row>
    <row r="169" spans="1:3">
      <c r="A169" t="s">
        <v>491</v>
      </c>
      <c r="B169" t="s">
        <v>746</v>
      </c>
      <c r="C169" t="s">
        <v>492</v>
      </c>
    </row>
    <row r="170" spans="1:3">
      <c r="A170" t="s">
        <v>81</v>
      </c>
      <c r="B170" t="s">
        <v>746</v>
      </c>
      <c r="C170" t="s">
        <v>82</v>
      </c>
    </row>
    <row r="171" spans="1:3">
      <c r="A171" t="s">
        <v>285</v>
      </c>
      <c r="B171" t="s">
        <v>746</v>
      </c>
      <c r="C171" t="s">
        <v>286</v>
      </c>
    </row>
    <row r="172" spans="1:3">
      <c r="A172" t="s">
        <v>79</v>
      </c>
      <c r="B172" t="s">
        <v>746</v>
      </c>
      <c r="C172" t="s">
        <v>80</v>
      </c>
    </row>
    <row r="173" spans="1:3">
      <c r="A173" t="s">
        <v>255</v>
      </c>
      <c r="B173" t="s">
        <v>746</v>
      </c>
      <c r="C173" t="s">
        <v>256</v>
      </c>
    </row>
    <row r="174" spans="1:3">
      <c r="A174" t="s">
        <v>273</v>
      </c>
      <c r="B174" t="s">
        <v>746</v>
      </c>
      <c r="C174" t="s">
        <v>274</v>
      </c>
    </row>
    <row r="175" spans="1:3">
      <c r="A175" t="s">
        <v>399</v>
      </c>
      <c r="B175" t="s">
        <v>746</v>
      </c>
      <c r="C175" t="s">
        <v>400</v>
      </c>
    </row>
    <row r="176" spans="1:3">
      <c r="A176" t="s">
        <v>271</v>
      </c>
      <c r="B176" t="s">
        <v>746</v>
      </c>
      <c r="C176" t="s">
        <v>272</v>
      </c>
    </row>
    <row r="177" spans="1:3">
      <c r="A177" t="s">
        <v>207</v>
      </c>
      <c r="B177" t="s">
        <v>746</v>
      </c>
      <c r="C177" t="s">
        <v>208</v>
      </c>
    </row>
    <row r="178" spans="1:3">
      <c r="A178" t="s">
        <v>577</v>
      </c>
      <c r="B178" t="s">
        <v>746</v>
      </c>
      <c r="C178" t="s">
        <v>578</v>
      </c>
    </row>
    <row r="179" spans="1:3">
      <c r="A179" t="s">
        <v>329</v>
      </c>
      <c r="B179" t="s">
        <v>746</v>
      </c>
      <c r="C179" t="s">
        <v>330</v>
      </c>
    </row>
    <row r="180" spans="1:3">
      <c r="A180" t="s">
        <v>631</v>
      </c>
      <c r="B180" t="s">
        <v>746</v>
      </c>
      <c r="C180" t="s">
        <v>632</v>
      </c>
    </row>
    <row r="181" spans="1:3">
      <c r="A181" t="s">
        <v>571</v>
      </c>
      <c r="B181" t="s">
        <v>746</v>
      </c>
      <c r="C181" t="s">
        <v>572</v>
      </c>
    </row>
    <row r="182" spans="1:3">
      <c r="A182" t="s">
        <v>511</v>
      </c>
      <c r="B182" t="s">
        <v>746</v>
      </c>
      <c r="C182" t="s">
        <v>512</v>
      </c>
    </row>
    <row r="183" spans="1:3">
      <c r="A183" t="s">
        <v>283</v>
      </c>
      <c r="B183" t="s">
        <v>746</v>
      </c>
      <c r="C183" t="s">
        <v>284</v>
      </c>
    </row>
    <row r="184" spans="1:3">
      <c r="A184" t="s">
        <v>311</v>
      </c>
      <c r="B184" t="s">
        <v>746</v>
      </c>
      <c r="C184" t="s">
        <v>312</v>
      </c>
    </row>
    <row r="185" spans="1:3">
      <c r="A185" t="s">
        <v>97</v>
      </c>
      <c r="B185" t="s">
        <v>746</v>
      </c>
      <c r="C185" t="s">
        <v>98</v>
      </c>
    </row>
    <row r="186" spans="1:3">
      <c r="A186" t="s">
        <v>539</v>
      </c>
      <c r="B186" t="s">
        <v>746</v>
      </c>
      <c r="C186" t="s">
        <v>540</v>
      </c>
    </row>
    <row r="187" spans="1:3">
      <c r="A187" t="s">
        <v>481</v>
      </c>
      <c r="B187" t="s">
        <v>746</v>
      </c>
      <c r="C187" t="s">
        <v>482</v>
      </c>
    </row>
    <row r="188" spans="1:3">
      <c r="A188" t="s">
        <v>35</v>
      </c>
      <c r="B188" t="s">
        <v>746</v>
      </c>
      <c r="C188" t="s">
        <v>36</v>
      </c>
    </row>
    <row r="189" spans="1:3">
      <c r="A189" t="s">
        <v>277</v>
      </c>
      <c r="B189" t="s">
        <v>746</v>
      </c>
      <c r="C189" t="s">
        <v>278</v>
      </c>
    </row>
    <row r="190" spans="1:3">
      <c r="A190" t="s">
        <v>509</v>
      </c>
      <c r="B190" t="s">
        <v>746</v>
      </c>
      <c r="C190" t="s">
        <v>510</v>
      </c>
    </row>
    <row r="191" spans="1:3">
      <c r="A191" t="s">
        <v>209</v>
      </c>
      <c r="B191" t="s">
        <v>746</v>
      </c>
      <c r="C191" t="s">
        <v>210</v>
      </c>
    </row>
    <row r="192" spans="1:3">
      <c r="A192" t="s">
        <v>315</v>
      </c>
      <c r="B192" t="s">
        <v>746</v>
      </c>
      <c r="C192" t="s">
        <v>316</v>
      </c>
    </row>
    <row r="193" spans="1:3">
      <c r="A193" t="s">
        <v>621</v>
      </c>
      <c r="B193" t="s">
        <v>746</v>
      </c>
      <c r="C193" t="s">
        <v>622</v>
      </c>
    </row>
    <row r="194" spans="1:3">
      <c r="A194" t="s">
        <v>41</v>
      </c>
      <c r="B194" t="s">
        <v>746</v>
      </c>
      <c r="C194" t="s">
        <v>42</v>
      </c>
    </row>
    <row r="195" spans="1:3">
      <c r="A195" t="s">
        <v>129</v>
      </c>
      <c r="B195" t="s">
        <v>746</v>
      </c>
      <c r="C195" t="s">
        <v>130</v>
      </c>
    </row>
    <row r="196" spans="1:3">
      <c r="A196" t="s">
        <v>93</v>
      </c>
      <c r="B196" t="s">
        <v>746</v>
      </c>
      <c r="C196" t="s">
        <v>94</v>
      </c>
    </row>
    <row r="197" spans="1:3">
      <c r="A197" t="s">
        <v>419</v>
      </c>
      <c r="B197" t="s">
        <v>746</v>
      </c>
      <c r="C197" t="s">
        <v>420</v>
      </c>
    </row>
    <row r="198" spans="1:3">
      <c r="A198" t="s">
        <v>113</v>
      </c>
      <c r="B198" t="s">
        <v>746</v>
      </c>
      <c r="C198" t="s">
        <v>114</v>
      </c>
    </row>
    <row r="199" spans="1:3">
      <c r="A199" t="s">
        <v>477</v>
      </c>
      <c r="B199" t="s">
        <v>746</v>
      </c>
      <c r="C199" t="s">
        <v>478</v>
      </c>
    </row>
    <row r="200" spans="1:3">
      <c r="A200" t="s">
        <v>303</v>
      </c>
      <c r="B200" t="s">
        <v>746</v>
      </c>
      <c r="C200" t="s">
        <v>304</v>
      </c>
    </row>
    <row r="201" spans="1:3">
      <c r="A201" t="s">
        <v>531</v>
      </c>
      <c r="B201" t="s">
        <v>746</v>
      </c>
      <c r="C201" t="s">
        <v>532</v>
      </c>
    </row>
    <row r="202" spans="1:3">
      <c r="A202" t="s">
        <v>89</v>
      </c>
      <c r="B202" t="s">
        <v>746</v>
      </c>
      <c r="C202" t="s">
        <v>90</v>
      </c>
    </row>
    <row r="203" spans="1:3">
      <c r="A203" t="s">
        <v>137</v>
      </c>
      <c r="B203" t="s">
        <v>746</v>
      </c>
      <c r="C203" t="s">
        <v>138</v>
      </c>
    </row>
    <row r="204" spans="1:3">
      <c r="A204" t="s">
        <v>45</v>
      </c>
      <c r="B204" t="s">
        <v>746</v>
      </c>
      <c r="C204" t="s">
        <v>46</v>
      </c>
    </row>
    <row r="205" spans="1:3">
      <c r="A205" t="s">
        <v>401</v>
      </c>
      <c r="B205" t="s">
        <v>746</v>
      </c>
      <c r="C205" t="s">
        <v>402</v>
      </c>
    </row>
    <row r="206" spans="1:3">
      <c r="A206" t="s">
        <v>287</v>
      </c>
      <c r="B206" t="s">
        <v>746</v>
      </c>
      <c r="C206" t="s">
        <v>288</v>
      </c>
    </row>
    <row r="207" spans="1:3">
      <c r="A207" t="s">
        <v>249</v>
      </c>
      <c r="B207" t="s">
        <v>746</v>
      </c>
      <c r="C207" t="s">
        <v>250</v>
      </c>
    </row>
    <row r="208" spans="1:3">
      <c r="A208" t="s">
        <v>193</v>
      </c>
      <c r="B208" t="s">
        <v>746</v>
      </c>
      <c r="C208" t="s">
        <v>194</v>
      </c>
    </row>
    <row r="209" spans="1:3">
      <c r="A209" t="s">
        <v>33</v>
      </c>
      <c r="B209" t="s">
        <v>746</v>
      </c>
      <c r="C209" t="s">
        <v>34</v>
      </c>
    </row>
    <row r="210" spans="1:3">
      <c r="A210" t="s">
        <v>115</v>
      </c>
      <c r="B210" t="s">
        <v>746</v>
      </c>
      <c r="C210" t="s">
        <v>116</v>
      </c>
    </row>
    <row r="211" spans="1:3">
      <c r="A211" t="s">
        <v>5</v>
      </c>
      <c r="B211" t="s">
        <v>746</v>
      </c>
      <c r="C211" t="s">
        <v>6</v>
      </c>
    </row>
    <row r="212" spans="1:3">
      <c r="A212" t="s">
        <v>101</v>
      </c>
      <c r="B212" t="s">
        <v>746</v>
      </c>
      <c r="C212" t="s">
        <v>102</v>
      </c>
    </row>
    <row r="213" spans="1:3">
      <c r="A213" t="s">
        <v>375</v>
      </c>
      <c r="B213" t="s">
        <v>746</v>
      </c>
      <c r="C213" t="s">
        <v>376</v>
      </c>
    </row>
    <row r="214" spans="1:3">
      <c r="A214" t="s">
        <v>201</v>
      </c>
      <c r="B214" t="s">
        <v>746</v>
      </c>
      <c r="C214" t="s">
        <v>202</v>
      </c>
    </row>
    <row r="215" spans="1:3">
      <c r="A215" t="s">
        <v>403</v>
      </c>
      <c r="B215" t="s">
        <v>746</v>
      </c>
      <c r="C215" t="s">
        <v>404</v>
      </c>
    </row>
    <row r="216" spans="1:3">
      <c r="A216" t="s">
        <v>601</v>
      </c>
      <c r="B216" t="s">
        <v>746</v>
      </c>
      <c r="C216" t="s">
        <v>602</v>
      </c>
    </row>
    <row r="217" spans="1:3">
      <c r="A217" t="s">
        <v>487</v>
      </c>
      <c r="B217" t="s">
        <v>746</v>
      </c>
      <c r="C217" t="s">
        <v>488</v>
      </c>
    </row>
    <row r="218" spans="1:3">
      <c r="A218" t="s">
        <v>53</v>
      </c>
      <c r="B218" t="s">
        <v>746</v>
      </c>
      <c r="C218" t="s">
        <v>54</v>
      </c>
    </row>
    <row r="219" spans="1:3">
      <c r="A219" t="s">
        <v>333</v>
      </c>
      <c r="B219" t="s">
        <v>746</v>
      </c>
      <c r="C219" t="s">
        <v>334</v>
      </c>
    </row>
    <row r="220" spans="1:3">
      <c r="A220" t="s">
        <v>525</v>
      </c>
      <c r="B220" t="s">
        <v>746</v>
      </c>
      <c r="C220" t="s">
        <v>526</v>
      </c>
    </row>
    <row r="221" spans="1:3">
      <c r="A221" t="s">
        <v>181</v>
      </c>
      <c r="B221" t="s">
        <v>746</v>
      </c>
      <c r="C221" t="s">
        <v>182</v>
      </c>
    </row>
    <row r="222" spans="1:3">
      <c r="A222" t="s">
        <v>435</v>
      </c>
      <c r="B222" t="s">
        <v>746</v>
      </c>
      <c r="C222" t="s">
        <v>436</v>
      </c>
    </row>
    <row r="223" spans="1:3">
      <c r="A223" t="s">
        <v>499</v>
      </c>
      <c r="B223" t="s">
        <v>746</v>
      </c>
      <c r="C223" t="s">
        <v>500</v>
      </c>
    </row>
    <row r="224" spans="1:3">
      <c r="A224" t="s">
        <v>299</v>
      </c>
      <c r="B224" t="s">
        <v>746</v>
      </c>
      <c r="C224" t="s">
        <v>300</v>
      </c>
    </row>
    <row r="225" spans="1:3">
      <c r="A225" t="s">
        <v>133</v>
      </c>
      <c r="B225" t="s">
        <v>746</v>
      </c>
      <c r="C225" t="s">
        <v>134</v>
      </c>
    </row>
    <row r="226" spans="1:3">
      <c r="A226" t="s">
        <v>678</v>
      </c>
      <c r="B226" t="s">
        <v>746</v>
      </c>
      <c r="C226" t="s">
        <v>679</v>
      </c>
    </row>
    <row r="227" spans="1:3">
      <c r="A227" t="s">
        <v>263</v>
      </c>
      <c r="B227" t="s">
        <v>746</v>
      </c>
      <c r="C227" t="s">
        <v>264</v>
      </c>
    </row>
    <row r="228" spans="1:3">
      <c r="A228" t="s">
        <v>339</v>
      </c>
      <c r="B228" t="s">
        <v>746</v>
      </c>
      <c r="C228" t="s">
        <v>340</v>
      </c>
    </row>
    <row r="229" spans="1:3">
      <c r="A229" t="s">
        <v>611</v>
      </c>
      <c r="B229" t="s">
        <v>746</v>
      </c>
      <c r="C229" t="s">
        <v>612</v>
      </c>
    </row>
    <row r="230" spans="1:3">
      <c r="A230" t="s">
        <v>195</v>
      </c>
      <c r="B230" t="s">
        <v>746</v>
      </c>
      <c r="C230" t="s">
        <v>196</v>
      </c>
    </row>
    <row r="231" spans="1:3">
      <c r="A231" t="s">
        <v>459</v>
      </c>
      <c r="B231" t="s">
        <v>746</v>
      </c>
      <c r="C231" t="s">
        <v>460</v>
      </c>
    </row>
    <row r="232" spans="1:3">
      <c r="A232" t="s">
        <v>335</v>
      </c>
      <c r="B232" t="s">
        <v>746</v>
      </c>
      <c r="C232" t="s">
        <v>336</v>
      </c>
    </row>
    <row r="233" spans="1:3">
      <c r="A233" t="s">
        <v>51</v>
      </c>
      <c r="B233" t="s">
        <v>746</v>
      </c>
      <c r="C233" t="s">
        <v>52</v>
      </c>
    </row>
    <row r="234" spans="1:3">
      <c r="A234" t="s">
        <v>289</v>
      </c>
      <c r="B234" t="s">
        <v>746</v>
      </c>
      <c r="C234" t="s">
        <v>290</v>
      </c>
    </row>
    <row r="235" spans="1:3">
      <c r="A235" t="s">
        <v>163</v>
      </c>
      <c r="B235" t="s">
        <v>746</v>
      </c>
      <c r="C235" t="s">
        <v>164</v>
      </c>
    </row>
    <row r="236" spans="1:3">
      <c r="A236" t="s">
        <v>87</v>
      </c>
      <c r="B236" t="s">
        <v>746</v>
      </c>
      <c r="C236" t="s">
        <v>88</v>
      </c>
    </row>
    <row r="237" spans="1:3">
      <c r="A237" t="s">
        <v>617</v>
      </c>
      <c r="B237" t="s">
        <v>746</v>
      </c>
      <c r="C237" t="s">
        <v>618</v>
      </c>
    </row>
    <row r="238" spans="1:3">
      <c r="A238" t="s">
        <v>353</v>
      </c>
      <c r="B238" t="s">
        <v>746</v>
      </c>
      <c r="C238" t="s">
        <v>354</v>
      </c>
    </row>
    <row r="239" spans="1:3">
      <c r="A239" t="s">
        <v>247</v>
      </c>
      <c r="B239" t="s">
        <v>746</v>
      </c>
      <c r="C239" t="s">
        <v>248</v>
      </c>
    </row>
    <row r="240" spans="1:3">
      <c r="A240" t="s">
        <v>489</v>
      </c>
      <c r="B240" t="s">
        <v>746</v>
      </c>
      <c r="C240" t="s">
        <v>490</v>
      </c>
    </row>
    <row r="241" spans="1:3">
      <c r="A241" t="s">
        <v>351</v>
      </c>
      <c r="B241" t="s">
        <v>746</v>
      </c>
      <c r="C241" t="s">
        <v>352</v>
      </c>
    </row>
    <row r="242" spans="1:3">
      <c r="A242" t="s">
        <v>666</v>
      </c>
      <c r="B242" t="s">
        <v>746</v>
      </c>
      <c r="C242" t="s">
        <v>667</v>
      </c>
    </row>
    <row r="243" spans="1:3">
      <c r="A243" t="s">
        <v>537</v>
      </c>
      <c r="B243" t="s">
        <v>746</v>
      </c>
      <c r="C243" t="s">
        <v>538</v>
      </c>
    </row>
    <row r="244" spans="1:3">
      <c r="A244" t="s">
        <v>676</v>
      </c>
      <c r="B244" t="s">
        <v>746</v>
      </c>
      <c r="C244" t="s">
        <v>677</v>
      </c>
    </row>
    <row r="245" spans="1:3">
      <c r="A245" t="s">
        <v>301</v>
      </c>
      <c r="B245" t="s">
        <v>746</v>
      </c>
      <c r="C245" t="s">
        <v>302</v>
      </c>
    </row>
    <row r="246" spans="1:3">
      <c r="A246" t="s">
        <v>637</v>
      </c>
      <c r="B246" t="s">
        <v>746</v>
      </c>
      <c r="C246" t="s">
        <v>638</v>
      </c>
    </row>
    <row r="247" spans="1:3">
      <c r="A247" t="s">
        <v>443</v>
      </c>
      <c r="B247" t="s">
        <v>746</v>
      </c>
      <c r="C247" t="s">
        <v>444</v>
      </c>
    </row>
    <row r="248" spans="1:3">
      <c r="A248" t="s">
        <v>463</v>
      </c>
      <c r="B248" t="s">
        <v>746</v>
      </c>
      <c r="C248" t="s">
        <v>464</v>
      </c>
    </row>
    <row r="249" spans="1:3">
      <c r="A249" t="s">
        <v>583</v>
      </c>
      <c r="B249" t="s">
        <v>746</v>
      </c>
      <c r="C249" t="s">
        <v>584</v>
      </c>
    </row>
    <row r="250" spans="1:3">
      <c r="A250" t="s">
        <v>309</v>
      </c>
      <c r="B250" t="s">
        <v>746</v>
      </c>
      <c r="C250" t="s">
        <v>310</v>
      </c>
    </row>
    <row r="251" spans="1:3">
      <c r="A251" t="s">
        <v>229</v>
      </c>
      <c r="B251" t="s">
        <v>746</v>
      </c>
      <c r="C251" t="s">
        <v>230</v>
      </c>
    </row>
    <row r="252" spans="1:3">
      <c r="A252" t="s">
        <v>305</v>
      </c>
      <c r="B252" t="s">
        <v>746</v>
      </c>
      <c r="C252" t="s">
        <v>306</v>
      </c>
    </row>
    <row r="253" spans="1:3">
      <c r="A253" t="s">
        <v>73</v>
      </c>
      <c r="B253" t="s">
        <v>746</v>
      </c>
      <c r="C253" t="s">
        <v>74</v>
      </c>
    </row>
    <row r="254" spans="1:3">
      <c r="A254" t="s">
        <v>205</v>
      </c>
      <c r="B254" t="s">
        <v>746</v>
      </c>
      <c r="C254" t="s">
        <v>206</v>
      </c>
    </row>
    <row r="255" spans="1:3">
      <c r="A255" t="s">
        <v>475</v>
      </c>
      <c r="B255" t="s">
        <v>746</v>
      </c>
      <c r="C255" t="s">
        <v>476</v>
      </c>
    </row>
    <row r="256" spans="1:3">
      <c r="A256" t="s">
        <v>405</v>
      </c>
      <c r="B256" t="s">
        <v>746</v>
      </c>
      <c r="C256" t="s">
        <v>406</v>
      </c>
    </row>
    <row r="257" spans="1:3">
      <c r="A257" t="s">
        <v>167</v>
      </c>
      <c r="B257" t="s">
        <v>746</v>
      </c>
      <c r="C257" t="s">
        <v>168</v>
      </c>
    </row>
    <row r="258" spans="1:3">
      <c r="A258" t="s">
        <v>225</v>
      </c>
      <c r="B258" t="s">
        <v>746</v>
      </c>
      <c r="C258" t="s">
        <v>226</v>
      </c>
    </row>
    <row r="259" spans="1:3">
      <c r="A259" t="s">
        <v>281</v>
      </c>
      <c r="B259" t="s">
        <v>746</v>
      </c>
      <c r="C259" t="s">
        <v>282</v>
      </c>
    </row>
    <row r="260" spans="1:3">
      <c r="A260" t="s">
        <v>231</v>
      </c>
      <c r="B260" t="s">
        <v>746</v>
      </c>
      <c r="C260" t="s">
        <v>232</v>
      </c>
    </row>
    <row r="261" spans="1:3">
      <c r="A261" t="s">
        <v>413</v>
      </c>
      <c r="B261" t="s">
        <v>746</v>
      </c>
      <c r="C261" t="s">
        <v>414</v>
      </c>
    </row>
    <row r="262" spans="1:3">
      <c r="A262" t="s">
        <v>13</v>
      </c>
      <c r="B262" t="s">
        <v>746</v>
      </c>
      <c r="C262" t="s">
        <v>14</v>
      </c>
    </row>
    <row r="263" spans="1:3">
      <c r="A263" t="s">
        <v>595</v>
      </c>
      <c r="B263" t="s">
        <v>746</v>
      </c>
      <c r="C263" t="s">
        <v>596</v>
      </c>
    </row>
    <row r="264" spans="1:3">
      <c r="A264" t="s">
        <v>199</v>
      </c>
      <c r="B264" t="s">
        <v>746</v>
      </c>
      <c r="C264" t="s">
        <v>200</v>
      </c>
    </row>
    <row r="265" spans="1:3">
      <c r="A265" t="s">
        <v>397</v>
      </c>
      <c r="B265" t="s">
        <v>746</v>
      </c>
      <c r="C265" t="s">
        <v>398</v>
      </c>
    </row>
    <row r="266" spans="1:3">
      <c r="A266" t="s">
        <v>641</v>
      </c>
      <c r="B266" t="s">
        <v>746</v>
      </c>
      <c r="C266" t="s">
        <v>642</v>
      </c>
    </row>
    <row r="267" spans="1:3">
      <c r="A267" t="s">
        <v>307</v>
      </c>
      <c r="B267" t="s">
        <v>746</v>
      </c>
      <c r="C267" t="s">
        <v>308</v>
      </c>
    </row>
    <row r="268" spans="1:3">
      <c r="A268" t="s">
        <v>579</v>
      </c>
      <c r="B268" t="s">
        <v>746</v>
      </c>
      <c r="C268" t="s">
        <v>580</v>
      </c>
    </row>
    <row r="269" spans="1:3">
      <c r="A269" t="s">
        <v>141</v>
      </c>
      <c r="B269" t="s">
        <v>746</v>
      </c>
      <c r="C269" t="s">
        <v>142</v>
      </c>
    </row>
    <row r="270" spans="1:3">
      <c r="A270" t="s">
        <v>191</v>
      </c>
      <c r="B270" t="s">
        <v>746</v>
      </c>
      <c r="C270" t="s">
        <v>192</v>
      </c>
    </row>
    <row r="271" spans="1:3">
      <c r="A271" t="s">
        <v>407</v>
      </c>
      <c r="B271" t="s">
        <v>746</v>
      </c>
      <c r="C271" t="s">
        <v>408</v>
      </c>
    </row>
    <row r="272" spans="1:3">
      <c r="A272" t="s">
        <v>43</v>
      </c>
      <c r="B272" t="s">
        <v>746</v>
      </c>
      <c r="C272" t="s">
        <v>44</v>
      </c>
    </row>
    <row r="273" spans="1:3">
      <c r="A273" t="s">
        <v>417</v>
      </c>
      <c r="B273" t="s">
        <v>746</v>
      </c>
      <c r="C273" t="s">
        <v>418</v>
      </c>
    </row>
    <row r="274" spans="1:3">
      <c r="A274" t="s">
        <v>409</v>
      </c>
      <c r="B274" t="s">
        <v>746</v>
      </c>
      <c r="C274" t="s">
        <v>410</v>
      </c>
    </row>
    <row r="275" spans="1:3">
      <c r="A275" t="s">
        <v>239</v>
      </c>
      <c r="B275" t="s">
        <v>746</v>
      </c>
      <c r="C275" t="s">
        <v>240</v>
      </c>
    </row>
    <row r="276" spans="1:3">
      <c r="A276" t="s">
        <v>47</v>
      </c>
      <c r="B276" t="s">
        <v>746</v>
      </c>
      <c r="C276" t="s">
        <v>48</v>
      </c>
    </row>
    <row r="277" spans="1:3">
      <c r="A277" t="s">
        <v>147</v>
      </c>
      <c r="B277" t="s">
        <v>746</v>
      </c>
      <c r="C277" t="s">
        <v>148</v>
      </c>
    </row>
    <row r="278" spans="1:3">
      <c r="A278" t="s">
        <v>95</v>
      </c>
      <c r="B278" t="s">
        <v>746</v>
      </c>
      <c r="C278" t="s">
        <v>96</v>
      </c>
    </row>
    <row r="279" spans="1:3">
      <c r="A279" t="s">
        <v>29</v>
      </c>
      <c r="B279" t="s">
        <v>746</v>
      </c>
      <c r="C279" t="s">
        <v>30</v>
      </c>
    </row>
    <row r="280" spans="1:3">
      <c r="A280" t="s">
        <v>381</v>
      </c>
      <c r="B280" t="s">
        <v>746</v>
      </c>
      <c r="C280" t="s">
        <v>382</v>
      </c>
    </row>
    <row r="281" spans="1:3">
      <c r="A281" t="s">
        <v>127</v>
      </c>
      <c r="B281" t="s">
        <v>746</v>
      </c>
      <c r="C281" t="s">
        <v>128</v>
      </c>
    </row>
    <row r="282" spans="1:3">
      <c r="A282" t="s">
        <v>371</v>
      </c>
      <c r="B282" t="s">
        <v>746</v>
      </c>
      <c r="C282" t="s">
        <v>372</v>
      </c>
    </row>
    <row r="283" spans="1:3">
      <c r="A283" t="s">
        <v>241</v>
      </c>
      <c r="B283" t="s">
        <v>746</v>
      </c>
      <c r="C283" t="s">
        <v>242</v>
      </c>
    </row>
    <row r="284" spans="1:3">
      <c r="A284" t="s">
        <v>213</v>
      </c>
      <c r="B284" t="s">
        <v>746</v>
      </c>
      <c r="C284" t="s">
        <v>214</v>
      </c>
    </row>
    <row r="285" spans="1:3">
      <c r="A285" t="s">
        <v>323</v>
      </c>
      <c r="B285" t="s">
        <v>746</v>
      </c>
      <c r="C285" t="s">
        <v>324</v>
      </c>
    </row>
    <row r="286" spans="1:3">
      <c r="A286" t="s">
        <v>179</v>
      </c>
      <c r="B286" t="s">
        <v>746</v>
      </c>
      <c r="C286" t="s">
        <v>180</v>
      </c>
    </row>
    <row r="287" spans="1:3">
      <c r="A287" t="s">
        <v>257</v>
      </c>
      <c r="B287" t="s">
        <v>746</v>
      </c>
      <c r="C287" t="s">
        <v>258</v>
      </c>
    </row>
    <row r="288" spans="1:3">
      <c r="A288" t="s">
        <v>293</v>
      </c>
      <c r="B288" t="s">
        <v>746</v>
      </c>
      <c r="C288" t="s">
        <v>294</v>
      </c>
    </row>
    <row r="289" spans="1:3">
      <c r="A289" t="s">
        <v>59</v>
      </c>
      <c r="B289" t="s">
        <v>746</v>
      </c>
      <c r="C289" t="s">
        <v>60</v>
      </c>
    </row>
    <row r="290" spans="1:3">
      <c r="A290" t="s">
        <v>223</v>
      </c>
      <c r="B290" t="s">
        <v>746</v>
      </c>
      <c r="C290" t="s">
        <v>224</v>
      </c>
    </row>
    <row r="291" spans="1:3">
      <c r="A291" t="s">
        <v>77</v>
      </c>
      <c r="B291" t="s">
        <v>746</v>
      </c>
      <c r="C291" t="s">
        <v>78</v>
      </c>
    </row>
    <row r="292" spans="1:3">
      <c r="A292" t="s">
        <v>175</v>
      </c>
      <c r="B292" t="s">
        <v>746</v>
      </c>
      <c r="C292" t="s">
        <v>176</v>
      </c>
    </row>
    <row r="293" spans="1:3">
      <c r="A293" t="s">
        <v>19</v>
      </c>
      <c r="B293" t="s">
        <v>746</v>
      </c>
      <c r="C293" t="s">
        <v>20</v>
      </c>
    </row>
    <row r="294" spans="1:3">
      <c r="A294" t="s">
        <v>495</v>
      </c>
      <c r="B294" t="s">
        <v>746</v>
      </c>
      <c r="C294" t="s">
        <v>496</v>
      </c>
    </row>
    <row r="295" spans="1:3">
      <c r="A295" t="s">
        <v>393</v>
      </c>
      <c r="B295" t="s">
        <v>746</v>
      </c>
      <c r="C295" t="s">
        <v>394</v>
      </c>
    </row>
    <row r="296" spans="1:3">
      <c r="A296" t="s">
        <v>237</v>
      </c>
      <c r="B296" t="s">
        <v>746</v>
      </c>
      <c r="C296" t="s">
        <v>238</v>
      </c>
    </row>
    <row r="297" spans="1:3">
      <c r="A297" t="s">
        <v>747</v>
      </c>
      <c r="B297" t="s">
        <v>748</v>
      </c>
      <c r="C297" t="s">
        <v>749</v>
      </c>
    </row>
    <row r="298" spans="1:3">
      <c r="A298" t="s">
        <v>750</v>
      </c>
      <c r="B298" t="s">
        <v>748</v>
      </c>
      <c r="C298" t="s">
        <v>751</v>
      </c>
    </row>
    <row r="299" spans="1:3">
      <c r="A299" t="s">
        <v>752</v>
      </c>
      <c r="B299" t="s">
        <v>748</v>
      </c>
      <c r="C299" t="s">
        <v>753</v>
      </c>
    </row>
    <row r="300" spans="1:3">
      <c r="A300" t="s">
        <v>670</v>
      </c>
      <c r="B300" t="s">
        <v>754</v>
      </c>
      <c r="C300" t="s">
        <v>671</v>
      </c>
    </row>
    <row r="301" spans="1:3">
      <c r="A301" t="s">
        <v>551</v>
      </c>
      <c r="B301" t="s">
        <v>755</v>
      </c>
      <c r="C301" t="s">
        <v>552</v>
      </c>
    </row>
    <row r="302" spans="1:3">
      <c r="A302" t="s">
        <v>756</v>
      </c>
      <c r="B302" t="s">
        <v>748</v>
      </c>
      <c r="C302" t="s">
        <v>757</v>
      </c>
    </row>
    <row r="303" spans="1:3">
      <c r="A303" t="s">
        <v>758</v>
      </c>
      <c r="B303" t="s">
        <v>748</v>
      </c>
      <c r="C303" t="s">
        <v>759</v>
      </c>
    </row>
    <row r="304" spans="1:3">
      <c r="A304" t="s">
        <v>327</v>
      </c>
      <c r="B304" t="s">
        <v>760</v>
      </c>
      <c r="C304" t="s">
        <v>328</v>
      </c>
    </row>
    <row r="305" spans="1:3">
      <c r="A305" t="s">
        <v>761</v>
      </c>
      <c r="B305" t="s">
        <v>748</v>
      </c>
      <c r="C305" t="s">
        <v>762</v>
      </c>
    </row>
    <row r="306" spans="1:3">
      <c r="A306" t="s">
        <v>763</v>
      </c>
      <c r="B306" t="s">
        <v>748</v>
      </c>
      <c r="C306" t="s">
        <v>764</v>
      </c>
    </row>
    <row r="307" spans="1:3">
      <c r="A307" t="s">
        <v>765</v>
      </c>
      <c r="B307" t="s">
        <v>748</v>
      </c>
      <c r="C307" t="s">
        <v>766</v>
      </c>
    </row>
    <row r="308" spans="1:3">
      <c r="A308" t="s">
        <v>767</v>
      </c>
      <c r="B308" t="s">
        <v>748</v>
      </c>
      <c r="C308" t="s">
        <v>768</v>
      </c>
    </row>
    <row r="309" spans="1:3">
      <c r="A309" t="s">
        <v>769</v>
      </c>
      <c r="B309" t="s">
        <v>748</v>
      </c>
      <c r="C309" t="s">
        <v>770</v>
      </c>
    </row>
    <row r="310" spans="1:3">
      <c r="A310" t="s">
        <v>771</v>
      </c>
      <c r="B310" t="s">
        <v>748</v>
      </c>
      <c r="C310" t="s">
        <v>772</v>
      </c>
    </row>
    <row r="311" spans="1:3">
      <c r="A311" t="s">
        <v>773</v>
      </c>
      <c r="B311" t="s">
        <v>748</v>
      </c>
      <c r="C311" t="s">
        <v>774</v>
      </c>
    </row>
    <row r="312" spans="1:3">
      <c r="A312" t="s">
        <v>775</v>
      </c>
      <c r="B312" t="s">
        <v>748</v>
      </c>
      <c r="C312" t="s">
        <v>776</v>
      </c>
    </row>
    <row r="313" spans="1:3">
      <c r="A313" t="s">
        <v>698</v>
      </c>
      <c r="B313" t="s">
        <v>754</v>
      </c>
      <c r="C313" t="s">
        <v>777</v>
      </c>
    </row>
    <row r="314" spans="1:3">
      <c r="A314" t="s">
        <v>672</v>
      </c>
      <c r="B314" t="s">
        <v>754</v>
      </c>
      <c r="C314" t="s">
        <v>673</v>
      </c>
    </row>
    <row r="315" spans="1:3">
      <c r="A315" t="s">
        <v>664</v>
      </c>
      <c r="B315" t="s">
        <v>754</v>
      </c>
      <c r="C315" t="s">
        <v>665</v>
      </c>
    </row>
    <row r="316" spans="1:3">
      <c r="A316" t="s">
        <v>778</v>
      </c>
      <c r="B316" t="s">
        <v>754</v>
      </c>
      <c r="C316" t="s">
        <v>779</v>
      </c>
    </row>
    <row r="317" spans="1:3">
      <c r="A317" t="s">
        <v>644</v>
      </c>
      <c r="B317" t="s">
        <v>754</v>
      </c>
      <c r="C317" t="s">
        <v>645</v>
      </c>
    </row>
    <row r="318" spans="1:3">
      <c r="A318" t="s">
        <v>780</v>
      </c>
      <c r="B318" t="s">
        <v>748</v>
      </c>
      <c r="C318" t="s">
        <v>781</v>
      </c>
    </row>
    <row r="319" spans="1:3">
      <c r="A319" t="s">
        <v>782</v>
      </c>
      <c r="B319" t="s">
        <v>748</v>
      </c>
      <c r="C319" t="s">
        <v>783</v>
      </c>
    </row>
    <row r="320" spans="1:3">
      <c r="A320" t="s">
        <v>784</v>
      </c>
      <c r="B320" t="s">
        <v>748</v>
      </c>
      <c r="C320" t="s">
        <v>785</v>
      </c>
    </row>
    <row r="321" spans="1:3">
      <c r="A321" t="s">
        <v>786</v>
      </c>
      <c r="B321" t="s">
        <v>748</v>
      </c>
      <c r="C321" t="s">
        <v>787</v>
      </c>
    </row>
    <row r="322" spans="1:3">
      <c r="A322" t="s">
        <v>788</v>
      </c>
      <c r="B322" t="s">
        <v>748</v>
      </c>
      <c r="C322" t="s">
        <v>789</v>
      </c>
    </row>
    <row r="323" spans="1:3">
      <c r="A323" t="s">
        <v>549</v>
      </c>
      <c r="B323" t="s">
        <v>755</v>
      </c>
      <c r="C323" t="s">
        <v>550</v>
      </c>
    </row>
    <row r="324" spans="1:3">
      <c r="A324" t="s">
        <v>607</v>
      </c>
      <c r="B324" t="s">
        <v>755</v>
      </c>
      <c r="C324" t="s">
        <v>608</v>
      </c>
    </row>
    <row r="325" spans="1:3">
      <c r="A325" t="s">
        <v>567</v>
      </c>
      <c r="B325" t="s">
        <v>755</v>
      </c>
      <c r="C325" t="s">
        <v>568</v>
      </c>
    </row>
    <row r="326" spans="1:3">
      <c r="A326" t="s">
        <v>545</v>
      </c>
      <c r="B326" t="s">
        <v>755</v>
      </c>
      <c r="C326" t="s">
        <v>546</v>
      </c>
    </row>
    <row r="327" spans="1:3">
      <c r="A327" t="s">
        <v>377</v>
      </c>
      <c r="B327" t="s">
        <v>755</v>
      </c>
      <c r="C327" t="s">
        <v>378</v>
      </c>
    </row>
    <row r="328" spans="1:3">
      <c r="A328" t="s">
        <v>790</v>
      </c>
      <c r="B328" t="s">
        <v>748</v>
      </c>
      <c r="C328" t="s">
        <v>791</v>
      </c>
    </row>
    <row r="329" spans="1:3">
      <c r="A329" t="s">
        <v>792</v>
      </c>
      <c r="B329" t="s">
        <v>748</v>
      </c>
      <c r="C329" t="s">
        <v>793</v>
      </c>
    </row>
    <row r="330" spans="1:3">
      <c r="A330" t="s">
        <v>575</v>
      </c>
      <c r="B330" t="s">
        <v>755</v>
      </c>
      <c r="C330" t="s">
        <v>576</v>
      </c>
    </row>
    <row r="331" spans="1:3">
      <c r="A331" t="s">
        <v>471</v>
      </c>
      <c r="B331" t="s">
        <v>760</v>
      </c>
      <c r="C331" t="s">
        <v>472</v>
      </c>
    </row>
    <row r="332" spans="1:3">
      <c r="A332" t="s">
        <v>347</v>
      </c>
      <c r="B332" t="s">
        <v>760</v>
      </c>
      <c r="C332" t="s">
        <v>348</v>
      </c>
    </row>
    <row r="333" spans="1:3">
      <c r="A333" t="s">
        <v>794</v>
      </c>
      <c r="B333" t="s">
        <v>754</v>
      </c>
      <c r="C333" t="s">
        <v>795</v>
      </c>
    </row>
    <row r="334" spans="1:3">
      <c r="A334" t="s">
        <v>796</v>
      </c>
      <c r="B334" t="s">
        <v>748</v>
      </c>
      <c r="C334" t="s">
        <v>797</v>
      </c>
    </row>
    <row r="335" spans="1:3">
      <c r="A335" t="s">
        <v>694</v>
      </c>
      <c r="B335" t="s">
        <v>754</v>
      </c>
      <c r="C335" t="s">
        <v>798</v>
      </c>
    </row>
    <row r="336" spans="1:3">
      <c r="A336" t="s">
        <v>799</v>
      </c>
      <c r="B336" t="s">
        <v>748</v>
      </c>
      <c r="C336" t="s">
        <v>800</v>
      </c>
    </row>
    <row r="337" spans="1:3">
      <c r="A337" t="s">
        <v>801</v>
      </c>
      <c r="B337" t="s">
        <v>748</v>
      </c>
      <c r="C337" t="s">
        <v>802</v>
      </c>
    </row>
    <row r="338" spans="1:3">
      <c r="A338" t="s">
        <v>691</v>
      </c>
      <c r="B338" t="s">
        <v>754</v>
      </c>
      <c r="C338" t="s">
        <v>803</v>
      </c>
    </row>
    <row r="339" spans="1:3">
      <c r="A339" t="s">
        <v>646</v>
      </c>
      <c r="B339" t="s">
        <v>760</v>
      </c>
      <c r="C339" t="s">
        <v>647</v>
      </c>
    </row>
    <row r="340" spans="1:3">
      <c r="A340" t="s">
        <v>804</v>
      </c>
      <c r="B340" t="s">
        <v>748</v>
      </c>
      <c r="C340" t="s">
        <v>805</v>
      </c>
    </row>
    <row r="341" spans="1:3">
      <c r="A341" t="s">
        <v>806</v>
      </c>
      <c r="B341" t="s">
        <v>748</v>
      </c>
      <c r="C341" t="s">
        <v>807</v>
      </c>
    </row>
    <row r="342" spans="1:3">
      <c r="A342" t="s">
        <v>527</v>
      </c>
      <c r="B342" t="s">
        <v>755</v>
      </c>
      <c r="C342" t="s">
        <v>528</v>
      </c>
    </row>
    <row r="343" spans="1:3">
      <c r="A343" t="s">
        <v>808</v>
      </c>
      <c r="B343" t="s">
        <v>748</v>
      </c>
      <c r="C343" t="s">
        <v>809</v>
      </c>
    </row>
    <row r="344" spans="1:3">
      <c r="A344" t="s">
        <v>668</v>
      </c>
      <c r="B344" t="s">
        <v>754</v>
      </c>
      <c r="C344" t="s">
        <v>669</v>
      </c>
    </row>
    <row r="345" spans="1:3">
      <c r="A345" t="s">
        <v>810</v>
      </c>
      <c r="B345" t="s">
        <v>755</v>
      </c>
      <c r="C345" t="s">
        <v>811</v>
      </c>
    </row>
    <row r="346" spans="1:3">
      <c r="A346" t="s">
        <v>139</v>
      </c>
      <c r="B346" t="s">
        <v>760</v>
      </c>
      <c r="C346" t="s">
        <v>140</v>
      </c>
    </row>
    <row r="347" spans="1:3">
      <c r="A347" t="s">
        <v>563</v>
      </c>
      <c r="B347" t="s">
        <v>755</v>
      </c>
      <c r="C347" t="s">
        <v>564</v>
      </c>
    </row>
    <row r="348" spans="1:3">
      <c r="A348" t="s">
        <v>565</v>
      </c>
      <c r="B348" t="s">
        <v>755</v>
      </c>
      <c r="C348" t="s">
        <v>566</v>
      </c>
    </row>
    <row r="349" spans="1:3">
      <c r="A349" t="s">
        <v>812</v>
      </c>
      <c r="B349" t="s">
        <v>748</v>
      </c>
      <c r="C349" t="s">
        <v>813</v>
      </c>
    </row>
    <row r="350" spans="1:3">
      <c r="A350" t="s">
        <v>535</v>
      </c>
      <c r="B350" t="s">
        <v>755</v>
      </c>
      <c r="C350" t="s">
        <v>536</v>
      </c>
    </row>
    <row r="351" spans="1:3">
      <c r="A351" t="s">
        <v>814</v>
      </c>
      <c r="B351" t="s">
        <v>748</v>
      </c>
      <c r="C351" t="s">
        <v>815</v>
      </c>
    </row>
    <row r="352" spans="1:3">
      <c r="A352" t="s">
        <v>816</v>
      </c>
      <c r="B352" t="s">
        <v>748</v>
      </c>
      <c r="C352" t="s">
        <v>817</v>
      </c>
    </row>
    <row r="353" spans="1:3">
      <c r="A353" t="s">
        <v>818</v>
      </c>
      <c r="B353" t="s">
        <v>748</v>
      </c>
      <c r="C353" t="s">
        <v>819</v>
      </c>
    </row>
    <row r="354" spans="1:3">
      <c r="A354" t="s">
        <v>820</v>
      </c>
      <c r="B354" t="s">
        <v>748</v>
      </c>
      <c r="C354" t="s">
        <v>821</v>
      </c>
    </row>
    <row r="355" spans="1:3">
      <c r="A355" t="s">
        <v>573</v>
      </c>
      <c r="B355" t="s">
        <v>755</v>
      </c>
      <c r="C355" t="s">
        <v>574</v>
      </c>
    </row>
    <row r="356" spans="1:3">
      <c r="A356" t="s">
        <v>822</v>
      </c>
      <c r="B356" t="s">
        <v>755</v>
      </c>
      <c r="C356" t="s">
        <v>823</v>
      </c>
    </row>
    <row r="357" spans="1:3">
      <c r="A357" t="s">
        <v>561</v>
      </c>
      <c r="B357" t="s">
        <v>755</v>
      </c>
      <c r="C357" t="s">
        <v>562</v>
      </c>
    </row>
    <row r="358" spans="1:3">
      <c r="A358" t="s">
        <v>824</v>
      </c>
      <c r="B358" t="s">
        <v>755</v>
      </c>
      <c r="C358" t="s">
        <v>825</v>
      </c>
    </row>
    <row r="359" spans="1:3">
      <c r="A359" t="s">
        <v>559</v>
      </c>
      <c r="B359" t="s">
        <v>755</v>
      </c>
      <c r="C359" t="s">
        <v>560</v>
      </c>
    </row>
    <row r="360" spans="1:3">
      <c r="A360" t="s">
        <v>165</v>
      </c>
      <c r="B360" t="s">
        <v>760</v>
      </c>
      <c r="C360" t="s">
        <v>166</v>
      </c>
    </row>
    <row r="361" spans="1:3">
      <c r="A361" t="s">
        <v>826</v>
      </c>
      <c r="B361" t="s">
        <v>748</v>
      </c>
      <c r="C361" t="s">
        <v>827</v>
      </c>
    </row>
    <row r="362" spans="1:3">
      <c r="A362" t="s">
        <v>828</v>
      </c>
      <c r="B362" t="s">
        <v>748</v>
      </c>
      <c r="C362" t="s">
        <v>829</v>
      </c>
    </row>
    <row r="363" spans="1:3">
      <c r="A363" t="s">
        <v>830</v>
      </c>
      <c r="B363" t="s">
        <v>748</v>
      </c>
      <c r="C363" t="s">
        <v>831</v>
      </c>
    </row>
    <row r="364" spans="1:3">
      <c r="A364" t="s">
        <v>589</v>
      </c>
      <c r="B364" t="s">
        <v>760</v>
      </c>
      <c r="C364" t="s">
        <v>590</v>
      </c>
    </row>
    <row r="365" spans="1:3">
      <c r="A365" t="s">
        <v>832</v>
      </c>
      <c r="B365" t="s">
        <v>748</v>
      </c>
      <c r="C365" t="s">
        <v>833</v>
      </c>
    </row>
    <row r="366" spans="1:3">
      <c r="A366" t="s">
        <v>834</v>
      </c>
      <c r="B366" t="s">
        <v>748</v>
      </c>
      <c r="C366" t="s">
        <v>835</v>
      </c>
    </row>
    <row r="367" spans="1:3">
      <c r="A367" t="s">
        <v>836</v>
      </c>
      <c r="B367" t="s">
        <v>748</v>
      </c>
      <c r="C367" t="s">
        <v>837</v>
      </c>
    </row>
    <row r="368" spans="1:3">
      <c r="A368" t="s">
        <v>838</v>
      </c>
      <c r="B368" t="s">
        <v>755</v>
      </c>
      <c r="C368" t="s">
        <v>839</v>
      </c>
    </row>
    <row r="369" spans="1:3">
      <c r="A369" t="s">
        <v>840</v>
      </c>
      <c r="B369" t="s">
        <v>748</v>
      </c>
      <c r="C369" t="s">
        <v>841</v>
      </c>
    </row>
    <row r="370" spans="1:3">
      <c r="A370" t="s">
        <v>842</v>
      </c>
      <c r="B370" t="s">
        <v>748</v>
      </c>
      <c r="C370" t="s">
        <v>843</v>
      </c>
    </row>
    <row r="371" spans="1:3">
      <c r="A371" t="s">
        <v>844</v>
      </c>
      <c r="B371" t="s">
        <v>748</v>
      </c>
      <c r="C371" t="s">
        <v>845</v>
      </c>
    </row>
    <row r="372" spans="1:3">
      <c r="A372" t="s">
        <v>846</v>
      </c>
      <c r="B372" t="s">
        <v>748</v>
      </c>
      <c r="C372" t="s">
        <v>847</v>
      </c>
    </row>
    <row r="373" spans="1:3">
      <c r="A373" t="s">
        <v>504</v>
      </c>
      <c r="B373" t="s">
        <v>755</v>
      </c>
      <c r="C373" t="s">
        <v>505</v>
      </c>
    </row>
    <row r="374" spans="1:3">
      <c r="A374" t="s">
        <v>547</v>
      </c>
      <c r="B374" t="s">
        <v>755</v>
      </c>
      <c r="C374" t="s">
        <v>548</v>
      </c>
    </row>
    <row r="375" spans="1:3">
      <c r="A375" t="s">
        <v>569</v>
      </c>
      <c r="B375" t="s">
        <v>760</v>
      </c>
      <c r="C375" t="s">
        <v>570</v>
      </c>
    </row>
    <row r="376" spans="1:3">
      <c r="A376" t="s">
        <v>848</v>
      </c>
      <c r="B376" t="s">
        <v>748</v>
      </c>
      <c r="C376" t="s">
        <v>849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10.xml>��< ? x m l   v e r s i o n = " 1 . 0 "   e n c o d i n g = " U T F - 1 6 " ? > < G e m i n i   x m l n s = " h t t p : / / g e m i n i / p i v o t c u s t o m i z a t i o n / P o w e r P i v o t V e r s i o n " > < C u s t o m C o n t e n t > < ! [ C D A T A [ 2 0 1 5 . 1 3 0 . 1 6 0 6 . 4 7 ] ] > < / 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 A p p t O r g T y p e _ f 3 8 0 4 e 9 4 - 5 9 7 2 - 4 1 6 e - a 5 7 2 - c 1 9 d 8 d 3 7 4 9 e b < / K e y > < V a l u e   x m l n s : a = " h t t p : / / s c h e m a s . d a t a c o n t r a c t . o r g / 2 0 0 4 / 0 7 / M i c r o s o f t . A n a l y s i s S e r v i c e s . C o m m o n " > < a : H a s F o c u s > t r u e < / a : H a s F o c u s > < a : S i z e A t D p i 9 6 > 1 1 4 < / a : S i z e A t D p i 9 6 > < a : V i s i b l e > t r u e < / a : V i s i b l e > < / V a l u e > < / K e y V a l u e O f s t r i n g S a n d b o x E d i t o r . M e a s u r e G r i d S t a t e S c d E 3 5 R y > < / A r r a y O f K e y V a l u e O f s t r i n g S a n d b o x E d i t o r . M e a s u r e G r i d S t a t e S c d E 3 5 R y > ] ] > < / C u s t o m C o n t e n t > < / G e m i n i > 
</file>

<file path=customXml/item13.xml>��< ? x m l   v e r s i o n = " 1 . 0 "   e n c o d i n g = " U T F - 1 6 " ? > < G e m i n i   x m l n s = " h t t p : / / g e m i n i / p i v o t c u s t o m i z a t i o n / T a b l e X M L _ A p p t O r g T y p e _ a 1 a f 9 a 5 a - 8 6 0 f - 4 7 e 6 - b 2 6 7 - d 5 c 8 1 f b 2 1 9 5 2 " > < 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 o r g _ t y p e < / s t r i n g > < / k e y > < v a l u e > < i n t > 1 1 4 < / i n t > < / v a l u e > < / i t e m > < i t e m > < k e y > < s t r i n g > o r g a n i z a t i o n < / s t r i n g > < / k e y > < v a l u e > < i n t > 1 4 3 < / i n t > < / v a l u e > < / i t e m > < / C o l u m n W i d t h s > < C o l u m n D i s p l a y I n d e x > < i t e m > < k e y > < s t r i n g > c c d d d < / s t r i n g > < / k e y > < v a l u e > < i n t > 0 < / i n t > < / v a l u e > < / i t e m > < i t e m > < k e y > < s t r i n g > o r g _ t y p e < / s t r i n g > < / k e y > < v a l u e > < i n t > 1 < / i n t > < / v a l u e > < / i t e m > < i t e m > < k e y > < s t r i n g > o r g a n i z a t i o n < / 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 2 0 2 5 - 1 2 - 0 5 T 1 0 : 4 0 : 4 0 . 8 5 9 5 5 5 3 - 0 8 : 0 0 < / L a s t P r o c e s s e d T i m e > < / D a t a M o d e l i n g S a n d b o x . S e r i a l i z e d S a n d b o x E r r o r C a c h e > ] ] > < / 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X M L _ R e c o v e r y C a r r y o v e r _ 7 8 7 1 2 f 1 e - 4 d 7 d - 4 0 c a - 9 6 c 8 - 8 1 4 b 9 1 a 7 8 f f 3 " > < 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 o r g a n i z a t i o n < / s t r i n g > < / k e y > < v a l u e > < i n t > 1 4 3 < / i n t > < / v a l u e > < / i t e m > < i t e m > < k e y > < s t r i n g > i t e m _ p r o g r a m s < / s t r i n g > < / k e y > < v a l u e > < i n t > 1 6 6 < / i n t > < / v a l u e > < / i t e m > < i t e m > < k e y > < s t r i n g > i t e m _ c o d e < / s t r i n g > < / k e y > < v a l u e > < i n t > 1 2 9 < / i n t > < / v a l u e > < / i t e m > < i t e m > < k e y > < s t r i n g > i t e m _ v a l u e < / s t r i n g > < / k e y > < v a l u e > < i n t > 1 3 1 < / i n t > < / v a l u e > < / i t e m > < i t e m > < k e y > < s t r i n g > i t e m _ d e s c r i p t i o n < / s t r i n g > < / k e y > < v a l u e > < i n t > 1 4 3 < / i n t > < / v a l u e > < / i t e m > < / C o l u m n W i d t h s > < C o l u m n D i s p l a y I n d e x > < i t e m > < k e y > < s t r i n g > c c d d d < / s t r i n g > < / k e y > < v a l u e > < i n t > 0 < / i n t > < / v a l u e > < / i t e m > < i t e m > < k e y > < s t r i n g > o r g a n i z a t i o n < / s t r i n g > < / k e y > < v a l u e > < i n t > 1 < / i n t > < / v a l u e > < / i t e m > < i t e m > < k e y > < s t r i n g > i t e m _ p r o g r a m s < / s t r i n g > < / k e y > < v a l u e > < i n t > 2 < / i n t > < / v a l u e > < / i t e m > < i t e m > < k e y > < s t r i n g > i t e m _ c o d e < / s t r i n g > < / k e y > < v a l u e > < i n t > 3 < / i n t > < / v a l u e > < / i t e m > < i t e m > < k e y > < s t r i n g > i t e m _ v a l u e < / s t r i n g > < / k e y > < v a l u e > < i n t > 4 < / i n t > < / v a l u e > < / i t e m > < i t e m > < k e y > < s t r i n g > i t e m _ d e s c r i p t i o n < / s t r i n g > < / k e y > < v a l u e > < i n t > 5 < / 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S a n d b o x N o n E m p t y " > < C u s t o m C o n t e n t > < ! [ C D A T A [ 1 ] ] > < / C u s t o m C o n t e n t > < / G e m i n i > 
</file>

<file path=customXml/item18.xml>��< ? x m l   v e r s i o n = " 1 . 0 "   e n c o d i n g = " U T F - 1 6 " ? > < G e m i n i   x m l n s = " h t t p : / / g e m i n i / p i v o t c u s t o m i z a t i o n / C l i e n t W i n d o w X M L " > < C u s t o m C o n t e n t > < ! [ C D A T A [ A p p t O r g T y p e _ f 3 8 0 4 e 9 4 - 5 9 7 2 - 4 1 6 e - a 5 7 2 - c 1 9 d 8 d 3 7 4 9 e b ] ] > < / C u s t o m C o n t e n t > < / G e m i n i > 
</file>

<file path=customXml/item19.xml>��< ? x m l   v e r s i o n = " 1 . 0 "   e n c o d i n g = " U T F - 1 6 " ? > < G e m i n i   x m l n s = " h t t p : / / g e m i n i / p i v o t c u s t o m i z a t i o n / T a b l e O r d e r " > < C u s t o m C o n t e n t > < ! [ C D A T A [ A p p t O r g T y p e _ f 3 8 0 4 e 9 4 - 5 9 7 2 - 4 1 6 e - a 5 7 2 - c 1 9 d 8 d 3 7 4 9 e b , A p p t I n s t i t u t i o n R e v _ 2 b f 6 e 7 f f - 1 2 e f - 4 d b d - b 7 d c - 5 c 8 7 a 7 9 e 5 d e 2 , R e c o v e r y C a r r y o v e r _ 5 6 0 2 5 9 b 1 - 1 9 f 3 - 4 c a 0 - 9 4 4 0 - 2 5 c 1 e e a 6 d 3 f 0 ] ] > < / C u s t o m C o n t e n t > < / G e m i n i > 
</file>

<file path=customXml/item2.xml>��< ? x m l   v e r s i o n = " 1 . 0 "   e n c o d i n g = " U T F - 1 6 " ? > < G e m i n i   x m l n s = " h t t p : / / g e m i n i / p i v o t c u s t o m i z a t i o n / S h o w H i d d e n " > < C u s t o m C o n t e n t > < ! [ C D A T A [ T r u e ] ] > < / C u s t o m C o n t e n t > < / G e m i n i > 
</file>

<file path=customXml/item20.xml>��< ? x m l   v e r s i o n = " 1 . 0 "   e n c o d i n g = " u t f - 1 6 " ? > < D a t a M a s h u p   s q m i d = " f 2 d 5 5 d 9 e - f f b 7 - 4 8 c 2 - 8 1 6 7 - 8 0 5 1 b f 6 4 f 7 d 0 "   x m l n s = " h t t p : / / s c h e m a s . m i c r o s o f t . c o m / D a t a M a s h u p " > A A A A A E 4 E A A B Q S w M E F A A C A A g A U 3 W K 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U 3 W K 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N 1 i l s I w E h N S A E A A D w E A A A T A B w A R m 9 y b X V s Y X M v U 2 V j d G l v b j E u b S C i G A A o o B Q A A A A A A A A A A A A A A A A A A A A A A A A A A A C 9 k j F r w z A Q h X e D / 4 N x l w R M o H P J U E y H L i 0 k h g 4 h G F m 6 O i K y Z E 4 n k 9 T k v 9 d y S E k a G 9 p Q q k V C 3 9 O T 9 O 4 s c J J G R 8 v j f P 8 Q B m F g N w x B R I 9 1 T a 9 Y Z v s a o n m k g M I g 6 s b S O O R + 5 2 n H Q c 1 S h w i a 3 g x u C 2 O 2 k 2 m 7 e m E V z O O z 4 / H 6 s E q N p k 6 3 T o 4 u d 3 G 6 Y b r s r u k F n V 3 G C g W z D J m 2 7 w a r 1 C h X a Q / t 5 H h l 0 r Y x 5 0 K I O I n I P 4 p g R 4 c k a m O D Z e 5 3 h g D T 8 o P 5 v 1 3 A w z Q M p B 5 8 y v c I n r U l S c 5 b L K C 5 N Y l L l 7 8 L B K E B 7 S D n R l x / f z S t 4 V A 8 Z H V t k H L B 6 M v O r 3 s m t Z D Y N c o J a F c V g D 0 i Q 0 z l T C n D L 3 z P J E J a Q s k p 5 w x x b x r A U V H h C M S o 7 o e 1 W w D 3 h / f p y e a W 0 l 2 Z / E M r j x d H E l R 5 j a Z E V t l h O t g H P R F g O c p 6 3 L h h y s E v s v 4 E U E s B A i 0 A F A A C A A g A U 3 W K W x 3 y + A m k A A A A 9 g A A A B I A A A A A A A A A A A A A A A A A A A A A A E N v b m Z p Z y 9 Q Y W N r Y W d l L n h t b F B L A Q I t A B Q A A g A I A F N 1 i l s P y u m r p A A A A O k A A A A T A A A A A A A A A A A A A A A A A P A A A A B b Q 2 9 u d G V u d F 9 U e X B l c 1 0 u e G 1 s U E s B A i 0 A F A A C A A g A U 3 W K W w j A S E 1 I A Q A A P A Q A A B M A A A A A A A A A A A A A A A A A 4 Q E A A E Z v c m 1 1 b G F z L 1 N l Y 3 R p b 2 4 x L m 1 Q S w U G A A A A A A M A A w D C A A A A d 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x 8 A A A A A A A D l H 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X B w d E 9 y Z 1 R 5 c G 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3 N D h l Z G F h Y S 1 k Z j l k L T Q 3 N W M t O G N h Z S 0 z Z D B j O G F m O D U w M j E 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T d G F 0 d X M i I F Z h b H V l P S J z Q 2 9 t c G x l d G U i I C 8 + P E V u d H J 5 I F R 5 c G U 9 I k Z p b G x D b 2 x 1 b W 5 O Y W 1 l c y I g V m F s d W U 9 I n N b J n F 1 b 3 Q 7 Y 2 N k Z G Q m c X V v d D s s J n F 1 b 3 Q 7 b 3 J n X 3 R 5 c G U m c X V v d D s s J n F 1 b 3 Q 7 b 3 J n Y W 5 p e m F 0 a W 9 u J n F 1 b 3 Q 7 X S I g L z 4 8 R W 5 0 c n k g V H l w Z T 0 i R m l s b E N v b H V t b l R 5 c G V z I i B W Y W x 1 Z T 0 i c 0 J n W U c i I C 8 + P E V u d H J 5 I F R 5 c G U 9 I k Z p b G x M Y X N 0 V X B k Y X R l Z C I g V m F s d W U 9 I m Q y M D I 1 L T E y L T E w V D I y O j Q y O j M 4 L j Q 4 O T g 1 N j N a I i A v P j x F b n R y e S B U e X B l P S J G a W x s R X J y b 3 J D b 3 V u d C I g V m F s d W U 9 I m w w I i A v P j x F b n R y e S B U e X B l P S J G a W x s R X J y b 3 J D b 2 R l I i B W Y W x 1 Z T 0 i c 1 V u a 2 5 v d 2 4 i I C 8 + P E V u d H J 5 I F R 5 c G U 9 I k Z p b G x D b 3 V u d C I g V m F s d W U 9 I m w z N z U i I C 8 + P E V u d H J 5 I F R 5 c G U 9 I k F k Z G V k V G 9 E Y X R h T W 9 k Z W w i I F Z h b H V l P S J s M S I g L z 4 8 R W 5 0 c n k g V H l w Z T 0 i U m V s Y X R p b 2 5 z a G l w S W 5 m b 0 N v b n R h a W 5 l c i I g V m F s d W U 9 I n N 7 J n F 1 b 3 Q 7 Y 2 9 s d W 1 u Q 2 9 1 b n Q m c X V v d D s 6 M y w m c X V v d D t r Z X l D b 2 x 1 b W 5 O Y W 1 l c y Z x d W 9 0 O z p b X S w m c X V v d D t x d W V y e V J l b G F 0 a W 9 u c 2 h p c H M m c X V v d D s 6 W 1 0 s J n F 1 b 3 Q 7 Y 2 9 s d W 1 u S W R l b n R p d G l l c y Z x d W 9 0 O z p b J n F 1 b 3 Q 7 U 2 V j d G l v b j E v Q X B w d E 9 y Z 1 R 5 c G U v Q 2 h h b m d l Z C B U e X B l L n t j Y 2 R k Z C w w f S Z x d W 9 0 O y w m c X V v d D t T Z W N 0 a W 9 u M S 9 B c H B 0 T 3 J n V H l w Z S 9 D a G F u Z 2 V k I F R 5 c G U u e 2 9 y Z 1 9 0 e X B l L D F 9 J n F 1 b 3 Q 7 L C Z x d W 9 0 O 1 N l Y 3 R p b 2 4 x L 0 F w c H R P c m d U e X B l L 0 N o Y W 5 n Z W Q g V H l w Z S 5 7 b 3 J n Y W 5 p e m F 0 a W 9 u L D J 9 J n F 1 b 3 Q 7 X S w m c X V v d D t D b 2 x 1 b W 5 D b 3 V u d C Z x d W 9 0 O z o z L C Z x d W 9 0 O 0 t l e U N v b H V t b k 5 h b W V z J n F 1 b 3 Q 7 O l t d L C Z x d W 9 0 O 0 N v b H V t b k l k Z W 5 0 a X R p Z X M m c X V v d D s 6 W y Z x d W 9 0 O 1 N l Y 3 R p b 2 4 x L 0 F w c H R P c m d U e X B l L 0 N o Y W 5 n Z W Q g V H l w Z S 5 7 Y 2 N k Z G Q s M H 0 m c X V v d D s s J n F 1 b 3 Q 7 U 2 V j d G l v b j E v Q X B w d E 9 y Z 1 R 5 c G U v Q 2 h h b m d l Z C B U e X B l L n t v c m d f d H l w Z S w x f S Z x d W 9 0 O y w m c X V v d D t T Z W N 0 a W 9 u M S 9 B c H B 0 T 3 J n V H l w Z S 9 D a G F u Z 2 V k I F R 5 c G U u e 2 9 y Z 2 F u a X p h d G l v b i w y f S Z x d W 9 0 O 1 0 s J n F 1 b 3 Q 7 U m V s Y X R p b 2 5 z a G l w S W 5 m b y Z x d W 9 0 O z p b X X 0 i I C 8 + P C 9 T d G F i b G V F b n R y a W V z P j w v S X R l b T 4 8 S X R l b T 4 8 S X R l b U x v Y 2 F 0 a W 9 u P j x J d G V t V H l w Z T 5 G b 3 J t d W x h P C 9 J d G V t V H l w Z T 4 8 S X R l b V B h d G g + U 2 V j d G l v b j E v Q X B w d E 9 y Z 1 R 5 c G U v U 2 9 1 c m N l P C 9 J d G V t U G F 0 a D 4 8 L 0 l 0 Z W 1 M b 2 N h d G l v b j 4 8 U 3 R h Y m x l R W 5 0 c m l l c y A v P j w v S X R l b T 4 8 S X R l b T 4 8 S X R l b U x v Y 2 F 0 a W 9 u P j x J d G V t V H l w Z T 5 G b 3 J t d W x h P C 9 J d G V t V H l w Z T 4 8 S X R l b V B h d G g + U 2 V j d G l v b j E v Q X B w d E 9 y Z 1 R 5 c G U v Q 2 h h b m d l Z C U y M F R 5 c G U 8 L 0 l 0 Z W 1 Q Y X R o P j w v S X R l b U x v Y 2 F 0 a W 9 u P j x T d G F i b G V F b n R y a W V z I C 8 + P C 9 J d G V t P j x J d G V t P j x J d G V t T G 9 j Y X R p b 2 4 + P E l 0 Z W 1 U e X B l P k Z v c m 1 1 b G E 8 L 0 l 0 Z W 1 U e X B l P j x J d G V t U G F 0 a D 5 T Z W N 0 a W 9 u M S 9 B c H B 0 S W 5 z d G l 0 d X R p b 2 5 S Z X 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N i Z W V j N T B j N i 0 4 Z j B m L T Q 2 Y 2 I t Y T k w N S 0 4 O G Z m N m M 4 Y T A y M 2 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Z p b G x T d G F 0 d X M i I F Z h b H V l P S J z Q 2 9 t c G x l d G U i I C 8 + P E V u d H J 5 I F R 5 c G U 9 I k Z p b G x D b 2 x 1 b W 5 O Y W 1 l c y I g V m F s d W U 9 I n N b J n F 1 b 3 Q 7 c m V 2 Z W 5 1 Z V 9 j b 2 R l J n F 1 b 3 Q 7 L C Z x d W 9 0 O 2 N j Z G R k J n F 1 b 3 Q 7 L C Z x d W 9 0 O 2 9 y Z 2 F u a X p h d G l v b i Z x d W 9 0 O y w m c X V v d D t h c H B v c n R f Z G F 0 Z S Z x d W 9 0 O y w m c X V v d D t p b m R p c m V j d C Z x d W 9 0 O y w m c X V v d D t 0 b 3 R h b F 9 h b G x v Y 2 F 0 a W 9 u J n F 1 b 3 Q 7 L C Z x d W 9 0 O 2 R p c 3 R y a W N 0 X 2 N h c n J 5 b 3 Z l c i Z x d W 9 0 O y w m c X V v d D t k a X N 0 c m l i d X R l Z F 9 j Y X J y e W 9 2 Z X I m c X V v d D t d I i A v P j x F b n R y e S B U e X B l P S J G a W x s Q 2 9 s d W 1 u V H l w Z X M i I F Z h b H V l P S J z Q m d Z R 0 N R V U Z C U V U 9 I i A v P j x F b n R y e S B U e X B l P S J G a W x s T G F z d F V w Z G F 0 Z W Q i I F Z h b H V l P S J k M j A y N S 0 x M i 0 x M F Q y M j o 0 M j o z O C 4 0 O D k 4 N T Y z W i I g L z 4 8 R W 5 0 c n k g V H l w Z T 0 i R m l s b E V y c m 9 y Q 2 9 1 b n Q i I F Z h b H V l P S J s M C I g L z 4 8 R W 5 0 c n k g V H l w Z T 0 i R m l s b E V y c m 9 y Q 2 9 k Z S I g V m F s d W U 9 I n N V b m t u b 3 d u I i A v P j x F b n R y e S B U e X B l P S J G a W x s Q 2 9 1 b n Q i I F Z h b H V l P S J s N D k 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Q X B w d E l u c 3 R p d H V 0 a W 9 u U m V 2 L 0 N o Y W 5 n Z W Q g V H l w Z S 5 7 c m V 2 Z W 5 1 Z V 9 j b 2 R l L D B 9 J n F 1 b 3 Q 7 L C Z x d W 9 0 O 1 N l Y 3 R p b 2 4 x L 0 F w c H R J b n N 0 a X R 1 d G l v b l J l d i 9 D a G F u Z 2 V k I F R 5 c G U u e 2 N j Z G R k L D F 9 J n F 1 b 3 Q 7 L C Z x d W 9 0 O 1 N l Y 3 R p b 2 4 x L 0 F w c H R J b n N 0 a X R 1 d G l v b l J l d i 9 D a G F u Z 2 V k I F R 5 c G U u e 2 9 y Z 2 F u a X p h d G l v b i w y f S Z x d W 9 0 O y w m c X V v d D t T Z W N 0 a W 9 u M S 9 B c H B 0 S W 5 z d G l 0 d X R p b 2 5 S Z X Y v Q 2 h h b m d l Z C B U e X B l L n t h c H B v c n R f Z G F 0 Z S w z f S Z x d W 9 0 O y w m c X V v d D t T Z W N 0 a W 9 u M S 9 B c H B 0 S W 5 z d G l 0 d X R p b 2 5 S Z X Y v Q 2 h h b m d l Z C B U e X B l L n t p b m R p c m V j d C w 0 f S Z x d W 9 0 O y w m c X V v d D t T Z W N 0 a W 9 u M S 9 B c H B 0 S W 5 z d G l 0 d X R p b 2 5 S Z X Y v Q 2 h h b m d l Z C B U e X B l L n t 0 b 3 R h b F 9 h b G x v Y 2 F 0 a W 9 u L D V 9 J n F 1 b 3 Q 7 L C Z x d W 9 0 O 1 N l Y 3 R p b 2 4 x L 0 F w c H R J b n N 0 a X R 1 d G l v b l J l d i 9 D a G F u Z 2 V k I F R 5 c G U u e 2 R p c 3 R y a W N 0 X 2 N h c n J 5 b 3 Z l c i w 2 f S Z x d W 9 0 O y w m c X V v d D t T Z W N 0 a W 9 u M S 9 B c H B 0 S W 5 z d G l 0 d X R p b 2 5 S Z X Y v Q 2 h h b m d l Z C B U e X B l L n t k a X N 0 c m l i d X R l Z F 9 j Y X J y e W 9 2 Z X I s N 3 0 m c X V v d D t d L C Z x d W 9 0 O 0 N v b H V t b k N v d W 5 0 J n F 1 b 3 Q 7 O j g s J n F 1 b 3 Q 7 S 2 V 5 Q 2 9 s d W 1 u T m F t Z X M m c X V v d D s 6 W 1 0 s J n F 1 b 3 Q 7 Q 2 9 s d W 1 u S W R l b n R p d G l l c y Z x d W 9 0 O z p b J n F 1 b 3 Q 7 U 2 V j d G l v b j E v Q X B w d E l u c 3 R p d H V 0 a W 9 u U m V 2 L 0 N o Y W 5 n Z W Q g V H l w Z S 5 7 c m V 2 Z W 5 1 Z V 9 j b 2 R l L D B 9 J n F 1 b 3 Q 7 L C Z x d W 9 0 O 1 N l Y 3 R p b 2 4 x L 0 F w c H R J b n N 0 a X R 1 d G l v b l J l d i 9 D a G F u Z 2 V k I F R 5 c G U u e 2 N j Z G R k L D F 9 J n F 1 b 3 Q 7 L C Z x d W 9 0 O 1 N l Y 3 R p b 2 4 x L 0 F w c H R J b n N 0 a X R 1 d G l v b l J l d i 9 D a G F u Z 2 V k I F R 5 c G U u e 2 9 y Z 2 F u a X p h d G l v b i w y f S Z x d W 9 0 O y w m c X V v d D t T Z W N 0 a W 9 u M S 9 B c H B 0 S W 5 z d G l 0 d X R p b 2 5 S Z X Y v Q 2 h h b m d l Z C B U e X B l L n t h c H B v c n R f Z G F 0 Z S w z f S Z x d W 9 0 O y w m c X V v d D t T Z W N 0 a W 9 u M S 9 B c H B 0 S W 5 z d G l 0 d X R p b 2 5 S Z X Y v Q 2 h h b m d l Z C B U e X B l L n t p b m R p c m V j d C w 0 f S Z x d W 9 0 O y w m c X V v d D t T Z W N 0 a W 9 u M S 9 B c H B 0 S W 5 z d G l 0 d X R p b 2 5 S Z X Y v Q 2 h h b m d l Z C B U e X B l L n t 0 b 3 R h b F 9 h b G x v Y 2 F 0 a W 9 u L D V 9 J n F 1 b 3 Q 7 L C Z x d W 9 0 O 1 N l Y 3 R p b 2 4 x L 0 F w c H R J b n N 0 a X R 1 d G l v b l J l d i 9 D a G F u Z 2 V k I F R 5 c G U u e 2 R p c 3 R y a W N 0 X 2 N h c n J 5 b 3 Z l c i w 2 f S Z x d W 9 0 O y w m c X V v d D t T Z W N 0 a W 9 u M S 9 B c H B 0 S W 5 z d G l 0 d X R p b 2 5 S Z X Y v Q 2 h h b m d l Z C B U e X B l L n t k a X N 0 c m l i d X R l Z F 9 j Y X J y e W 9 2 Z X I s N 3 0 m c X V v d D t d L C Z x d W 9 0 O 1 J l b G F 0 a W 9 u c 2 h p c E l u Z m 8 m c X V v d D s 6 W 1 1 9 I i A v P j w v U 3 R h Y m x l R W 5 0 c m l l c z 4 8 L 0 l 0 Z W 0 + P E l 0 Z W 0 + P E l 0 Z W 1 M b 2 N h d G l v b j 4 8 S X R l b V R 5 c G U + R m 9 y b X V s Y T w v S X R l b V R 5 c G U + P E l 0 Z W 1 Q Y X R o P l N l Y 3 R p b 2 4 x L 0 F w c H R J b n N 0 a X R 1 d G l v b l J l d i 9 T b 3 V y Y 2 U 8 L 0 l 0 Z W 1 Q Y X R o P j w v S X R l b U x v Y 2 F 0 a W 9 u P j x T d G F i b G V F b n R y a W V z I C 8 + P C 9 J d G V t P j x J d G V t P j x J d G V t T G 9 j Y X R p b 2 4 + P E l 0 Z W 1 U e X B l P k Z v c m 1 1 b G E 8 L 0 l 0 Z W 1 U e X B l P j x J d G V t U G F 0 a D 5 T Z W N 0 a W 9 u M S 9 B c H B 0 S W 5 z d G l 0 d X R p b 2 5 S Z X Y v Q 2 h h b m d l Z C U y M F R 5 c G U 8 L 0 l 0 Z W 1 Q Y X R o P j w v S X R l b U x v Y 2 F 0 a W 9 u P j x T d G F i b G V F b n R y a W V z I C 8 + P C 9 J d G V t P j x J d G V t P j x J d G V t T G 9 j Y X R p b 2 4 + P E l 0 Z W 1 U e X B l P k Z v c m 1 1 b G E 8 L 0 l 0 Z W 1 U e X B l P j x J d G V t U G F 0 a D 5 T Z W N 0 a W 9 u M S 9 S Z W N v d m V y e U N h c n J 5 b 3 Z l c 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U 4 O T E 1 M z k x L W Q x Z D I t N D l i N y 1 h N m E z L T A z M D Z k M 2 Y 1 N j B i Z 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F N 0 Y X R 1 c y I g V m F s d W U 9 I n N D b 2 1 w b G V 0 Z S I g L z 4 8 R W 5 0 c n k g V H l w Z T 0 i R m l s b E N v b H V t b k 5 h b W V z I i B W Y W x 1 Z T 0 i c 1 s m c X V v d D t j Y 2 R k Z C Z x d W 9 0 O y w m c X V v d D t v c m d h b m l 6 Y X R p b 2 4 m c X V v d D s s J n F 1 b 3 Q 7 a X R l b V 9 w c m 9 n c m F t c y Z x d W 9 0 O y w m c X V v d D t p d G V t X 2 N v Z G U m c X V v d D s s J n F 1 b 3 Q 7 a X R l b V 9 k Z X N j c m l w d G l v b i Z x d W 9 0 O y w m c X V v d D t p d G V t X 3 Z h b H V l J n F 1 b 3 Q 7 X S I g L z 4 8 R W 5 0 c n k g V H l w Z T 0 i R m l s b E N v b H V t b l R 5 c G V z I i B W Y W x 1 Z T 0 i c 0 J n W U d C Z 1 l G I i A v P j x F b n R y e S B U e X B l P S J G a W x s T G F z d F V w Z G F 0 Z W Q i I F Z h b H V l P S J k M j A y N S 0 x M i 0 x M F Q y M j o 0 M j o z O C 4 1 M D Y w N j U 3 W i I g L z 4 8 R W 5 0 c n k g V H l w Z T 0 i R m l s b E V y c m 9 y Q 2 9 1 b n Q i I F Z h b H V l P S J s M C I g L z 4 8 R W 5 0 c n k g V H l w Z T 0 i R m l s b E V y c m 9 y Q 2 9 k Z S I g V m F s d W U 9 I n N V b m t u b 3 d u I i A v P j x F b n R y e S B U e X B l P S J G a W x s Q 2 9 1 b n Q i I F Z h b H V l P S J s M z k 0 M i I g L z 4 8 R W 5 0 c n k g V H l w Z T 0 i Q W R k Z W R U b 0 R h d G F N b 2 R l b C I g V m F s d W U 9 I m w x I i A v P j x F b n R y e S B U e X B l P S J S Z W x h d G l v b n N o a X B J b m Z v Q 2 9 u d G F p b m V y I i B W Y W x 1 Z T 0 i c 3 s m c X V v d D t j b 2 x 1 b W 5 D b 3 V u d C Z x d W 9 0 O z o 2 L C Z x d W 9 0 O 2 t l e U N v b H V t b k 5 h b W V z J n F 1 b 3 Q 7 O l t d L C Z x d W 9 0 O 3 F 1 Z X J 5 U m V s Y X R p b 2 5 z a G l w c y Z x d W 9 0 O z p b X S w m c X V v d D t j b 2 x 1 b W 5 J Z G V u d G l 0 a W V z J n F 1 b 3 Q 7 O l s m c X V v d D t T Z W N 0 a W 9 u M S 9 S Z W N v d m V y e U N h c n J 5 b 3 Z l c i 9 D a G F u Z 2 V k I F R 5 c G U u e 2 N j Z G R k L D B 9 J n F 1 b 3 Q 7 L C Z x d W 9 0 O 1 N l Y 3 R p b 2 4 x L 1 J l Y 2 9 2 Z X J 5 Q 2 F y c n l v d m V y L 0 N o Y W 5 n Z W Q g V H l w Z S 5 7 b 3 J n Y W 5 p e m F 0 a W 9 u L D F 9 J n F 1 b 3 Q 7 L C Z x d W 9 0 O 1 N l Y 3 R p b 2 4 x L 1 J l Y 2 9 2 Z X J 5 Q 2 F y c n l v d m V y L 0 N o Y W 5 n Z W Q g V H l w Z S 5 7 a X R l b V 9 w c m 9 n c m F t c y w y f S Z x d W 9 0 O y w m c X V v d D t T Z W N 0 a W 9 u M S 9 S Z W N v d m V y e U N h c n J 5 b 3 Z l c i 9 D a G F u Z 2 V k I F R 5 c G U u e 2 l 0 Z W 1 f Y 2 9 k Z S w z f S Z x d W 9 0 O y w m c X V v d D t T Z W N 0 a W 9 u M S 9 S Z W N v d m V y e U N h c n J 5 b 3 Z l c i 9 D a G F u Z 2 V k I F R 5 c G U u e 2 l 0 Z W 1 f Z G V z Y 3 J p c H R p b 2 4 s N H 0 m c X V v d D s s J n F 1 b 3 Q 7 U 2 V j d G l v b j E v U m V j b 3 Z l c n l D Y X J y e W 9 2 Z X I v Q 2 h h b m d l Z C B U e X B l L n t p d G V t X 3 Z h b H V l L D V 9 J n F 1 b 3 Q 7 X S w m c X V v d D t D b 2 x 1 b W 5 D b 3 V u d C Z x d W 9 0 O z o 2 L C Z x d W 9 0 O 0 t l e U N v b H V t b k 5 h b W V z J n F 1 b 3 Q 7 O l t d L C Z x d W 9 0 O 0 N v b H V t b k l k Z W 5 0 a X R p Z X M m c X V v d D s 6 W y Z x d W 9 0 O 1 N l Y 3 R p b 2 4 x L 1 J l Y 2 9 2 Z X J 5 Q 2 F y c n l v d m V y L 0 N o Y W 5 n Z W Q g V H l w Z S 5 7 Y 2 N k Z G Q s M H 0 m c X V v d D s s J n F 1 b 3 Q 7 U 2 V j d G l v b j E v U m V j b 3 Z l c n l D Y X J y e W 9 2 Z X I v Q 2 h h b m d l Z C B U e X B l L n t v c m d h b m l 6 Y X R p b 2 4 s M X 0 m c X V v d D s s J n F 1 b 3 Q 7 U 2 V j d G l v b j E v U m V j b 3 Z l c n l D Y X J y e W 9 2 Z X I v Q 2 h h b m d l Z C B U e X B l L n t p d G V t X 3 B y b 2 d y Y W 1 z L D J 9 J n F 1 b 3 Q 7 L C Z x d W 9 0 O 1 N l Y 3 R p b 2 4 x L 1 J l Y 2 9 2 Z X J 5 Q 2 F y c n l v d m V y L 0 N o Y W 5 n Z W Q g V H l w Z S 5 7 a X R l b V 9 j b 2 R l L D N 9 J n F 1 b 3 Q 7 L C Z x d W 9 0 O 1 N l Y 3 R p b 2 4 x L 1 J l Y 2 9 2 Z X J 5 Q 2 F y c n l v d m V y L 0 N o Y W 5 n Z W Q g V H l w Z S 5 7 a X R l b V 9 k Z X N j c m l w d G l v b i w 0 f S Z x d W 9 0 O y w m c X V v d D t T Z W N 0 a W 9 u M S 9 S Z W N v d m V y e U N h c n J 5 b 3 Z l c i 9 D a G F u Z 2 V k I F R 5 c G U u e 2 l 0 Z W 1 f d m F s d W U s N X 0 m c X V v d D t d L C Z x d W 9 0 O 1 J l b G F 0 a W 9 u c 2 h p c E l u Z m 8 m c X V v d D s 6 W 1 1 9 I i A v P j w v U 3 R h Y m x l R W 5 0 c m l l c z 4 8 L 0 l 0 Z W 0 + P E l 0 Z W 0 + P E l 0 Z W 1 M b 2 N h d G l v b j 4 8 S X R l b V R 5 c G U + R m 9 y b X V s Y T w v S X R l b V R 5 c G U + P E l 0 Z W 1 Q Y X R o P l N l Y 3 R p b 2 4 x L 1 J l Y 2 9 2 Z X J 5 Q 2 F y c n l v d m V y L 1 N v d X J j Z T w v S X R l b V B h d G g + P C 9 J d G V t T G 9 j Y X R p b 2 4 + P F N 0 Y W J s Z U V u d H J p Z X M g L z 4 8 L 0 l 0 Z W 0 + P E l 0 Z W 0 + P E l 0 Z W 1 M b 2 N h d G l v b j 4 8 S X R l b V R 5 c G U + R m 9 y b X V s Y T w v S X R l b V R 5 c G U + P E l 0 Z W 1 Q Y X R o P l N l Y 3 R p b 2 4 x L 1 J l Y 2 9 2 Z X J 5 Q 2 F y c n l v d m V y L 0 N o Y W 5 n Z W Q l M j B U e X B l P C 9 J d G V t U G F 0 a D 4 8 L 0 l 0 Z W 1 M b 2 N h d G l v b j 4 8 U 3 R h Y m x l R W 5 0 c m l l c y A v P j w v S X R l b T 4 8 L 0 l 0 Z W 1 z P j w v T G 9 j Y W x Q Y W N r Y W d l T W V 0 Y W R h d G F G a W x l P h Y A A A B Q S w U G A A A A A A A A A A A A A A A A A A A A A A A A 2 g A A A A E A A A D Q j J 3 f A R X R E Y x 6 A M B P w p f r A Q A A A B + U m s E c y x N H r 9 b T M h s / x J w A A A A A A g A A A A A A A 2 Y A A M A A A A A Q A A A A r g E n 6 Q f h h B E R q X U N F y 2 3 o Q A A A A A E g A A A o A A A A B A A A A C Z h s b E U u 1 n s O c H K a a 3 Y s G m U A A A A K k t g H Q V X A g g s S C p o k l L R 7 w 9 r R 6 o K o + Q F X U W q 4 Q D 6 c + T F e 2 J Z 7 A l 7 F f 5 p u b r Q d Z / x F z a B Y X d V Y E b e J v u M F V b O N y m y K o r + E A + i h p 7 2 g d a x 1 H h F A A A A C M V J i Z D A h / f + V j c s c O Z V Y z 5 y F r C < / D a t a M a s h u p > 
</file>

<file path=customXml/item3.xml>��< ? x m l   v e r s i o n = " 1 . 0 "   e n c o d i n g = " U T F - 1 6 " ? > < G e m i n i   x m l n s = " h t t p : / / g e m i n i / p i v o t c u s t o m i z a t i o n / R e l a t i o n s h i p A u t o D e t e c t i o n E n a b l e d " > < C u s t o m C o n t e n t > < ! [ C D A T A [ T r u e ] ] > < / 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 A p p t I t e m C o d e s 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 A p p t I t e m C o d e s 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 C o l u m n s \ i t e m _ i d < / K e y > < / D i a g r a m O b j e c t K e y > < D i a g r a m O b j e c t K e y > < K e y > C o l u m n s \ i t e m _ c o d e < / K e y > < / D i a g r a m O b j e c t K e y > < D i a g r a m O b j e c t K e y > < K e y > C o l u m n s \ i t e m _ d e s c r i p t i o n 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 C o l u m n s \ i t e m _ i d < / K e y > < / a : K e y > < a : V a l u e   i : t y p e = " M e a s u r e G r i d N o d e V i e w S t a t e " > < L a y e d O u t > t r u e < / L a y e d O u t > < / a : V a l u e > < / a : K e y V a l u e O f D i a g r a m O b j e c t K e y a n y T y p e z b w N T n L X > < a : K e y V a l u e O f D i a g r a m O b j e c t K e y a n y T y p e z b w N T n L X > < a : K e y > < K e y > C o l u m n s \ i t e m _ c o d e < / K e y > < / a : K e y > < a : V a l u e   i : t y p e = " M e a s u r e G r i d N o d e V i e w S t a t e " > < C o l u m n > 1 < / C o l u m n > < L a y e d O u t > t r u e < / L a y e d O u t > < / a : V a l u e > < / a : K e y V a l u e O f D i a g r a m O b j e c t K e y a n y T y p e z b w N T n L X > < a : K e y V a l u e O f D i a g r a m O b j e c t K e y a n y T y p e z b w N T n L X > < a : K e y > < K e y > C o l u m n s \ i t e m _ d e s c r i p t i o n < / K e y > < / a : K e y > < a : V a l u e   i : t y p e = " M e a s u r e G r i d N o d e V i e w S t a t e " > < C o l u m n > 2 < / C o l u m n > < L a y e d O u t > t r u e < / L a y e d O u t > < / a : V a l u e > < / a : K e y V a l u e O f D i a g r a m O b j e c t K e y a n y T y p e z b w N T n L X > < / V i e w S t a t e s > < / D i a g r a m M a n a g e r . S e r i a l i z a b l e D i a g r a m > < D i a g r a m M a n a g e r . S e r i a l i z a b l e D i a g r a m > < A d a p t e r   i : t y p e = " M e a s u r e D i a g r a m S a n d b o x A d a p t e r " > < T a b l e N a m e > R e c o v e r y C a r r y o v e r 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 R e c o v e r y C a r r y o v e r 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 i t e m _ v a l u e < / K e y > < / D i a g r a m O b j e c t K e y > < D i a g r a m O b j e c t K e y > < K e y > M e a s u r e s \ S u m   o f   i t e m _ v a l u e \ T a g I n f o \ F o r m u l a < / K e y > < / D i a g r a m O b j e c t K e y > < D i a g r a m O b j e c t K e y > < K e y > M e a s u r e s \ S u m   o f   i t e m _ v a l u e \ T a g I n f o \ V a l u e < / K e y > < / D i a g r a m O b j e c t K e y > < D i a g r a m O b j e c t K e y > < K e y > C o l u m n s \ c c d d d < / K e y > < / D i a g r a m O b j e c t K e y > < D i a g r a m O b j e c t K e y > < K e y > C o l u m n s \ o r g a n i z a t i o n < / K e y > < / D i a g r a m O b j e c t K e y > < D i a g r a m O b j e c t K e y > < K e y > C o l u m n s \ i t e m _ p r o g r a m s < / K e y > < / D i a g r a m O b j e c t K e y > < D i a g r a m O b j e c t K e y > < K e y > C o l u m n s \ i t e m _ c o d e < / K e y > < / D i a g r a m O b j e c t K e y > < D i a g r a m O b j e c t K e y > < K e y > C o l u m n s \ i t e m _ d e s c r i p t i o n < / K e y > < / D i a g r a m O b j e c t K e y > < D i a g r a m O b j e c t K e y > < K e y > C o l u m n s \ i t e m _ v a l u e < / K e y > < / D i a g r a m O b j e c t K e y > < D i a g r a m O b j e c t K e y > < K e y > L i n k s \ & l t ; C o l u m n s \ S u m   o f   i t e m _ v a l u e & g t ; - & l t ; M e a s u r e s \ i t e m _ v a l u e & g t ; < / K e y > < / D i a g r a m O b j e c t K e y > < D i a g r a m O b j e c t K e y > < K e y > L i n k s \ & l t ; C o l u m n s \ S u m   o f   i t e m _ v a l u e & g t ; - & l t ; M e a s u r e s \ i t e m _ v a l u e & g t ; \ C O L U M N < / K e y > < / D i a g r a m O b j e c t K e y > < D i a g r a m O b j e c t K e y > < K e y > L i n k s \ & l t ; C o l u m n s \ S u m   o f   i t e m _ v a l u e & g t ; - & l t ; M e a s u r e s \ i t e m _ v a l u e & g t ; \ M E A S U R E 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 i t e m _ v a l u e < / K e y > < / a : K e y > < a : V a l u e   i : t y p e = " M e a s u r e G r i d N o d e V i e w S t a t e " > < C o l u m n > 4 < / C o l u m n > < L a y e d O u t > t r u e < / L a y e d O u t > < W a s U I I n v i s i b l e > t r u e < / W a s U I I n v i s i b l e > < / a : V a l u e > < / a : K e y V a l u e O f D i a g r a m O b j e c t K e y a n y T y p e z b w N T n L X > < a : K e y V a l u e O f D i a g r a m O b j e c t K e y a n y T y p e z b w N T n L X > < a : K e y > < K e y > M e a s u r e s \ S u m   o f   i t e m _ v a l u e \ T a g I n f o \ F o r m u l a < / K e y > < / a : K e y > < a : V a l u e   i : t y p e = " M e a s u r e G r i d V i e w S t a t e I D i a g r a m T a g A d d i t i o n a l I n f o " / > < / a : K e y V a l u e O f D i a g r a m O b j e c t K e y a n y T y p e z b w N T n L X > < a : K e y V a l u e O f D i a g r a m O b j e c t K e y a n y T y p e z b w N T n L X > < a : K e y > < K e y > M e a s u r e s \ S u m   o f   i t e m _ v a l u e \ T a g I n f o \ V a l u e < / K e y > < / a : K e y > < a : V a l u e   i : t y p e = " M e a s u r e G r i d V i e w S t a t e I D i a g r a m T a g A d d i t i o n a l I n f o " / > < / a : K e y V a l u e O f D i a g r a m O b j e c t K e y a n y T y p e z b w N T n L X > < a : K e y V a l u e O f D i a g r a m O b j e c t K e y a n y T y p e z b w N T n L X > < a : K e y > < K e y > C o l u m n s \ c c d d d < / K e y > < / a : K e y > < a : V a l u e   i : t y p e = " M e a s u r e G r i d N o d e V i e w S t a t e " > < L a y e d O u t > t r u e < / L a y e d O u t > < / a : V a l u e > < / a : K e y V a l u e O f D i a g r a m O b j e c t K e y a n y T y p e z b w N T n L X > < a : K e y V a l u e O f D i a g r a m O b j e c t K e y a n y T y p e z b w N T n L X > < a : K e y > < K e y > C o l u m n s \ o r g a n i z a t i o n < / K e y > < / a : K e y > < a : V a l u e   i : t y p e = " M e a s u r e G r i d N o d e V i e w S t a t e " > < C o l u m n > 1 < / C o l u m n > < L a y e d O u t > t r u e < / L a y e d O u t > < / a : V a l u e > < / a : K e y V a l u e O f D i a g r a m O b j e c t K e y a n y T y p e z b w N T n L X > < a : K e y V a l u e O f D i a g r a m O b j e c t K e y a n y T y p e z b w N T n L X > < a : K e y > < K e y > C o l u m n s \ i t e m _ p r o g r a m s < / K e y > < / a : K e y > < a : V a l u e   i : t y p e = " M e a s u r e G r i d N o d e V i e w S t a t e " > < C o l u m n > 2 < / C o l u m n > < L a y e d O u t > t r u e < / L a y e d O u t > < / a : V a l u e > < / a : K e y V a l u e O f D i a g r a m O b j e c t K e y a n y T y p e z b w N T n L X > < a : K e y V a l u e O f D i a g r a m O b j e c t K e y a n y T y p e z b w N T n L X > < a : K e y > < K e y > C o l u m n s \ i t e m _ c o d e < / K e y > < / a : K e y > < a : V a l u e   i : t y p e = " M e a s u r e G r i d N o d e V i e w S t a t e " > < C o l u m n > 3 < / C o l u m n > < L a y e d O u t > t r u e < / L a y e d O u t > < / a : V a l u e > < / a : K e y V a l u e O f D i a g r a m O b j e c t K e y a n y T y p e z b w N T n L X > < a : K e y V a l u e O f D i a g r a m O b j e c t K e y a n y T y p e z b w N T n L X > < a : K e y > < K e y > C o l u m n s \ i t e m _ d e s c r i p t i o n < / K e y > < / a : K e y > < a : V a l u e   i : t y p e = " M e a s u r e G r i d N o d e V i e w S t a t e " > < C o l u m n > 5 < / C o l u m n > < L a y e d O u t > t r u e < / L a y e d O u t > < / a : V a l u e > < / a : K e y V a l u e O f D i a g r a m O b j e c t K e y a n y T y p e z b w N T n L X > < a : K e y V a l u e O f D i a g r a m O b j e c t K e y a n y T y p e z b w N T n L X > < a : K e y > < K e y > C o l u m n s \ i t e m _ v a l u e < / K e y > < / a : K e y > < a : V a l u e   i : t y p e = " M e a s u r e G r i d N o d e V i e w S t a t e " > < C o l u m n > 4 < / C o l u m n > < L a y e d O u t > t r u e < / L a y e d O u t > < / a : V a l u e > < / a : K e y V a l u e O f D i a g r a m O b j e c t K e y a n y T y p e z b w N T n L X > < a : K e y V a l u e O f D i a g r a m O b j e c t K e y a n y T y p e z b w N T n L X > < a : K e y > < K e y > L i n k s \ & l t ; C o l u m n s \ S u m   o f   i t e m _ v a l u e & g t ; - & l t ; M e a s u r e s \ i t e m _ v a l u e & g t ; < / K e y > < / a : K e y > < a : V a l u e   i : t y p e = " M e a s u r e G r i d V i e w S t a t e I D i a g r a m L i n k " / > < / a : K e y V a l u e O f D i a g r a m O b j e c t K e y a n y T y p e z b w N T n L X > < a : K e y V a l u e O f D i a g r a m O b j e c t K e y a n y T y p e z b w N T n L X > < a : K e y > < K e y > L i n k s \ & l t ; C o l u m n s \ S u m   o f   i t e m _ v a l u e & g t ; - & l t ; M e a s u r e s \ i t e m _ v a l u e & g t ; \ C O L U M N < / K e y > < / a : K e y > < a : V a l u e   i : t y p e = " M e a s u r e G r i d V i e w S t a t e I D i a g r a m L i n k E n d p o i n t " / > < / a : K e y V a l u e O f D i a g r a m O b j e c t K e y a n y T y p e z b w N T n L X > < a : K e y V a l u e O f D i a g r a m O b j e c t K e y a n y T y p e z b w N T n L X > < a : K e y > < K e y > L i n k s \ & l t ; C o l u m n s \ S u m   o f   i t e m _ v a l u e & g t ; - & l t ; M e a s u r e s \ i t e m _ v a l u e & g t ; \ M E A S U R E < / K e y > < / a : K e y > < a : V a l u e   i : t y p e = " M e a s u r e G r i d V i e w S t a t e I D i a g r a m L i n k E n d p o i n t " / > < / a : K e y V a l u e O f D i a g r a m O b j e c t K e y a n y T y p e z b w N T n L X > < / V i e w S t a t e s > < / D i a g r a m M a n a g e r . S e r i a l i z a b l e D i a g r a m > < D i a g r a m M a n a g e r . S e r i a l i z a b l e D i a g r a m > < A d a p t e r   i : t y p e = " M e a s u r e D i a g r a m S a n d b o x A d a p t e r " > < T a b l e N a m e > A p p t O r g T y p e 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 A p p t O r g T y p e 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 C o l u m n s \ c c d d d < / K e y > < / D i a g r a m O b j e c t K e y > < D i a g r a m O b j e c t K e y > < K e y > C o l u m n s \ o r g _ t y p e < / K e y > < / D i a g r a m O b j e c t K e y > < D i a g r a m O b j e c t K e y > < K e y > C o l u m n s \ o r g a n i z a t i o n 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 C o l u m n s \ c c d d d < / K e y > < / a : K e y > < a : V a l u e   i : t y p e = " M e a s u r e G r i d N o d e V i e w S t a t e " > < L a y e d O u t > t r u e < / L a y e d O u t > < / a : V a l u e > < / a : K e y V a l u e O f D i a g r a m O b j e c t K e y a n y T y p e z b w N T n L X > < a : K e y V a l u e O f D i a g r a m O b j e c t K e y a n y T y p e z b w N T n L X > < a : K e y > < K e y > C o l u m n s \ o r g _ t y p e < / K e y > < / a : K e y > < a : V a l u e   i : t y p e = " M e a s u r e G r i d N o d e V i e w S t a t e " > < C o l u m n > 1 < / C o l u m n > < L a y e d O u t > t r u e < / L a y e d O u t > < / a : V a l u e > < / a : K e y V a l u e O f D i a g r a m O b j e c t K e y a n y T y p e z b w N T n L X > < a : K e y V a l u e O f D i a g r a m O b j e c t K e y a n y T y p e z b w N T n L X > < a : K e y > < K e y > C o l u m n s \ o r g a n i z a t i o n < / K e y > < / a : K e y > < a : V a l u e   i : t y p e = " M e a s u r e G r i d N o d e V i e w S t a t e " > < C o l u m n > 2 < / 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 T a g s \ T a b l e s \ & l t ; T a b l e s \ A p p t O r g T y p e & g t ; < / K e y > < / D i a g r a m O b j e c t K e y > < D i a g r a m O b j e c t K e y > < K e y > D y n a m i c   T a g s \ T a b l e s \ & l t ; T a b l e s \ A p p t I n s t i t u t i o n R e v & g t ; < / K e y > < / D i a g r a m O b j e c t K e y > < D i a g r a m O b j e c t K e y > < K e y > D y n a m i c   T a g s \ T a b l e s \ & l t ; T a b l e s \ R e c o v e r y C a r r y o v e r & g t ; < / K e y > < / D i a g r a m O b j e c t K e y > < D i a g r a m O b j e c t K e y > < K e y > T a b l e s \ A p p t O r g T y p e < / K e y > < / D i a g r a m O b j e c t K e y > < D i a g r a m O b j e c t K e y > < K e y > T a b l e s \ A p p t O r g T y p e \ C o l u m n s \ c c d d d < / K e y > < / D i a g r a m O b j e c t K e y > < D i a g r a m O b j e c t K e y > < K e y > T a b l e s \ A p p t O r g T y p e \ C o l u m n s \ o r g _ t y p e < / K e y > < / D i a g r a m O b j e c t K e y > < D i a g r a m O b j e c t K e y > < K e y > T a b l e s \ A p p t O r g T y p e \ C o l u m n s \ o r g a n i z a t i o n < / K e y > < / D i a g r a m O b j e c t K e y > < D i a g r a m O b j e c t K e y > < K e y > T a b l e s \ A p p t I n s t i t u t i o n R e v < / K e y > < / D i a g r a m O b j e c t K e y > < D i a g r a m O b j e c t K e y > < K e y > T a b l e s \ A p p t I n s t i t u t i o n R e v \ C o l u m n s \ r e v e n u e _ c o d e < / K e y > < / D i a g r a m O b j e c t K e y > < D i a g r a m O b j e c t K e y > < K e y > T a b l e s \ A p p t I n s t i t u t i o n R e v \ C o l u m n s \ c c d d d < / K e y > < / D i a g r a m O b j e c t K e y > < D i a g r a m O b j e c t K e y > < K e y > T a b l e s \ A p p t I n s t i t u t i o n R e v \ C o l u m n s \ o r g a n i z a t i o n < / K e y > < / D i a g r a m O b j e c t K e y > < D i a g r a m O b j e c t K e y > < K e y > T a b l e s \ A p p t I n s t i t u t i o n R e v \ C o l u m n s \ a p p o r t _ d a t e < / K e y > < / D i a g r a m O b j e c t K e y > < D i a g r a m O b j e c t K e y > < K e y > T a b l e s \ A p p t I n s t i t u t i o n R e v \ C o l u m n s \ i n d i r e c t < / K e y > < / D i a g r a m O b j e c t K e y > < D i a g r a m O b j e c t K e y > < K e y > T a b l e s \ A p p t I n s t i t u t i o n R e v \ C o l u m n s \ t o t a l _ a l l o c a t i o n < / K e y > < / D i a g r a m O b j e c t K e y > < D i a g r a m O b j e c t K e y > < K e y > T a b l e s \ A p p t I n s t i t u t i o n R e v \ C o l u m n s \ d i s t r i c t _ c a r r y o v e r < / K e y > < / D i a g r a m O b j e c t K e y > < D i a g r a m O b j e c t K e y > < K e y > T a b l e s \ A p p t I n s t i t u t i o n R e v \ C o l u m n s \ d i s t r i b u t e d _ c a r r y o v e r < / K e y > < / D i a g r a m O b j e c t K e y > < D i a g r a m O b j e c t K e y > < K e y > T a b l e s \ R e c o v e r y C a r r y o v e r < / K e y > < / D i a g r a m O b j e c t K e y > < D i a g r a m O b j e c t K e y > < K e y > T a b l e s \ R e c o v e r y C a r r y o v e r \ C o l u m n s \ c c d d d < / K e y > < / D i a g r a m O b j e c t K e y > < D i a g r a m O b j e c t K e y > < K e y > T a b l e s \ R e c o v e r y C a r r y o v e r \ C o l u m n s \ o r g a n i z a t i o n < / K e y > < / D i a g r a m O b j e c t K e y > < D i a g r a m O b j e c t K e y > < K e y > T a b l e s \ R e c o v e r y C a r r y o v e r \ C o l u m n s \ i t e m _ p r o g r a m s < / K e y > < / D i a g r a m O b j e c t K e y > < D i a g r a m O b j e c t K e y > < K e y > T a b l e s \ R e c o v e r y C a r r y o v e r \ C o l u m n s \ i t e m _ c o d e < / K e y > < / D i a g r a m O b j e c t K e y > < D i a g r a m O b j e c t K e y > < K e y > T a b l e s \ R e c o v e r y C a r r y o v e r \ C o l u m n s \ i t e m _ d e s c r i p t i o n < / K e y > < / D i a g r a m O b j e c t K e y > < D i a g r a m O b j e c t K e y > < K e y > T a b l e s \ R e c o v e r y C a r r y o v e r \ C o l u m n s \ i t e m _ v a l u e < / K e y > < / D i a g r a m O b j e c t K e y > < D i a g r a m O b j e c t K e y > < K e y > T a b l e s \ R e c o v e r y C a r r y o v e r \ M e a s u r e s \ S u m   o f   i t e m _ v a l u e < / K e y > < / D i a g r a m O b j e c t K e y > < D i a g r a m O b j e c t K e y > < K e y > T a b l e s \ R e c o v e r y C a r r y o v e r \ S u m   o f   i t e m _ v a l u e \ A d d i t i o n a l   I n f o \ I m p l i c i t   M e a s u r e < / K e y > < / D i a g r a m O b j e c t K e y > < D i a g r a m O b j e c t K e y > < K e y > R e l a t i o n s h i p s \ & l t ; T a b l e s \ R e c o v e r y C a r r y o v e r \ C o l u m n s \ c c d d d & g t ; - & l t ; T a b l e s \ A p p t O r g T y p e \ C o l u m n s \ c c d d d & g t ; < / K e y > < / D i a g r a m O b j e c t K e y > < D i a g r a m O b j e c t K e y > < K e y > R e l a t i o n s h i p s \ & l t ; T a b l e s \ R e c o v e r y C a r r y o v e r \ C o l u m n s \ c c d d d & g t ; - & l t ; T a b l e s \ A p p t O r g T y p e \ C o l u m n s \ c c d d d & g t ; \ F K < / K e y > < / D i a g r a m O b j e c t K e y > < D i a g r a m O b j e c t K e y > < K e y > R e l a t i o n s h i p s \ & l t ; T a b l e s \ R e c o v e r y C a r r y o v e r \ C o l u m n s \ c c d d d & g t ; - & l t ; T a b l e s \ A p p t O r g T y p e \ C o l u m n s \ c c d d d & g t ; \ P K < / K e y > < / D i a g r a m O b j e c t K e y > < D i a g r a m O b j e c t K e y > < K e y > R e l a t i o n s h i p s \ & l t ; T a b l e s \ R e c o v e r y C a r r y o v e r \ C o l u m n s \ c c d d d & g t ; - & l t ; T a b l e s \ A p p t O r g T y p e \ C o l u m n s \ c c d d d & g t ; \ C r o s s F i l t e r < / K e y > < / D i a g r a m O b j e c t K e y > < D i a g r a m O b j e c t K e y > < K e y > R e l a t i o n s h i p s \ & l t ; T a b l e s \ A p p t I n s t i t u t i o n R e v \ C o l u m n s \ c c d d d & g t ; - & l t ; T a b l e s \ A p p t O r g T y p e \ C o l u m n s \ c c d d d & g t ; < / K e y > < / D i a g r a m O b j e c t K e y > < D i a g r a m O b j e c t K e y > < K e y > R e l a t i o n s h i p s \ & l t ; T a b l e s \ A p p t I n s t i t u t i o n R e v \ C o l u m n s \ c c d d d & g t ; - & l t ; T a b l e s \ A p p t O r g T y p e \ C o l u m n s \ c c d d d & g t ; \ F K < / K e y > < / D i a g r a m O b j e c t K e y > < D i a g r a m O b j e c t K e y > < K e y > R e l a t i o n s h i p s \ & l t ; T a b l e s \ A p p t I n s t i t u t i o n R e v \ C o l u m n s \ c c d d d & g t ; - & l t ; T a b l e s \ A p p t O r g T y p e \ C o l u m n s \ c c d d d & g t ; \ P K < / K e y > < / D i a g r a m O b j e c t K e y > < D i a g r a m O b j e c t K e y > < K e y > R e l a t i o n s h i p s \ & l t ; T a b l e s \ A p p t I n s t i t u t i o n R e v \ C o l u m n s \ c c d d d & g t ; - & l t ; T a b l e s \ A p p t O r g T y p e \ C o l u m n s \ c c d d d & g t ; \ C r o s s F i l t e r < / K e y > < / D i a g r a m O b j e c t K e y > < / A l l K e y s > < S e l e c t e d K e y s > < D i a g r a m O b j e c t K e y > < K e y > R e l a t i o n s h i p s \ & l t ; T a b l e s \ A p p t I n s t i t u t i o n R e v \ C o l u m n s \ c c d d d & g t ; - & l t ; T a b l e s \ A p p t O r g T y p e \ C o l u m n s \ c c d d d & g t ; 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 T a g s \ T a b l e s \ & l t ; T a b l e s \ A p p t O r g T y p e & g t ; < / K e y > < / a : K e y > < a : V a l u e   i : t y p e = " D i a g r a m D i s p l a y T a g V i e w S t a t e " > < I s N o t F i l t e r e d O u t > t r u e < / I s N o t F i l t e r e d O u t > < / a : V a l u e > < / a : K e y V a l u e O f D i a g r a m O b j e c t K e y a n y T y p e z b w N T n L X > < a : K e y V a l u e O f D i a g r a m O b j e c t K e y a n y T y p e z b w N T n L X > < a : K e y > < K e y > D y n a m i c   T a g s \ T a b l e s \ & l t ; T a b l e s \ A p p t I n s t i t u t i o n R e v & g t ; < / K e y > < / a : K e y > < a : V a l u e   i : t y p e = " D i a g r a m D i s p l a y T a g V i e w S t a t e " > < I s N o t F i l t e r e d O u t > t r u e < / I s N o t F i l t e r e d O u t > < / a : V a l u e > < / a : K e y V a l u e O f D i a g r a m O b j e c t K e y a n y T y p e z b w N T n L X > < a : K e y V a l u e O f D i a g r a m O b j e c t K e y a n y T y p e z b w N T n L X > < a : K e y > < K e y > D y n a m i c   T a g s \ T a b l e s \ & l t ; T a b l e s \ R e c o v e r y C a r r y o v e r & g t ; < / K e y > < / a : K e y > < a : V a l u e   i : t y p e = " D i a g r a m D i s p l a y T a g V i e w S t a t e " > < I s N o t F i l t e r e d O u t > t r u e < / I s N o t F i l t e r e d O u t > < / a : V a l u e > < / a : K e y V a l u e O f D i a g r a m O b j e c t K e y a n y T y p e z b w N T n L X > < a : K e y V a l u e O f D i a g r a m O b j e c t K e y a n y T y p e z b w N T n L X > < a : K e y > < K e y > T a b l e s \ A p p t O r g T y p e < / K e y > < / a : K e y > < a : V a l u e   i : t y p e = " D i a g r a m D i s p l a y N o d e V i e w S t a t e " > < H e i g h t > 1 5 0 < / H e i g h t > < I s E x p a n d e d > t r u e < / I s E x p a n d e d > < L a y e d O u t > t r u e < / L a y e d O u t > < L e f t > 1 7 7 . 0 0 7 6 2 1 1 3 5 3 3 1 4 8 < / L e f t > < W i d t h > 2 0 0 < / W i d t h > < / a : V a l u e > < / a : K e y V a l u e O f D i a g r a m O b j e c t K e y a n y T y p e z b w N T n L X > < a : K e y V a l u e O f D i a g r a m O b j e c t K e y a n y T y p e z b w N T n L X > < a : K e y > < K e y > T a b l e s \ A p p t O r g T y p e \ C o l u m n s \ c c d d d < / K e y > < / a : K e y > < a : V a l u e   i : t y p e = " D i a g r a m D i s p l a y N o d e V i e w S t a t e " > < H e i g h t > 1 5 0 < / H e i g h t > < I s E x p a n d e d > t r u e < / I s E x p a n d e d > < W i d t h > 2 0 0 < / W i d t h > < / a : V a l u e > < / a : K e y V a l u e O f D i a g r a m O b j e c t K e y a n y T y p e z b w N T n L X > < a : K e y V a l u e O f D i a g r a m O b j e c t K e y a n y T y p e z b w N T n L X > < a : K e y > < K e y > T a b l e s \ A p p t O r g T y p e \ C o l u m n s \ o r g _ t y p e < / K e y > < / a : K e y > < a : V a l u e   i : t y p e = " D i a g r a m D i s p l a y N o d e V i e w S t a t e " > < H e i g h t > 1 5 0 < / H e i g h t > < I s E x p a n d e d > t r u e < / I s E x p a n d e d > < W i d t h > 2 0 0 < / W i d t h > < / a : V a l u e > < / a : K e y V a l u e O f D i a g r a m O b j e c t K e y a n y T y p e z b w N T n L X > < a : K e y V a l u e O f D i a g r a m O b j e c t K e y a n y T y p e z b w N T n L X > < a : K e y > < K e y > T a b l e s \ A p p t O r g T y p e \ C o l u m n s \ o r g a n i z a t i o n < / K e y > < / a : K e y > < a : V a l u e   i : t y p e = " D i a g r a m D i s p l a y N o d e V i e w S t a t e " > < H e i g h t > 1 5 0 < / H e i g h t > < I s E x p a n d e d > t r u e < / I s E x p a n d e d > < W i d t h > 2 0 0 < / W i d t h > < / a : V a l u e > < / a : K e y V a l u e O f D i a g r a m O b j e c t K e y a n y T y p e z b w N T n L X > < a : K e y V a l u e O f D i a g r a m O b j e c t K e y a n y T y p e z b w N T n L X > < a : K e y > < K e y > T a b l e s \ A p p t I n s t i t u t i o n R e v < / K e y > < / a : K e y > < a : V a l u e   i : t y p e = " D i a g r a m D i s p l a y N o d e V i e w S t a t e " > < H e i g h t > 1 5 0 < / H e i g h t > < I s E x p a n d e d > t r u e < / I s E x p a n d e d > < L a y e d O u t > t r u e < / L a y e d O u t > < L e f t > 3 3 4 . 7 0 3 8 1 0 5 6 7 6 6 5 6 4 < / L e f t > < T a b I n d e x > 2 < / T a b I n d e x > < T o p > 1 8 0 . 3 9 9 9 9 9 9 9 9 9 9 9 9 8 < / T o p > < W i d t h > 2 0 0 < / W i d t h > < / a : V a l u e > < / a : K e y V a l u e O f D i a g r a m O b j e c t K e y a n y T y p e z b w N T n L X > < a : K e y V a l u e O f D i a g r a m O b j e c t K e y a n y T y p e z b w N T n L X > < a : K e y > < K e y > T a b l e s \ A p p t I n s t i t u t i o n R e v \ C o l u m n s \ r e v e n u e _ c o d e < / K e y > < / a : K e y > < a : V a l u e   i : t y p e = " D i a g r a m D i s p l a y N o d e V i e w S t a t e " > < H e i g h t > 1 5 0 < / H e i g h t > < I s E x p a n d e d > t r u e < / I s E x p a n d e d > < W i d t h > 2 0 0 < / W i d t h > < / a : V a l u e > < / a : K e y V a l u e O f D i a g r a m O b j e c t K e y a n y T y p e z b w N T n L X > < a : K e y V a l u e O f D i a g r a m O b j e c t K e y a n y T y p e z b w N T n L X > < a : K e y > < K e y > T a b l e s \ A p p t I n s t i t u t i o n R e v \ C o l u m n s \ c c d d d < / K e y > < / a : K e y > < a : V a l u e   i : t y p e = " D i a g r a m D i s p l a y N o d e V i e w S t a t e " > < H e i g h t > 1 5 0 < / H e i g h t > < I s E x p a n d e d > t r u e < / I s E x p a n d e d > < W i d t h > 2 0 0 < / W i d t h > < / a : V a l u e > < / a : K e y V a l u e O f D i a g r a m O b j e c t K e y a n y T y p e z b w N T n L X > < a : K e y V a l u e O f D i a g r a m O b j e c t K e y a n y T y p e z b w N T n L X > < a : K e y > < K e y > T a b l e s \ A p p t I n s t i t u t i o n R e v \ C o l u m n s \ o r g a n i z a t i o n < / K e y > < / a : K e y > < a : V a l u e   i : t y p e = " D i a g r a m D i s p l a y N o d e V i e w S t a t e " > < H e i g h t > 1 5 0 < / H e i g h t > < I s E x p a n d e d > t r u e < / I s E x p a n d e d > < W i d t h > 2 0 0 < / W i d t h > < / a : V a l u e > < / a : K e y V a l u e O f D i a g r a m O b j e c t K e y a n y T y p e z b w N T n L X > < a : K e y V a l u e O f D i a g r a m O b j e c t K e y a n y T y p e z b w N T n L X > < a : K e y > < K e y > T a b l e s \ A p p t I n s t i t u t i o n R e v \ C o l u m n s \ a p p o r t _ d a t e < / K e y > < / a : K e y > < a : V a l u e   i : t y p e = " D i a g r a m D i s p l a y N o d e V i e w S t a t e " > < H e i g h t > 1 5 0 < / H e i g h t > < I s E x p a n d e d > t r u e < / I s E x p a n d e d > < W i d t h > 2 0 0 < / W i d t h > < / a : V a l u e > < / a : K e y V a l u e O f D i a g r a m O b j e c t K e y a n y T y p e z b w N T n L X > < a : K e y V a l u e O f D i a g r a m O b j e c t K e y a n y T y p e z b w N T n L X > < a : K e y > < K e y > T a b l e s \ A p p t I n s t i t u t i o n R e v \ C o l u m n s \ i n d i r e c t < / K e y > < / a : K e y > < a : V a l u e   i : t y p e = " D i a g r a m D i s p l a y N o d e V i e w S t a t e " > < H e i g h t > 1 5 0 < / H e i g h t > < I s E x p a n d e d > t r u e < / I s E x p a n d e d > < W i d t h > 2 0 0 < / W i d t h > < / a : V a l u e > < / a : K e y V a l u e O f D i a g r a m O b j e c t K e y a n y T y p e z b w N T n L X > < a : K e y V a l u e O f D i a g r a m O b j e c t K e y a n y T y p e z b w N T n L X > < a : K e y > < K e y > T a b l e s \ A p p t I n s t i t u t i o n R e v \ C o l u m n s \ t o t a l _ a l l o c a t i o n < / K e y > < / a : K e y > < a : V a l u e   i : t y p e = " D i a g r a m D i s p l a y N o d e V i e w S t a t e " > < H e i g h t > 1 5 0 < / H e i g h t > < I s E x p a n d e d > t r u e < / I s E x p a n d e d > < W i d t h > 2 0 0 < / W i d t h > < / a : V a l u e > < / a : K e y V a l u e O f D i a g r a m O b j e c t K e y a n y T y p e z b w N T n L X > < a : K e y V a l u e O f D i a g r a m O b j e c t K e y a n y T y p e z b w N T n L X > < a : K e y > < K e y > T a b l e s \ A p p t I n s t i t u t i o n R e v \ C o l u m n s \ d i s t r i c t _ c a r r y o v e r < / K e y > < / a : K e y > < a : V a l u e   i : t y p e = " D i a g r a m D i s p l a y N o d e V i e w S t a t e " > < H e i g h t > 1 5 0 < / H e i g h t > < I s E x p a n d e d > t r u e < / I s E x p a n d e d > < W i d t h > 2 0 0 < / W i d t h > < / a : V a l u e > < / a : K e y V a l u e O f D i a g r a m O b j e c t K e y a n y T y p e z b w N T n L X > < a : K e y V a l u e O f D i a g r a m O b j e c t K e y a n y T y p e z b w N T n L X > < a : K e y > < K e y > T a b l e s \ A p p t I n s t i t u t i o n R e v \ C o l u m n s \ d i s t r i b u t e d _ c a r r y o v e r < / K e y > < / a : K e y > < a : V a l u e   i : t y p e = " D i a g r a m D i s p l a y N o d e V i e w S t a t e " > < H e i g h t > 1 5 0 < / H e i g h t > < I s E x p a n d e d > t r u e < / I s E x p a n d e d > < W i d t h > 2 0 0 < / W i d t h > < / a : V a l u e > < / a : K e y V a l u e O f D i a g r a m O b j e c t K e y a n y T y p e z b w N T n L X > < a : K e y V a l u e O f D i a g r a m O b j e c t K e y a n y T y p e z b w N T n L X > < a : K e y > < K e y > T a b l e s \ R e c o v e r y C a r r y o v e r < / K e y > < / a : K e y > < a : V a l u e   i : t y p e = " D i a g r a m D i s p l a y N o d e V i e w S t a t e " > < H e i g h t > 1 5 0 < / H e i g h t > < I s E x p a n d e d > t r u e < / I s E x p a n d e d > < L a y e d O u t > t r u e < / L a y e d O u t > < L e f t > - 5 . 6 8 4 3 4 1 8 8 6 0 8 0 8 0 1 5 E - 1 4 < / L e f t > < T a b I n d e x > 1 < / T a b I n d e x > < T o p > 1 7 4 . 8 < / T o p > < W i d t h > 2 0 0 < / W i d t h > < / a : V a l u e > < / a : K e y V a l u e O f D i a g r a m O b j e c t K e y a n y T y p e z b w N T n L X > < a : K e y V a l u e O f D i a g r a m O b j e c t K e y a n y T y p e z b w N T n L X > < a : K e y > < K e y > T a b l e s \ R e c o v e r y C a r r y o v e r \ C o l u m n s \ c c d d d < / K e y > < / a : K e y > < a : V a l u e   i : t y p e = " D i a g r a m D i s p l a y N o d e V i e w S t a t e " > < H e i g h t > 1 5 0 < / H e i g h t > < I s E x p a n d e d > t r u e < / I s E x p a n d e d > < W i d t h > 2 0 0 < / W i d t h > < / a : V a l u e > < / a : K e y V a l u e O f D i a g r a m O b j e c t K e y a n y T y p e z b w N T n L X > < a : K e y V a l u e O f D i a g r a m O b j e c t K e y a n y T y p e z b w N T n L X > < a : K e y > < K e y > T a b l e s \ R e c o v e r y C a r r y o v e r \ C o l u m n s \ o r g a n i z a t i o n < / K e y > < / a : K e y > < a : V a l u e   i : t y p e = " D i a g r a m D i s p l a y N o d e V i e w S t a t e " > < H e i g h t > 1 5 0 < / H e i g h t > < I s E x p a n d e d > t r u e < / I s E x p a n d e d > < W i d t h > 2 0 0 < / W i d t h > < / a : V a l u e > < / a : K e y V a l u e O f D i a g r a m O b j e c t K e y a n y T y p e z b w N T n L X > < a : K e y V a l u e O f D i a g r a m O b j e c t K e y a n y T y p e z b w N T n L X > < a : K e y > < K e y > T a b l e s \ R e c o v e r y C a r r y o v e r \ C o l u m n s \ i t e m _ p r o g r a m s < / K e y > < / a : K e y > < a : V a l u e   i : t y p e = " D i a g r a m D i s p l a y N o d e V i e w S t a t e " > < H e i g h t > 1 5 0 < / H e i g h t > < I s E x p a n d e d > t r u e < / I s E x p a n d e d > < W i d t h > 2 0 0 < / W i d t h > < / a : V a l u e > < / a : K e y V a l u e O f D i a g r a m O b j e c t K e y a n y T y p e z b w N T n L X > < a : K e y V a l u e O f D i a g r a m O b j e c t K e y a n y T y p e z b w N T n L X > < a : K e y > < K e y > T a b l e s \ R e c o v e r y C a r r y o v e r \ C o l u m n s \ i t e m _ c o d e < / K e y > < / a : K e y > < a : V a l u e   i : t y p e = " D i a g r a m D i s p l a y N o d e V i e w S t a t e " > < H e i g h t > 1 5 0 < / H e i g h t > < I s E x p a n d e d > t r u e < / I s E x p a n d e d > < W i d t h > 2 0 0 < / W i d t h > < / a : V a l u e > < / a : K e y V a l u e O f D i a g r a m O b j e c t K e y a n y T y p e z b w N T n L X > < a : K e y V a l u e O f D i a g r a m O b j e c t K e y a n y T y p e z b w N T n L X > < a : K e y > < K e y > T a b l e s \ R e c o v e r y C a r r y o v e r \ C o l u m n s \ i t e m _ d e s c r i p t i o n < / K e y > < / a : K e y > < a : V a l u e   i : t y p e = " D i a g r a m D i s p l a y N o d e V i e w S t a t e " > < H e i g h t > 1 5 0 < / H e i g h t > < I s E x p a n d e d > t r u e < / I s E x p a n d e d > < W i d t h > 2 0 0 < / W i d t h > < / a : V a l u e > < / a : K e y V a l u e O f D i a g r a m O b j e c t K e y a n y T y p e z b w N T n L X > < a : K e y V a l u e O f D i a g r a m O b j e c t K e y a n y T y p e z b w N T n L X > < a : K e y > < K e y > T a b l e s \ R e c o v e r y C a r r y o v e r \ C o l u m n s \ i t e m _ v a l u e < / K e y > < / a : K e y > < a : V a l u e   i : t y p e = " D i a g r a m D i s p l a y N o d e V i e w S t a t e " > < H e i g h t > 1 5 0 < / H e i g h t > < I s E x p a n d e d > t r u e < / I s E x p a n d e d > < W i d t h > 2 0 0 < / W i d t h > < / a : V a l u e > < / a : K e y V a l u e O f D i a g r a m O b j e c t K e y a n y T y p e z b w N T n L X > < a : K e y V a l u e O f D i a g r a m O b j e c t K e y a n y T y p e z b w N T n L X > < a : K e y > < K e y > T a b l e s \ R e c o v e r y C a r r y o v e r \ M e a s u r e s \ S u m   o f   i t e m _ v a l u e < / K e y > < / a : K e y > < a : V a l u e   i : t y p e = " D i a g r a m D i s p l a y N o d e V i e w S t a t e " > < H e i g h t > 1 5 0 < / H e i g h t > < I s E x p a n d e d > t r u e < / I s E x p a n d e d > < W i d t h > 2 0 0 < / W i d t h > < / a : V a l u e > < / a : K e y V a l u e O f D i a g r a m O b j e c t K e y a n y T y p e z b w N T n L X > < a : K e y V a l u e O f D i a g r a m O b j e c t K e y a n y T y p e z b w N T n L X > < a : K e y > < K e y > T a b l e s \ R e c o v e r y C a r r y o v e r \ S u m   o f   i t e m _ v a l u e \ A d d i t i o n a l   I n f o \ I m p l i c i t   M e a s u r e < / K e y > < / a : K e y > < a : V a l u e   i : t y p e = " D i a g r a m D i s p l a y V i e w S t a t e I D i a g r a m T a g A d d i t i o n a l I n f o " / > < / a : K e y V a l u e O f D i a g r a m O b j e c t K e y a n y T y p e z b w N T n L X > < a : K e y V a l u e O f D i a g r a m O b j e c t K e y a n y T y p e z b w N T n L X > < a : K e y > < K e y > R e l a t i o n s h i p s \ & l t ; T a b l e s \ R e c o v e r y C a r r y o v e r \ C o l u m n s \ c c d d d & g t ; - & l t ; T a b l e s \ A p p t O r g T y p e \ C o l u m n s \ c c d d d & g t ; < / K e y > < / a : K e y > < a : V a l u e   i : t y p e = " D i a g r a m D i s p l a y L i n k V i e w S t a t e " > < A u t o m a t i o n P r o p e r t y H e l p e r T e x t > E n d   p o i n t   1 :   ( 2 1 6 , 2 4 9 . 8 ) .   E n d   p o i n t   2 :   ( 2 6 7 . 0 0 7 6 2 1 , 1 6 6 )   < / A u t o m a t i o n P r o p e r t y H e l p e r T e x t > < L a y e d O u t > t r u e < / L a y e d O u t > < P o i n t s   x m l n s : b = " h t t p : / / s c h e m a s . d a t a c o n t r a c t . o r g / 2 0 0 4 / 0 7 / S y s t e m . W i n d o w s " > < b : P o i n t > < b : _ x > 2 1 5 . 9 9 9 9 9 9 9 9 9 9 9 9 9 4 < / b : _ x > < b : _ y > 2 4 9 . 7 9 9 9 9 9 9 9 9 9 9 9 9 8 < / b : _ y > < / b : P o i n t > < b : P o i n t > < b : _ x > 2 6 5 . 0 0 7 6 2 1 < / b : _ x > < b : _ y > 2 4 9 . 8 < / b : _ y > < / b : P o i n t > < b : P o i n t > < b : _ x > 2 6 7 . 0 0 7 6 2 1 < / b : _ x > < b : _ y > 2 4 7 . 8 < / b : _ y > < / b : P o i n t > < b : P o i n t > < b : _ x > 2 6 7 . 0 0 7 6 2 1 < / b : _ x > < b : _ y > 1 6 6 < / b : _ y > < / b : P o i n t > < / P o i n t s > < / a : V a l u e > < / a : K e y V a l u e O f D i a g r a m O b j e c t K e y a n y T y p e z b w N T n L X > < a : K e y V a l u e O f D i a g r a m O b j e c t K e y a n y T y p e z b w N T n L X > < a : K e y > < K e y > R e l a t i o n s h i p s \ & l t ; T a b l e s \ R e c o v e r y C a r r y o v e r \ C o l u m n s \ c c d d d & g t ; - & l t ; T a b l e s \ A p p t O r g T y p e \ C o l u m n s \ c c d d d & g t ; \ F K < / K e y > < / a : K e y > < a : V a l u e   i : t y p e = " D i a g r a m D i s p l a y L i n k E n d p o i n t V i e w S t a t e " > < H e i g h t > 1 6 < / H e i g h t > < L a b e l L o c a t i o n   x m l n s : b = " h t t p : / / s c h e m a s . d a t a c o n t r a c t . o r g / 2 0 0 4 / 0 7 / S y s t e m . W i n d o w s " > < b : _ x > 1 9 9 . 9 9 9 9 9 9 9 9 9 9 9 9 9 4 < / b : _ x > < b : _ y > 2 4 1 . 7 9 9 9 9 9 9 9 9 9 9 9 9 8 < / b : _ y > < / L a b e l L o c a t i o n > < L o c a t i o n   x m l n s : b = " h t t p : / / s c h e m a s . d a t a c o n t r a c t . o r g / 2 0 0 4 / 0 7 / S y s t e m . W i n d o w s " > < b : _ x > 1 9 9 . 9 9 9 9 9 9 9 9 9 9 9 9 9 4 < / b : _ x > < b : _ y > 2 4 9 . 8 < / b : _ y > < / L o c a t i o n > < S h a p e R o t a t e A n g l e > 3 5 9 . 9 9 9 9 9 9 9 9 9 9 9 9 8 9 < / S h a p e R o t a t e A n g l e > < W i d t h > 1 6 < / W i d t h > < / a : V a l u e > < / a : K e y V a l u e O f D i a g r a m O b j e c t K e y a n y T y p e z b w N T n L X > < a : K e y V a l u e O f D i a g r a m O b j e c t K e y a n y T y p e z b w N T n L X > < a : K e y > < K e y > R e l a t i o n s h i p s \ & l t ; T a b l e s \ R e c o v e r y C a r r y o v e r \ C o l u m n s \ c c d d d & g t ; - & l t ; T a b l e s \ A p p t O r g T y p e \ C o l u m n s \ c c d d d & g t ; \ P K < / K e y > < / a : K e y > < a : V a l u e   i : t y p e = " D i a g r a m D i s p l a y L i n k E n d p o i n t V i e w S t a t e " > < H e i g h t > 1 6 < / H e i g h t > < L a b e l L o c a t i o n   x m l n s : b = " h t t p : / / s c h e m a s . d a t a c o n t r a c t . o r g / 2 0 0 4 / 0 7 / S y s t e m . W i n d o w s " > < b : _ x > 2 5 9 . 0 0 7 6 2 1 < / b : _ x > < b : _ y > 1 5 0 < / b : _ y > < / L a b e l L o c a t i o n > < L o c a t i o n   x m l n s : b = " h t t p : / / s c h e m a s . d a t a c o n t r a c t . o r g / 2 0 0 4 / 0 7 / S y s t e m . W i n d o w s " > < b : _ x > 2 6 7 . 0 0 7 6 2 1 < / b : _ x > < b : _ y > 1 5 0 < / b : _ y > < / L o c a t i o n > < S h a p e R o t a t e A n g l e > 9 0 < / S h a p e R o t a t e A n g l e > < W i d t h > 1 6 < / W i d t h > < / a : V a l u e > < / a : K e y V a l u e O f D i a g r a m O b j e c t K e y a n y T y p e z b w N T n L X > < a : K e y V a l u e O f D i a g r a m O b j e c t K e y a n y T y p e z b w N T n L X > < a : K e y > < K e y > R e l a t i o n s h i p s \ & l t ; T a b l e s \ R e c o v e r y C a r r y o v e r \ C o l u m n s \ c c d d d & g t ; - & l t ; T a b l e s \ A p p t O r g T y p e \ C o l u m n s \ c c d d d & g t ; \ C r o s s F i l t e r < / K e y > < / a : K e y > < a : V a l u e   i : t y p e = " D i a g r a m D i s p l a y L i n k C r o s s F i l t e r V i e w S t a t e " > < P o i n t s   x m l n s : b = " h t t p : / / s c h e m a s . d a t a c o n t r a c t . o r g / 2 0 0 4 / 0 7 / S y s t e m . W i n d o w s " > < b : P o i n t > < b : _ x > 2 1 5 . 9 9 9 9 9 9 9 9 9 9 9 9 9 4 < / b : _ x > < b : _ y > 2 4 9 . 7 9 9 9 9 9 9 9 9 9 9 9 9 8 < / b : _ y > < / b : P o i n t > < b : P o i n t > < b : _ x > 2 6 5 . 0 0 7 6 2 1 < / b : _ x > < b : _ y > 2 4 9 . 8 < / b : _ y > < / b : P o i n t > < b : P o i n t > < b : _ x > 2 6 7 . 0 0 7 6 2 1 < / b : _ x > < b : _ y > 2 4 7 . 8 < / b : _ y > < / b : P o i n t > < b : P o i n t > < b : _ x > 2 6 7 . 0 0 7 6 2 1 < / b : _ x > < b : _ y > 1 6 6 < / b : _ y > < / b : P o i n t > < / P o i n t s > < / a : V a l u e > < / a : K e y V a l u e O f D i a g r a m O b j e c t K e y a n y T y p e z b w N T n L X > < a : K e y V a l u e O f D i a g r a m O b j e c t K e y a n y T y p e z b w N T n L X > < a : K e y > < K e y > R e l a t i o n s h i p s \ & l t ; T a b l e s \ A p p t I n s t i t u t i o n R e v \ C o l u m n s \ c c d d d & g t ; - & l t ; T a b l e s \ A p p t O r g T y p e \ C o l u m n s \ c c d d d & g t ; < / K e y > < / a : K e y > < a : V a l u e   i : t y p e = " D i a g r a m D i s p l a y L i n k V i e w S t a t e " > < A u t o m a t i o n P r o p e r t y H e l p e r T e x t > E n d   p o i n t   1 :   ( 3 1 8 . 7 0 3 8 1 0 5 6 7 6 6 6 , 2 5 5 . 4 ) .   E n d   p o i n t   2 :   ( 2 8 7 . 0 0 7 6 2 1 , 1 6 6 )   < / A u t o m a t i o n P r o p e r t y H e l p e r T e x t > < I s F o c u s e d > t r u e < / I s F o c u s e d > < L a y e d O u t > t r u e < / L a y e d O u t > < P o i n t s   x m l n s : b = " h t t p : / / s c h e m a s . d a t a c o n t r a c t . o r g / 2 0 0 4 / 0 7 / S y s t e m . W i n d o w s " > < b : P o i n t > < b : _ x > 3 1 8 . 7 0 3 8 1 0 5 6 7 6 6 5 6 4 < / b : _ x > < b : _ y > 2 5 5 . 4 0 0 0 0 0 0 0 0 0 0 0 0 3 < / b : _ y > < / b : P o i n t > < b : P o i n t > < b : _ x > 2 8 9 . 0 0 7 6 2 1 < / b : _ x > < b : _ y > 2 5 5 . 4 < / b : _ y > < / b : P o i n t > < b : P o i n t > < b : _ x > 2 8 7 . 0 0 7 6 2 1 < / b : _ x > < b : _ y > 2 5 3 . 4 < / b : _ y > < / b : P o i n t > < b : P o i n t > < b : _ x > 2 8 7 . 0 0 7 6 2 1 < / b : _ x > < b : _ y > 1 6 6 < / b : _ y > < / b : P o i n t > < / P o i n t s > < / a : V a l u e > < / a : K e y V a l u e O f D i a g r a m O b j e c t K e y a n y T y p e z b w N T n L X > < a : K e y V a l u e O f D i a g r a m O b j e c t K e y a n y T y p e z b w N T n L X > < a : K e y > < K e y > R e l a t i o n s h i p s \ & l t ; T a b l e s \ A p p t I n s t i t u t i o n R e v \ C o l u m n s \ c c d d d & g t ; - & l t ; T a b l e s \ A p p t O r g T y p e \ C o l u m n s \ c c d d d & g t ; \ F K < / K e y > < / a : K e y > < a : V a l u e   i : t y p e = " D i a g r a m D i s p l a y L i n k E n d p o i n t V i e w S t a t e " > < H e i g h t > 1 6 < / H e i g h t > < L a b e l L o c a t i o n   x m l n s : b = " h t t p : / / s c h e m a s . d a t a c o n t r a c t . o r g / 2 0 0 4 / 0 7 / S y s t e m . W i n d o w s " > < b : _ x > 3 1 8 . 7 0 3 8 1 0 5 6 7 6 6 5 6 4 < / b : _ x > < b : _ y > 2 4 7 . 4 0 0 0 0 0 0 0 0 0 0 0 0 3 < / b : _ y > < / L a b e l L o c a t i o n > < L o c a t i o n   x m l n s : b = " h t t p : / / s c h e m a s . d a t a c o n t r a c t . o r g / 2 0 0 4 / 0 7 / S y s t e m . W i n d o w s " > < b : _ x > 3 3 4 . 7 0 3 8 1 0 5 6 7 6 6 5 6 4 < / b : _ x > < b : _ y > 2 5 5 . 4 0 0 0 0 0 0 0 0 0 0 0 0 3 < / b : _ y > < / L o c a t i o n > < S h a p e R o t a t e A n g l e > 1 8 0 < / S h a p e R o t a t e A n g l e > < W i d t h > 1 6 < / W i d t h > < / a : V a l u e > < / a : K e y V a l u e O f D i a g r a m O b j e c t K e y a n y T y p e z b w N T n L X > < a : K e y V a l u e O f D i a g r a m O b j e c t K e y a n y T y p e z b w N T n L X > < a : K e y > < K e y > R e l a t i o n s h i p s \ & l t ; T a b l e s \ A p p t I n s t i t u t i o n R e v \ C o l u m n s \ c c d d d & g t ; - & l t ; T a b l e s \ A p p t O r g T y p e \ C o l u m n s \ c c d d d & g t ; \ P K < / K e y > < / a : K e y > < a : V a l u e   i : t y p e = " D i a g r a m D i s p l a y L i n k E n d p o i n t V i e w S t a t e " > < H e i g h t > 1 6 < / H e i g h t > < L a b e l L o c a t i o n   x m l n s : b = " h t t p : / / s c h e m a s . d a t a c o n t r a c t . o r g / 2 0 0 4 / 0 7 / S y s t e m . W i n d o w s " > < b : _ x > 2 7 9 . 0 0 7 6 2 1 < / b : _ x > < b : _ y > 1 5 0 < / b : _ y > < / L a b e l L o c a t i o n > < L o c a t i o n   x m l n s : b = " h t t p : / / s c h e m a s . d a t a c o n t r a c t . o r g / 2 0 0 4 / 0 7 / S y s t e m . W i n d o w s " > < b : _ x > 2 8 7 . 0 0 7 6 2 1 < / b : _ x > < b : _ y > 1 5 0 < / b : _ y > < / L o c a t i o n > < S h a p e R o t a t e A n g l e > 9 0 < / S h a p e R o t a t e A n g l e > < W i d t h > 1 6 < / W i d t h > < / a : V a l u e > < / a : K e y V a l u e O f D i a g r a m O b j e c t K e y a n y T y p e z b w N T n L X > < a : K e y V a l u e O f D i a g r a m O b j e c t K e y a n y T y p e z b w N T n L X > < a : K e y > < K e y > R e l a t i o n s h i p s \ & l t ; T a b l e s \ A p p t I n s t i t u t i o n R e v \ C o l u m n s \ c c d d d & g t ; - & l t ; T a b l e s \ A p p t O r g T y p e \ C o l u m n s \ c c d d d & g t ; \ C r o s s F i l t e r < / K e y > < / a : K e y > < a : V a l u e   i : t y p e = " D i a g r a m D i s p l a y L i n k C r o s s F i l t e r V i e w S t a t e " > < P o i n t s   x m l n s : b = " h t t p : / / s c h e m a s . d a t a c o n t r a c t . o r g / 2 0 0 4 / 0 7 / S y s t e m . W i n d o w s " > < b : P o i n t > < b : _ x > 3 1 8 . 7 0 3 8 1 0 5 6 7 6 6 5 6 4 < / b : _ x > < b : _ y > 2 5 5 . 4 0 0 0 0 0 0 0 0 0 0 0 0 3 < / b : _ y > < / b : P o i n t > < b : P o i n t > < b : _ x > 2 8 9 . 0 0 7 6 2 1 < / b : _ x > < b : _ y > 2 5 5 . 4 < / b : _ y > < / b : P o i n t > < b : P o i n t > < b : _ x > 2 8 7 . 0 0 7 6 2 1 < / b : _ x > < b : _ y > 2 5 3 . 4 < / b : _ y > < / b : P o i n t > < b : P o i n t > < b : _ x > 2 8 7 . 0 0 7 6 2 1 < / b : _ x > < b : _ y > 1 6 6 < / b : _ y > < / b : P o i n t > < / P o i n t s > < / a : V a l u e > < / a : K e y V a l u e O f D i a g r a m O b j e c t K e y a n y T y p e z b w N T n L X > < / V i e w S t a t e s > < / D i a g r a m M a n a g e r . S e r i a l i z a b l e D i a g r a m > < / A r r a y O f D i a g r a m M a n a g e r . S e r i a l i z a b l e D i a g r a m > ] ] > < / C u s t o m C o n t e n t > < / G e m i n i > 
</file>

<file path=customXml/item5.xml>��< ? x m l   v e r s i o n = " 1 . 0 "   e n c o d i n g = " U T F - 1 6 " ? > < G e m i n i   x m l n s = " h t t p : / / g e m i n i / p i v o t c u s t o m i z a t i o n / I s S a n d b o x E m b e d d e d " > < C u s t o m C o n t e n t > < ! [ C D A T A [ y e s ] ] > < / C u s t o m C o n t e n t > < / G e m i n i > 
</file>

<file path=customXml/item6.xml>��< ? x m l   v e r s i o n = " 1 . 0 "   e n c o d i n g = " U T F - 1 6 " ? > < G e m i n i   x m l n s = " h t t p : / / g e m i n i / p i v o t c u s t o m i z a t i o n / S h o w I m p l i c i t M e a s u r e s " > < C u s t o m C o n t e n t > < ! [ C D A T A [ F a l s e ] ] > < / C u s t o m C o n t e n t > < / G e m i n i > 
</file>

<file path=customXml/item7.xml>��< ? x m l   v e r s i o n = " 1 . 0 "   e n c o d i n g = " U T F - 1 6 " ? > < G e m i n i   x m l n s = " h t t p : / / g e m i n i / p i v o t c u s t o m i z a t i o n / T a b l e X M L _ A p p t I t e m C o d e s _ c 3 1 2 9 2 2 5 - 4 6 2 8 - 4 9 5 5 - 8 6 b 9 - 9 1 a 0 5 c 4 6 8 9 c d " > < C u s t o m C o n t e n t > < ! [ C D A T A [ < T a b l e W i d g e t G r i d S e r i a l i z a t i o n   x m l n s : x s d = " h t t p : / / w w w . w 3 . o r g / 2 0 0 1 / X M L S c h e m a "   x m l n s : x s i = " h t t p : / / w w w . w 3 . o r g / 2 0 0 1 / X M L S c h e m a - i n s t a n c e " > < C o l u m n S u g g e s t e d T y p e   / > < C o l u m n F o r m a t   / > < C o l u m n A c c u r a c y   / > < C o l u m n C u r r e n c y S y m b o l   / > < C o l u m n P o s i t i v e P a t t e r n   / > < C o l u m n N e g a t i v e P a t t e r n   / > < C o l u m n W i d t h s > < i t e m > < k e y > < s t r i n g > i t e m _ i d < / s t r i n g > < / k e y > < v a l u e > < i n t > 1 0 1 < / i n t > < / v a l u e > < / i t e m > < i t e m > < k e y > < s t r i n g > i t e m _ c o d e < / s t r i n g > < / k e y > < v a l u e > < i n t > 1 2 9 < / i n t > < / v a l u e > < / i t e m > < i t e m > < k e y > < s t r i n g > i t e m _ d e s c r i p t i o n < / s t r i n g > < / k e y > < v a l u e > < i n t > 1 7 8 < / i n t > < / v a l u e > < / i t e m > < / C o l u m n W i d t h s > < C o l u m n D i s p l a y I n d e x > < i t e m > < k e y > < s t r i n g > i t e m _ i d < / s t r i n g > < / k e y > < v a l u e > < i n t > 0 < / i n t > < / v a l u e > < / i t e m > < i t e m > < k e y > < s t r i n g > i t e m _ c o d e < / s t r i n g > < / k e y > < v a l u e > < i n t > 1 < / i n t > < / v a l u e > < / i t e m > < i t e m > < k e y > < s t r i n g > i t e m _ d e s c r i p t i o n < / 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 A p p t I t e m C o d e s 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 A p p t I t e m C o d e s 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 C o l u m n s \ i t e m _ i d < / K e y > < / a : K e y > < a : V a l u e   i : t y p e = " T a b l e W i d g e t B a s e V i e w S t a t e " / > < / a : K e y V a l u e O f D i a g r a m O b j e c t K e y a n y T y p e z b w N T n L X > < a : K e y V a l u e O f D i a g r a m O b j e c t K e y a n y T y p e z b w N T n L X > < a : K e y > < K e y > C o l u m n s \ i t e m _ c o d e < / K e y > < / a : K e y > < a : V a l u e   i : t y p e = " T a b l e W i d g e t B a s e V i e w S t a t e " / > < / a : K e y V a l u e O f D i a g r a m O b j e c t K e y a n y T y p e z b w N T n L X > < a : K e y V a l u e O f D i a g r a m O b j e c t K e y a n y T y p e z b w N T n L X > < a : K e y > < K e y > C o l u m n s \ i t e m _ d e s c r i p t i o n 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 R e c o v e r y C a r r y o v e r 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 R e c o v e r y C a r r y o v e r 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 C o l u m n s \ i t e m _ p r o g r a m s < / K e y > < / a : K e y > < a : V a l u e   i : t y p e = " T a b l e W i d g e t B a s e V i e w S t a t e " / > < / a : K e y V a l u e O f D i a g r a m O b j e c t K e y a n y T y p e z b w N T n L X > < a : K e y V a l u e O f D i a g r a m O b j e c t K e y a n y T y p e z b w N T n L X > < a : K e y > < K e y > C o l u m n s \ i t e m _ c o d e < / K e y > < / a : K e y > < a : V a l u e   i : t y p e = " T a b l e W i d g e t B a s e V i e w S t a t e " / > < / a : K e y V a l u e O f D i a g r a m O b j e c t K e y a n y T y p e z b w N T n L X > < a : K e y V a l u e O f D i a g r a m O b j e c t K e y a n y T y p e z b w N T n L X > < a : K e y > < K e y > C o l u m n s \ i t e m _ d e s c r i p t i o n < / K e y > < / a : K e y > < a : V a l u e   i : t y p e = " T a b l e W i d g e t B a s e V i e w S t a t e " / > < / a : K e y V a l u e O f D i a g r a m O b j e c t K e y a n y T y p e z b w N T n L X > < a : K e y V a l u e O f D i a g r a m O b j e c t K e y a n y T y p e z b w N T n L X > < a : K e y > < K e y > C o l u m n s \ i t e m _ v a l u e 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 A p p t O r g T y p e 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 A p p t O r g T y p e 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 C o l u m n s \ o r g _ t y p e < / 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A p p t O r g T y p e _ f 3 8 0 4 e 9 4 - 5 9 7 2 - 4 1 6 e - a 5 7 2 - c 1 9 d 8 d 3 7 4 9 e b " > < 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 o r g _ t y p e < / s t r i n g > < / k e y > < v a l u e > < i n t > 1 1 4 < / i n t > < / v a l u e > < / i t e m > < i t e m > < k e y > < s t r i n g > o r g a n i z a t i o n < / s t r i n g > < / k e y > < v a l u e > < i n t > 1 4 3 < / i n t > < / v a l u e > < / i t e m > < / C o l u m n W i d t h s > < C o l u m n D i s p l a y I n d e x > < i t e m > < k e y > < s t r i n g > c c d d d < / s t r i n g > < / k e y > < v a l u e > < i n t > 0 < / i n t > < / v a l u e > < / i t e m > < i t e m > < k e y > < s t r i n g > o r g _ t y p e < / s t r i n g > < / k e y > < v a l u e > < i n t > 1 < / i n t > < / v a l u e > < / i t e m > < i t e m > < k e y > < s t r i n g > o r g a n i z a t i o n < / 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6D79C175-3C5B-4406-9BC8-04D8E5837550}">
  <ds:schemaRefs/>
</ds:datastoreItem>
</file>

<file path=customXml/itemProps10.xml><?xml version="1.0" encoding="utf-8"?>
<ds:datastoreItem xmlns:ds="http://schemas.openxmlformats.org/officeDocument/2006/customXml" ds:itemID="{08150844-2175-47DC-A861-B73BC039D90E}">
  <ds:schemaRefs/>
</ds:datastoreItem>
</file>

<file path=customXml/itemProps11.xml><?xml version="1.0" encoding="utf-8"?>
<ds:datastoreItem xmlns:ds="http://schemas.openxmlformats.org/officeDocument/2006/customXml" ds:itemID="{A66B8BDE-05FF-46F5-9439-37EE07EB5EEB}">
  <ds:schemaRefs/>
</ds:datastoreItem>
</file>

<file path=customXml/itemProps12.xml><?xml version="1.0" encoding="utf-8"?>
<ds:datastoreItem xmlns:ds="http://schemas.openxmlformats.org/officeDocument/2006/customXml" ds:itemID="{E90FE270-3745-43FE-A275-4CC6D8247C29}">
  <ds:schemaRefs/>
</ds:datastoreItem>
</file>

<file path=customXml/itemProps13.xml><?xml version="1.0" encoding="utf-8"?>
<ds:datastoreItem xmlns:ds="http://schemas.openxmlformats.org/officeDocument/2006/customXml" ds:itemID="{6896B13B-E798-4BCA-ABE0-8B68631386A3}">
  <ds:schemaRefs/>
</ds:datastoreItem>
</file>

<file path=customXml/itemProps14.xml><?xml version="1.0" encoding="utf-8"?>
<ds:datastoreItem xmlns:ds="http://schemas.openxmlformats.org/officeDocument/2006/customXml" ds:itemID="{C604263D-2D1A-467F-BA26-A50E4049A349}">
  <ds:schemaRefs/>
</ds:datastoreItem>
</file>

<file path=customXml/itemProps15.xml><?xml version="1.0" encoding="utf-8"?>
<ds:datastoreItem xmlns:ds="http://schemas.openxmlformats.org/officeDocument/2006/customXml" ds:itemID="{A5226CEF-98DF-4771-8505-AF6E57012FA0}">
  <ds:schemaRefs/>
</ds:datastoreItem>
</file>

<file path=customXml/itemProps16.xml><?xml version="1.0" encoding="utf-8"?>
<ds:datastoreItem xmlns:ds="http://schemas.openxmlformats.org/officeDocument/2006/customXml" ds:itemID="{1234708F-F03E-476F-A31A-FE6F2B60F806}">
  <ds:schemaRefs/>
</ds:datastoreItem>
</file>

<file path=customXml/itemProps17.xml><?xml version="1.0" encoding="utf-8"?>
<ds:datastoreItem xmlns:ds="http://schemas.openxmlformats.org/officeDocument/2006/customXml" ds:itemID="{9A2296F5-9268-4AA8-8A85-4C82640DAF60}">
  <ds:schemaRefs/>
</ds:datastoreItem>
</file>

<file path=customXml/itemProps18.xml><?xml version="1.0" encoding="utf-8"?>
<ds:datastoreItem xmlns:ds="http://schemas.openxmlformats.org/officeDocument/2006/customXml" ds:itemID="{DD374517-9598-4690-B551-355351491A03}">
  <ds:schemaRefs/>
</ds:datastoreItem>
</file>

<file path=customXml/itemProps19.xml><?xml version="1.0" encoding="utf-8"?>
<ds:datastoreItem xmlns:ds="http://schemas.openxmlformats.org/officeDocument/2006/customXml" ds:itemID="{EC233E9D-E28F-48E4-9296-DC81445FADEC}">
  <ds:schemaRefs/>
</ds:datastoreItem>
</file>

<file path=customXml/itemProps2.xml><?xml version="1.0" encoding="utf-8"?>
<ds:datastoreItem xmlns:ds="http://schemas.openxmlformats.org/officeDocument/2006/customXml" ds:itemID="{9FF22557-EF3D-4B74-BD45-85D2C304CBD8}">
  <ds:schemaRefs/>
</ds:datastoreItem>
</file>

<file path=customXml/itemProps20.xml><?xml version="1.0" encoding="utf-8"?>
<ds:datastoreItem xmlns:ds="http://schemas.openxmlformats.org/officeDocument/2006/customXml" ds:itemID="{BF75A113-C166-41B8-9F39-705576D0C764}">
  <ds:schemaRefs>
    <ds:schemaRef ds:uri="http://schemas.microsoft.com/DataMashup"/>
  </ds:schemaRefs>
</ds:datastoreItem>
</file>

<file path=customXml/itemProps3.xml><?xml version="1.0" encoding="utf-8"?>
<ds:datastoreItem xmlns:ds="http://schemas.openxmlformats.org/officeDocument/2006/customXml" ds:itemID="{1C7E97F0-D423-477E-97F0-DE198BADBB94}">
  <ds:schemaRefs/>
</ds:datastoreItem>
</file>

<file path=customXml/itemProps4.xml><?xml version="1.0" encoding="utf-8"?>
<ds:datastoreItem xmlns:ds="http://schemas.openxmlformats.org/officeDocument/2006/customXml" ds:itemID="{9D177E4B-FB7B-4A22-A5E0-C1A4A974E3E3}">
  <ds:schemaRefs/>
</ds:datastoreItem>
</file>

<file path=customXml/itemProps5.xml><?xml version="1.0" encoding="utf-8"?>
<ds:datastoreItem xmlns:ds="http://schemas.openxmlformats.org/officeDocument/2006/customXml" ds:itemID="{196E8CE5-5635-4958-B763-1A0429889717}">
  <ds:schemaRefs/>
</ds:datastoreItem>
</file>

<file path=customXml/itemProps6.xml><?xml version="1.0" encoding="utf-8"?>
<ds:datastoreItem xmlns:ds="http://schemas.openxmlformats.org/officeDocument/2006/customXml" ds:itemID="{F2BF042C-6849-47E0-81DD-4DBDAB8B9786}">
  <ds:schemaRefs/>
</ds:datastoreItem>
</file>

<file path=customXml/itemProps7.xml><?xml version="1.0" encoding="utf-8"?>
<ds:datastoreItem xmlns:ds="http://schemas.openxmlformats.org/officeDocument/2006/customXml" ds:itemID="{24E344D2-2C56-4218-A6C1-154E4DD21133}">
  <ds:schemaRefs/>
</ds:datastoreItem>
</file>

<file path=customXml/itemProps8.xml><?xml version="1.0" encoding="utf-8"?>
<ds:datastoreItem xmlns:ds="http://schemas.openxmlformats.org/officeDocument/2006/customXml" ds:itemID="{17285996-2602-411F-AD5E-A90A0DC2B271}">
  <ds:schemaRefs/>
</ds:datastoreItem>
</file>

<file path=customXml/itemProps9.xml><?xml version="1.0" encoding="utf-8"?>
<ds:datastoreItem xmlns:ds="http://schemas.openxmlformats.org/officeDocument/2006/customXml" ds:itemID="{F4A2BCA5-5664-45BC-A146-02D66135E7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ItemCodeReference</vt:lpstr>
      <vt:lpstr>Pivots</vt:lpstr>
      <vt:lpstr>RecoveryCarryover</vt:lpstr>
      <vt:lpstr>ApptInstitutionRev</vt:lpstr>
      <vt:lpstr>ApptOrgType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Buckle</dc:creator>
  <cp:lastModifiedBy>Rachel Buckle</cp:lastModifiedBy>
  <dcterms:created xsi:type="dcterms:W3CDTF">2025-10-13T19:37:51Z</dcterms:created>
  <dcterms:modified xsi:type="dcterms:W3CDTF">2025-12-10T22:45:59Z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2025-10-13T20:15:43Z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489dae3f-27d7-4432-a093-cc8aa9be1dd3</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