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pportionment_NEW\Apportionment Funding\Monthly Apport Data\2627\"/>
    </mc:Choice>
  </mc:AlternateContent>
  <xr:revisionPtr revIDLastSave="0" documentId="8_{E5B8F9FB-1AE6-4B04-A729-9C399659AB2C}" xr6:coauthVersionLast="47" xr6:coauthVersionMax="47" xr10:uidLastSave="{00000000-0000-0000-0000-000000000000}"/>
  <bookViews>
    <workbookView xWindow="13815" yWindow="-18120" windowWidth="29040" windowHeight="17520" tabRatio="904" xr2:uid="{00000000-000D-0000-FFFF-FFFF00000000}"/>
  </bookViews>
  <sheets>
    <sheet name="2025-26 School Year" sheetId="6" r:id="rId1"/>
    <sheet name="Salaries, Benefits, and Other" sheetId="3" r:id="rId2"/>
    <sheet name="School Level Staff" sheetId="4" r:id="rId3"/>
    <sheet name="Teachers" sheetId="1" r:id="rId4"/>
    <sheet name="Other Staff, MSOC &amp; Categorical" sheetId="5" r:id="rId5"/>
    <sheet name="CTE &amp; Skills Centers" sheetId="7" r:id="rId6"/>
    <sheet name="Small High Funding Factors" sheetId="8" r:id="rId7"/>
    <sheet name="LEAP Current Law" sheetId="14" r:id="rId8"/>
    <sheet name="MinMax CIS Salary" sheetId="12" r:id="rId9"/>
  </sheets>
  <definedNames>
    <definedName name="_xlnm._FilterDatabase" localSheetId="7" hidden="1">'LEAP Current Law'!$A$9:$N$331</definedName>
    <definedName name="_xlnm.Print_Area" localSheetId="1">'Salaries, Benefits, and Other'!$A$1:$D$42</definedName>
    <definedName name="_xlnm.Print_Area" localSheetId="6">'Small High Funding Factors'!$A$1:$D$31</definedName>
    <definedName name="_xlnm.Print_Titles" localSheetId="7">'LEAP Current Law'!$6:$8</definedName>
  </definedNames>
  <calcPr calcId="191028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8" l="1"/>
  <c r="G13" i="8"/>
  <c r="F11" i="8"/>
  <c r="G11" i="8"/>
  <c r="F9" i="8"/>
  <c r="G9" i="8"/>
  <c r="F6" i="8"/>
  <c r="G6" i="8"/>
  <c r="F3" i="8"/>
  <c r="G3" i="8"/>
  <c r="F29" i="7"/>
  <c r="G29" i="7"/>
  <c r="F27" i="7"/>
  <c r="G27" i="7"/>
  <c r="G25" i="7"/>
  <c r="F25" i="7"/>
  <c r="F23" i="7"/>
  <c r="G23" i="7"/>
  <c r="F20" i="7"/>
  <c r="G20" i="7"/>
  <c r="F17" i="7"/>
  <c r="G17" i="7"/>
  <c r="G15" i="7"/>
  <c r="F15" i="7"/>
  <c r="G13" i="7"/>
  <c r="F13" i="7"/>
  <c r="F11" i="7"/>
  <c r="G11" i="7"/>
  <c r="F9" i="7"/>
  <c r="G9" i="7"/>
  <c r="F6" i="7"/>
  <c r="G6" i="7"/>
  <c r="F7" i="7"/>
  <c r="G7" i="7"/>
  <c r="F3" i="7"/>
  <c r="G3" i="7"/>
  <c r="G79" i="5"/>
  <c r="F76" i="5"/>
  <c r="G76" i="5"/>
  <c r="F77" i="5"/>
  <c r="G77" i="5"/>
  <c r="F73" i="5"/>
  <c r="G73" i="5"/>
  <c r="F71" i="5"/>
  <c r="G71" i="5"/>
  <c r="F69" i="5"/>
  <c r="G69" i="5"/>
  <c r="F66" i="5"/>
  <c r="G66" i="5"/>
  <c r="F67" i="5"/>
  <c r="G67" i="5"/>
  <c r="F64" i="5"/>
  <c r="G64" i="5"/>
  <c r="F3" i="5"/>
  <c r="G3" i="5"/>
  <c r="E25" i="1"/>
  <c r="F25" i="1"/>
  <c r="E26" i="1"/>
  <c r="F26" i="1"/>
  <c r="E16" i="1"/>
  <c r="F16" i="1"/>
  <c r="E7" i="1"/>
  <c r="F7" i="1"/>
  <c r="E8" i="1"/>
  <c r="F8" i="1"/>
  <c r="E9" i="1"/>
  <c r="F9" i="1"/>
  <c r="E6" i="1"/>
  <c r="F6" i="1"/>
  <c r="E3" i="1"/>
  <c r="F3" i="1"/>
  <c r="F47" i="4"/>
  <c r="G47" i="4"/>
  <c r="F46" i="4"/>
  <c r="G46" i="4"/>
  <c r="F44" i="4"/>
  <c r="G44" i="4"/>
  <c r="F43" i="4"/>
  <c r="G43" i="4"/>
  <c r="F42" i="4"/>
  <c r="G42" i="4"/>
  <c r="F41" i="4"/>
  <c r="G41" i="4"/>
  <c r="F40" i="4"/>
  <c r="G40" i="4"/>
  <c r="F38" i="4"/>
  <c r="G38" i="4"/>
  <c r="F32" i="4"/>
  <c r="G32" i="4"/>
  <c r="F31" i="4"/>
  <c r="G31" i="4"/>
  <c r="F29" i="4"/>
  <c r="G29" i="4"/>
  <c r="F28" i="4"/>
  <c r="G28" i="4"/>
  <c r="F27" i="4"/>
  <c r="G27" i="4"/>
  <c r="F26" i="4"/>
  <c r="G26" i="4"/>
  <c r="F25" i="4"/>
  <c r="G25" i="4"/>
  <c r="F23" i="4"/>
  <c r="G23" i="4"/>
  <c r="F17" i="4"/>
  <c r="G17" i="4"/>
  <c r="F16" i="4"/>
  <c r="G16" i="4"/>
  <c r="F14" i="4"/>
  <c r="G14" i="4"/>
  <c r="F13" i="4"/>
  <c r="G13" i="4"/>
  <c r="F12" i="4"/>
  <c r="G12" i="4"/>
  <c r="F11" i="4"/>
  <c r="G11" i="4"/>
  <c r="F10" i="4"/>
  <c r="G10" i="4"/>
  <c r="F8" i="4"/>
  <c r="G8" i="4"/>
  <c r="F3" i="4"/>
  <c r="G3" i="4"/>
  <c r="F42" i="3"/>
  <c r="G42" i="3"/>
  <c r="F41" i="3"/>
  <c r="G41" i="3"/>
  <c r="F38" i="3"/>
  <c r="G38" i="3"/>
  <c r="F37" i="3"/>
  <c r="G37" i="3"/>
  <c r="F33" i="3"/>
  <c r="G33" i="3"/>
  <c r="F32" i="3"/>
  <c r="G32" i="3"/>
  <c r="F31" i="3"/>
  <c r="G31" i="3"/>
  <c r="F30" i="3"/>
  <c r="G30" i="3"/>
  <c r="F29" i="3"/>
  <c r="G29" i="3"/>
  <c r="F26" i="3"/>
  <c r="G26" i="3"/>
  <c r="F24" i="3"/>
  <c r="G24" i="3"/>
  <c r="F21" i="3"/>
  <c r="G21" i="3"/>
  <c r="F17" i="3"/>
  <c r="G17" i="3"/>
  <c r="F14" i="3"/>
  <c r="G14" i="3"/>
  <c r="F13" i="3"/>
  <c r="G13" i="3"/>
  <c r="F12" i="3"/>
  <c r="G12" i="3"/>
  <c r="F9" i="3"/>
  <c r="G9" i="3"/>
  <c r="F8" i="3"/>
  <c r="G8" i="3"/>
  <c r="F7" i="3"/>
  <c r="G7" i="3"/>
  <c r="F6" i="3"/>
  <c r="G6" i="3"/>
  <c r="F3" i="3"/>
  <c r="G3" i="3"/>
  <c r="E3" i="3"/>
  <c r="F44" i="6"/>
  <c r="D103" i="6"/>
  <c r="E103" i="6" s="1"/>
  <c r="D88" i="6"/>
  <c r="E88" i="6" s="1"/>
  <c r="D73" i="6"/>
  <c r="F73" i="6" s="1"/>
  <c r="F132" i="6"/>
  <c r="F133" i="6" s="1"/>
  <c r="F187" i="6"/>
  <c r="E187" i="6"/>
  <c r="F88" i="6" l="1"/>
  <c r="F103" i="6"/>
  <c r="E73" i="6"/>
  <c r="F152" i="6"/>
  <c r="E152" i="6"/>
  <c r="D15" i="6" l="1"/>
  <c r="D13" i="6"/>
  <c r="C18" i="12" l="1"/>
  <c r="D18" i="12" s="1"/>
  <c r="E18" i="12"/>
  <c r="D152" i="6"/>
  <c r="D48" i="6"/>
  <c r="D44" i="6"/>
  <c r="C46" i="14" l="1"/>
  <c r="C16" i="12" l="1"/>
  <c r="C17" i="12" s="1"/>
  <c r="D17" i="12" s="1"/>
  <c r="E16" i="12" l="1"/>
  <c r="E17" i="12" s="1"/>
  <c r="D16" i="12"/>
  <c r="D15" i="12" l="1"/>
  <c r="E3" i="8"/>
  <c r="B13" i="8"/>
  <c r="B11" i="8"/>
  <c r="B9" i="8"/>
  <c r="B8" i="8"/>
  <c r="B6" i="8"/>
  <c r="B5" i="8"/>
  <c r="B29" i="7"/>
  <c r="B27" i="7"/>
  <c r="B25" i="7"/>
  <c r="B23" i="7"/>
  <c r="B20" i="7"/>
  <c r="B19" i="7"/>
  <c r="B17" i="7"/>
  <c r="B15" i="7"/>
  <c r="B13" i="7"/>
  <c r="B11" i="7"/>
  <c r="B9" i="7"/>
  <c r="B6" i="7"/>
  <c r="B7" i="7"/>
  <c r="B5" i="7"/>
  <c r="B4" i="7"/>
  <c r="B79" i="5"/>
  <c r="B77" i="5"/>
  <c r="B76" i="5"/>
  <c r="B63" i="5"/>
  <c r="B75" i="5"/>
  <c r="B73" i="5"/>
  <c r="B71" i="5"/>
  <c r="B69" i="5"/>
  <c r="B64" i="5"/>
  <c r="B24" i="5"/>
  <c r="B37" i="5"/>
  <c r="B38" i="5"/>
  <c r="B39" i="5"/>
  <c r="B40" i="5"/>
  <c r="B41" i="5"/>
  <c r="B42" i="5"/>
  <c r="B43" i="5"/>
  <c r="B36" i="5"/>
  <c r="B35" i="5"/>
  <c r="B26" i="5"/>
  <c r="B27" i="5"/>
  <c r="B28" i="5"/>
  <c r="B29" i="5"/>
  <c r="B30" i="5"/>
  <c r="B31" i="5"/>
  <c r="B32" i="5"/>
  <c r="B25" i="5"/>
  <c r="B12" i="5"/>
  <c r="B11" i="5"/>
  <c r="B26" i="1"/>
  <c r="B25" i="1"/>
  <c r="B16" i="1"/>
  <c r="B7" i="1"/>
  <c r="B8" i="1"/>
  <c r="B9" i="1"/>
  <c r="B6" i="1"/>
  <c r="B47" i="4"/>
  <c r="B46" i="4"/>
  <c r="B38" i="4"/>
  <c r="C41" i="4"/>
  <c r="C42" i="4"/>
  <c r="C40" i="4"/>
  <c r="B39" i="4"/>
  <c r="B31" i="4"/>
  <c r="C26" i="4"/>
  <c r="C27" i="4"/>
  <c r="C25" i="4"/>
  <c r="B24" i="4"/>
  <c r="B17" i="4"/>
  <c r="B16" i="4"/>
  <c r="C11" i="4"/>
  <c r="C12" i="4"/>
  <c r="B9" i="4"/>
  <c r="C10" i="4"/>
  <c r="E32" i="3"/>
  <c r="B30" i="3"/>
  <c r="B31" i="3"/>
  <c r="B32" i="3"/>
  <c r="B33" i="3"/>
  <c r="B29" i="3"/>
  <c r="B24" i="3"/>
  <c r="B21" i="3"/>
  <c r="B17" i="3"/>
  <c r="B13" i="3"/>
  <c r="B14" i="3"/>
  <c r="B12" i="3"/>
  <c r="B32" i="4" l="1"/>
  <c r="B23" i="4" l="1"/>
  <c r="B8" i="4"/>
  <c r="D14" i="12"/>
  <c r="D13" i="12"/>
  <c r="D12" i="12"/>
  <c r="D11" i="12"/>
  <c r="D10" i="12"/>
  <c r="B48" i="4" l="1"/>
  <c r="B33" i="4" l="1"/>
  <c r="B18" i="4"/>
  <c r="E3" i="7"/>
  <c r="E3" i="5"/>
  <c r="D3" i="1"/>
  <c r="E3" i="4"/>
  <c r="E7" i="3"/>
  <c r="B7" i="3"/>
  <c r="B8" i="3"/>
  <c r="B9" i="3"/>
  <c r="B6" i="3"/>
  <c r="B67" i="5"/>
  <c r="B66" i="5"/>
  <c r="B65" i="5"/>
  <c r="B61" i="5"/>
  <c r="G38" i="5" l="1"/>
  <c r="G42" i="5"/>
  <c r="G27" i="5"/>
  <c r="G31" i="5"/>
  <c r="F35" i="5"/>
  <c r="F43" i="5"/>
  <c r="F28" i="5"/>
  <c r="F32" i="5"/>
  <c r="G25" i="5"/>
  <c r="G24" i="5"/>
  <c r="F41" i="5"/>
  <c r="F39" i="5"/>
  <c r="F30" i="5"/>
  <c r="F61" i="5"/>
  <c r="F38" i="5"/>
  <c r="F42" i="5"/>
  <c r="F27" i="5"/>
  <c r="F31" i="5"/>
  <c r="G35" i="5"/>
  <c r="G39" i="5"/>
  <c r="G43" i="5"/>
  <c r="G28" i="5"/>
  <c r="G32" i="5"/>
  <c r="F36" i="5"/>
  <c r="F40" i="5"/>
  <c r="F25" i="5"/>
  <c r="F29" i="5"/>
  <c r="F24" i="5"/>
  <c r="G40" i="5"/>
  <c r="G29" i="5"/>
  <c r="F37" i="5"/>
  <c r="F26" i="5"/>
  <c r="G37" i="5"/>
  <c r="G41" i="5"/>
  <c r="G26" i="5"/>
  <c r="G30" i="5"/>
  <c r="G36" i="5"/>
  <c r="E44" i="4"/>
  <c r="E43" i="4"/>
  <c r="E29" i="4"/>
  <c r="E14" i="4"/>
  <c r="E28" i="4"/>
  <c r="E13" i="4"/>
  <c r="E64" i="5"/>
  <c r="E67" i="5"/>
  <c r="E66" i="5"/>
  <c r="E47" i="4"/>
  <c r="E46" i="4"/>
  <c r="E40" i="4"/>
  <c r="E26" i="4"/>
  <c r="E32" i="4"/>
  <c r="E41" i="4"/>
  <c r="E42" i="4"/>
  <c r="E31" i="4"/>
  <c r="E25" i="4"/>
  <c r="E38" i="4"/>
  <c r="E27" i="4"/>
  <c r="E23" i="4"/>
  <c r="E17" i="4"/>
  <c r="E16" i="4"/>
  <c r="E12" i="4"/>
  <c r="E11" i="4"/>
  <c r="E8" i="4"/>
  <c r="E10" i="4"/>
  <c r="E42" i="5"/>
  <c r="E79" i="5"/>
  <c r="E29" i="7"/>
  <c r="D7" i="1"/>
  <c r="E25" i="5"/>
  <c r="E24" i="5"/>
  <c r="E14" i="3"/>
  <c r="E13" i="3"/>
  <c r="E31" i="5"/>
  <c r="E32" i="5"/>
  <c r="E43" i="5"/>
  <c r="E27" i="7"/>
  <c r="E9" i="7"/>
  <c r="E17" i="7"/>
  <c r="E20" i="7"/>
  <c r="E7" i="7"/>
  <c r="E15" i="7"/>
  <c r="E11" i="7"/>
  <c r="E28" i="5"/>
  <c r="E39" i="5"/>
  <c r="D8" i="1"/>
  <c r="E8" i="3"/>
  <c r="E6" i="7"/>
  <c r="E37" i="3"/>
  <c r="E9" i="3"/>
  <c r="E26" i="3"/>
  <c r="E29" i="3"/>
  <c r="E38" i="3"/>
  <c r="E30" i="5"/>
  <c r="E76" i="5"/>
  <c r="E73" i="5"/>
  <c r="E71" i="5"/>
  <c r="E61" i="5"/>
  <c r="E77" i="5"/>
  <c r="E13" i="8"/>
  <c r="E11" i="8"/>
  <c r="E9" i="8"/>
  <c r="E6" i="8"/>
  <c r="E24" i="3"/>
  <c r="E12" i="3"/>
  <c r="E29" i="5"/>
  <c r="E38" i="5"/>
  <c r="E40" i="5"/>
  <c r="E27" i="5"/>
  <c r="E31" i="3"/>
  <c r="E36" i="5"/>
  <c r="E30" i="3"/>
  <c r="E21" i="3"/>
  <c r="E26" i="5"/>
  <c r="D9" i="1"/>
  <c r="E6" i="3"/>
  <c r="E33" i="3"/>
  <c r="E41" i="3"/>
  <c r="E37" i="5"/>
  <c r="D6" i="1"/>
  <c r="D16" i="1"/>
  <c r="E17" i="3"/>
  <c r="E42" i="3"/>
  <c r="E41" i="5"/>
  <c r="E35" i="5" l="1"/>
  <c r="E2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Matakas</author>
  </authors>
  <commentList>
    <comment ref="A44" authorId="0" shapeId="0" xr:uid="{FCFD7334-D1CF-42CA-B931-708347E6BAF8}">
      <text>
        <r>
          <rPr>
            <b/>
            <sz val="9"/>
            <color indexed="81"/>
            <rFont val="Tahoma"/>
            <family val="2"/>
          </rPr>
          <t>Michelle Matakas:</t>
        </r>
        <r>
          <rPr>
            <sz val="9"/>
            <color indexed="81"/>
            <rFont val="Tahoma"/>
            <family val="2"/>
          </rPr>
          <t xml:space="preserve">
Section 515</t>
        </r>
      </text>
    </comment>
  </commentList>
</comments>
</file>

<file path=xl/sharedStrings.xml><?xml version="1.0" encoding="utf-8"?>
<sst xmlns="http://schemas.openxmlformats.org/spreadsheetml/2006/main" count="1438" uniqueCount="846">
  <si>
    <r>
      <rPr>
        <b/>
        <u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Items that do not appear on this sheet such as prototypical school staffing levels, and class sizes</t>
    </r>
  </si>
  <si>
    <t xml:space="preserve">were not changed in the  proposed budget.  Those items have been included on the subsequent tabs in this </t>
  </si>
  <si>
    <t xml:space="preserve">workbook.  </t>
  </si>
  <si>
    <t>Fields with an asterisk "*" indicate that the driver value was not changed form the current value.</t>
  </si>
  <si>
    <t>Enacted
04/26/2025</t>
  </si>
  <si>
    <t>Governor's Budget SY25-26 12/22/2025</t>
  </si>
  <si>
    <t>Governor's Budget SY26-27 12/22/2025</t>
  </si>
  <si>
    <t>Fringe Benefits in Percent</t>
  </si>
  <si>
    <t>Certificated Maintenance</t>
  </si>
  <si>
    <t>*</t>
  </si>
  <si>
    <t>Classified Maintenance</t>
  </si>
  <si>
    <t>Certificated Increase</t>
  </si>
  <si>
    <t>Classified Increase</t>
  </si>
  <si>
    <t>Employer Rates (includes DRS admin)</t>
  </si>
  <si>
    <t>TRS</t>
  </si>
  <si>
    <t>-</t>
  </si>
  <si>
    <t>PERS</t>
  </si>
  <si>
    <t>Not Calculated</t>
  </si>
  <si>
    <t>SERS</t>
  </si>
  <si>
    <t>Rate for Insurance Benefit Allocation</t>
  </si>
  <si>
    <t>Maintenance  Rate</t>
  </si>
  <si>
    <t>Health Benefit Multiplier - Certificated Staff</t>
  </si>
  <si>
    <t>Maintenance  Multiplier</t>
  </si>
  <si>
    <t>Health Benefit Multiplier - Classified Staff</t>
  </si>
  <si>
    <t>Retiree Subsidy^</t>
  </si>
  <si>
    <t>^Subsidy rate included in insurance benefit allocation</t>
  </si>
  <si>
    <t>Funded Salaries</t>
  </si>
  <si>
    <t>CIS Salary Allocation</t>
  </si>
  <si>
    <t>CLS Minimum Base Salary</t>
  </si>
  <si>
    <t>Administrative Minimum Salary</t>
  </si>
  <si>
    <t>Regionalization Factors as of Date</t>
  </si>
  <si>
    <t>CIS Professional Development (State Allocated Units Only)</t>
  </si>
  <si>
    <t>3 days</t>
  </si>
  <si>
    <t>IPD for LEA Increase (CY 2026)</t>
  </si>
  <si>
    <t>Inflation for Salaries and MSOC</t>
  </si>
  <si>
    <t>Enh for MSOC K-12 Basic Ed</t>
  </si>
  <si>
    <t>Enh for MSOC 9-12</t>
  </si>
  <si>
    <t>Enh for MSOC All Others</t>
  </si>
  <si>
    <t>National Board Teacher 
       Certification</t>
  </si>
  <si>
    <t>First Year</t>
  </si>
  <si>
    <t>Subsequent
Years</t>
  </si>
  <si>
    <t>National Board Challenging
    Schools</t>
  </si>
  <si>
    <t>Class Size</t>
  </si>
  <si>
    <t>Grade K</t>
  </si>
  <si>
    <t>Grade 1</t>
  </si>
  <si>
    <t>Grade 2</t>
  </si>
  <si>
    <t>Grade 3</t>
  </si>
  <si>
    <t>K-3 Class Size Compliance</t>
  </si>
  <si>
    <t>Yes</t>
  </si>
  <si>
    <t>Substitutes</t>
  </si>
  <si>
    <t>Days - Per Teacher</t>
  </si>
  <si>
    <t>Rate</t>
  </si>
  <si>
    <t>Elementary School Other Staffing Ratios (Grades K-6 Base Enrollment 400 FTE)</t>
  </si>
  <si>
    <t>Guidance Counselors</t>
  </si>
  <si>
    <t>Heath and Social Services</t>
  </si>
  <si>
    <t>School Nurses</t>
  </si>
  <si>
    <t>Social Workers</t>
  </si>
  <si>
    <t>Psychologists</t>
  </si>
  <si>
    <t>Teaching Assistance</t>
  </si>
  <si>
    <t>Office Support</t>
  </si>
  <si>
    <t>Student and Staff Safety</t>
  </si>
  <si>
    <t>Parent Involvement Coordinators</t>
  </si>
  <si>
    <t>Combined Totals used for compliance~</t>
  </si>
  <si>
    <t>~Note: Staffing units highlighted are subject to staffing compliance based on combined totals. See 2SHB 1664 and Budget Prep page for FAQ.</t>
  </si>
  <si>
    <t>Middle School Other Staffing Ratios (Grades 7-8 Base Enrollment 432 FTE)</t>
  </si>
  <si>
    <t>Health and Social Services</t>
  </si>
  <si>
    <t>High School Other Staffing Ratios (Grades 9-12 Base Enrollment 600 FTE)</t>
  </si>
  <si>
    <r>
      <t>Teaching Assistance</t>
    </r>
    <r>
      <rPr>
        <vertAlign val="superscript"/>
        <sz val="10"/>
        <color theme="1"/>
        <rFont val="Calibri"/>
        <family val="2"/>
        <scheme val="minor"/>
      </rPr>
      <t>2</t>
    </r>
  </si>
  <si>
    <r>
      <t>Office Support</t>
    </r>
    <r>
      <rPr>
        <vertAlign val="superscript"/>
        <sz val="10"/>
        <color theme="1"/>
        <rFont val="Calibri"/>
        <family val="2"/>
        <scheme val="minor"/>
      </rPr>
      <t>2</t>
    </r>
  </si>
  <si>
    <t>Categorical, MSOC, &amp; LEA Funding %</t>
  </si>
  <si>
    <t xml:space="preserve">MSOC (Maintenance, Supplies, and Operating Costs allocated as dollars per student) </t>
  </si>
  <si>
    <t>Total MSOC per student FTE</t>
  </si>
  <si>
    <t>Technology</t>
  </si>
  <si>
    <t>Utilities and Insurance</t>
  </si>
  <si>
    <t>Curriculum and Textbooks</t>
  </si>
  <si>
    <t>Other Supplies</t>
  </si>
  <si>
    <t>Library Materials</t>
  </si>
  <si>
    <t>Instructional Professional Development for Certificated and Classified Staff</t>
  </si>
  <si>
    <t>Facilities Maintenance</t>
  </si>
  <si>
    <t>Security and Central Office</t>
  </si>
  <si>
    <t>**Individual category values for Gov Budget are incorrect but total is correct.</t>
  </si>
  <si>
    <t>***Senate Budget uses 3 year average enrollment and no categories.</t>
  </si>
  <si>
    <t>MSOC Grades 9-12 Increase</t>
  </si>
  <si>
    <t xml:space="preserve">  "Dedicated amount used at OSPI for HSBP</t>
  </si>
  <si>
    <t>Total MSOC distributed to school districts/LEAs</t>
  </si>
  <si>
    <t>TBIP Assessment Withholding Percentage</t>
  </si>
  <si>
    <t>Special Education (enhancement is a percentage of basic end and MSOC)</t>
  </si>
  <si>
    <t>Age 3 to Pre-Kindergarten</t>
  </si>
  <si>
    <t>Kindergarten to age 21</t>
  </si>
  <si>
    <t xml:space="preserve">Tier 1 Spec Ed Multiplier (5-21 yr. olds): =&gt; 80% time in BEA </t>
  </si>
  <si>
    <t>Tier 2 Spec Ed Multiplier (5-21 yr. olds): &lt; 80% time in BEA</t>
  </si>
  <si>
    <t>****Senate bill uses maximum state average SpEd BEA rate or district's SpEd BEA Rate</t>
  </si>
  <si>
    <t>Special Ed FED Funds INTEG</t>
  </si>
  <si>
    <t>Special Education Funded Percent</t>
  </si>
  <si>
    <t>No Limit</t>
  </si>
  <si>
    <t>ALE Per Pupil Funding Rate</t>
  </si>
  <si>
    <t>Running Start BEA Rates</t>
  </si>
  <si>
    <t>Vocational</t>
  </si>
  <si>
    <t>Non-Vocational</t>
  </si>
  <si>
    <t>Running Start Combined FTE</t>
  </si>
  <si>
    <t>Career and Technical Education Factors</t>
  </si>
  <si>
    <t>CTE Funding Factors</t>
  </si>
  <si>
    <t>CTE 7-8</t>
  </si>
  <si>
    <t>CTE 9-12</t>
  </si>
  <si>
    <t>Maximum Allowable AAFTE for Students</t>
  </si>
  <si>
    <t>CTE MSOC Per Pupil Rates</t>
  </si>
  <si>
    <t>BEA School Admin Multiplier</t>
  </si>
  <si>
    <t>BEA District Admin Multiplier</t>
  </si>
  <si>
    <t>ESA Staff (per 1,000 student FTE)</t>
  </si>
  <si>
    <t>Skills Center Funding Factors</t>
  </si>
  <si>
    <t>Skills Center MSOC Per Pupil Rates</t>
  </si>
  <si>
    <t>Small School Funding Factors</t>
  </si>
  <si>
    <t>Remote and Necessary &lt;25 AAFTE</t>
  </si>
  <si>
    <t>CIS Minimum</t>
  </si>
  <si>
    <t>All Other Small High</t>
  </si>
  <si>
    <t>CIS Ratio Per 43.5 AAFTE Students</t>
  </si>
  <si>
    <t>Small School MSOC (NERC)</t>
  </si>
  <si>
    <t>Teacher Salaries and Benefits &amp; Per Pupil Inflator</t>
  </si>
  <si>
    <t>Employer Rates</t>
  </si>
  <si>
    <t>Retiree Subsidy</t>
  </si>
  <si>
    <t xml:space="preserve">Funded Salaries </t>
  </si>
  <si>
    <t>National Board Teacher 
Certification</t>
  </si>
  <si>
    <t>First
Year</t>
  </si>
  <si>
    <t>National Board Challenging
Schools</t>
  </si>
  <si>
    <t>14.  Class Size - General Education</t>
  </si>
  <si>
    <t>School Level Staff</t>
  </si>
  <si>
    <t>Principals</t>
  </si>
  <si>
    <t>Teacher Librarian</t>
  </si>
  <si>
    <t>Custodians</t>
  </si>
  <si>
    <t>School Classroom Ratios</t>
  </si>
  <si>
    <t>Grade 4</t>
  </si>
  <si>
    <t>Grades 5-6</t>
  </si>
  <si>
    <t>Grades 7-8</t>
  </si>
  <si>
    <t>Grades 9-12</t>
  </si>
  <si>
    <t>Lab Science Class Size Enhancement Factor Grades (9-12)</t>
  </si>
  <si>
    <t xml:space="preserve"> Lab Science Class Size Enhancement</t>
  </si>
  <si>
    <t>Substitute Teacher</t>
  </si>
  <si>
    <t>NOTE:</t>
  </si>
  <si>
    <t>When converting these class sizes to funded teacher until the following</t>
  </si>
  <si>
    <t>planning time assumptions were used:</t>
  </si>
  <si>
    <t>Planning Time</t>
  </si>
  <si>
    <t>Primary (K-6)</t>
  </si>
  <si>
    <t>Secondary (7-12)</t>
  </si>
  <si>
    <t>Other Staff</t>
  </si>
  <si>
    <t>District wide Support (Per 1,000 FTE in all grades)</t>
  </si>
  <si>
    <t>Facilities, Maintenance, 
and Grounds</t>
  </si>
  <si>
    <t>Warehouse, Laborers, and 
Mechanics</t>
  </si>
  <si>
    <t>Central Administration</t>
  </si>
  <si>
    <t xml:space="preserve"> (as % of units generated as K-12 Teachers, School Level Staffing, and Districtwide Support)</t>
  </si>
  <si>
    <t>Total Central Admin Staff</t>
  </si>
  <si>
    <t>(the units generated by the 5.30% are further broken down by the following percentages)</t>
  </si>
  <si>
    <t>Percent Certificated Admin</t>
  </si>
  <si>
    <t>Percent Classified</t>
  </si>
  <si>
    <t>Categorical Programs, MSOC, LEA Funding %, &amp; Running Start BEA Rates</t>
  </si>
  <si>
    <t>MSOC (Maintenance, Supplies, and Operating Costs allocated as dollars per student)</t>
  </si>
  <si>
    <t>MSOC Increases Grades 9-12</t>
  </si>
  <si>
    <t>Categorical Programs (expressed in additional classroom hours per week for a class size of 15 FTE)</t>
  </si>
  <si>
    <t>Learning Assistance Program</t>
  </si>
  <si>
    <t>Learning Assistance Program High Poverty*</t>
  </si>
  <si>
    <t>*Additional 1.1 only available to High Poverty Schools in section 517 of the budget.</t>
  </si>
  <si>
    <t>Transitional Bilingual (K-6)</t>
  </si>
  <si>
    <t>Transitional Bilingual (7-12)</t>
  </si>
  <si>
    <t>Transitional Bilingual - Transitional Support*</t>
  </si>
  <si>
    <t xml:space="preserve">*3.0 additional hours per week of funding generated by students who have exited the program during </t>
  </si>
  <si>
    <t>the prior two school years based on their performance on the WELPA.</t>
  </si>
  <si>
    <t>Highly Capable (Hours of Instruction)</t>
  </si>
  <si>
    <t>Highly Capable % of Eligible Students</t>
  </si>
  <si>
    <r>
      <rPr>
        <b/>
        <u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Assumes that all staff generated are allocated as teachers.</t>
    </r>
  </si>
  <si>
    <t>CTE and Skills Center Factors</t>
  </si>
  <si>
    <t>Small High Funding Factors</t>
  </si>
  <si>
    <t>Enacted 2024 Supplemental Operating Budget</t>
  </si>
  <si>
    <t>LEAP Document 3</t>
  </si>
  <si>
    <t>Date:  March 3, 2024</t>
  </si>
  <si>
    <t>Happy Birthday, Josephine Pearl Bailey!</t>
  </si>
  <si>
    <t xml:space="preserve">Time:  11:16 hours </t>
  </si>
  <si>
    <t>Bolded numbers indicate new adjustments</t>
  </si>
  <si>
    <t>Regionalization Factors for K-12 Compensation</t>
  </si>
  <si>
    <t>*Italics indicate experience adjustment</t>
  </si>
  <si>
    <t>Certificated Instructional Staff*</t>
  </si>
  <si>
    <t>Certificated Administrative and Classified Staff</t>
  </si>
  <si>
    <t>School District</t>
  </si>
  <si>
    <t>2023-24</t>
  </si>
  <si>
    <t>2024-25</t>
  </si>
  <si>
    <t>2025-26</t>
  </si>
  <si>
    <t>2026-27</t>
  </si>
  <si>
    <t>01109</t>
  </si>
  <si>
    <t xml:space="preserve">01 109 Washtucna                </t>
  </si>
  <si>
    <t>01122</t>
  </si>
  <si>
    <t xml:space="preserve">01 122 Benge                    </t>
  </si>
  <si>
    <t>01147</t>
  </si>
  <si>
    <t xml:space="preserve">01 147 Othello                  </t>
  </si>
  <si>
    <t>01158</t>
  </si>
  <si>
    <t xml:space="preserve">01 158 Lind                     </t>
  </si>
  <si>
    <t>01160</t>
  </si>
  <si>
    <t xml:space="preserve">01 160 Ritzville                </t>
  </si>
  <si>
    <t>02250</t>
  </si>
  <si>
    <t xml:space="preserve">02 250 Clarkston                </t>
  </si>
  <si>
    <t>02420</t>
  </si>
  <si>
    <t xml:space="preserve">02 420 Asotin-Anatone           </t>
  </si>
  <si>
    <t>03017</t>
  </si>
  <si>
    <t xml:space="preserve">03 017 Kennewick                </t>
  </si>
  <si>
    <t>03050</t>
  </si>
  <si>
    <t xml:space="preserve">03 050 Paterson                 </t>
  </si>
  <si>
    <t>03052</t>
  </si>
  <si>
    <t xml:space="preserve">03 052 Kiona-Benton City        </t>
  </si>
  <si>
    <t>03053</t>
  </si>
  <si>
    <t xml:space="preserve">03 053 Finley                   </t>
  </si>
  <si>
    <t>03116</t>
  </si>
  <si>
    <t xml:space="preserve">03 116 Prosser                  </t>
  </si>
  <si>
    <t>03400</t>
  </si>
  <si>
    <t xml:space="preserve">03 400 Richland                 </t>
  </si>
  <si>
    <t>04019</t>
  </si>
  <si>
    <t xml:space="preserve">04 019 Manson                   </t>
  </si>
  <si>
    <t>04069</t>
  </si>
  <si>
    <t xml:space="preserve">04 069 Stehekin                 </t>
  </si>
  <si>
    <t>04127</t>
  </si>
  <si>
    <t xml:space="preserve">04 127 Entiat                   </t>
  </si>
  <si>
    <t>04129</t>
  </si>
  <si>
    <t xml:space="preserve">04 129 Lake Chelan              </t>
  </si>
  <si>
    <t>04222</t>
  </si>
  <si>
    <t xml:space="preserve">04 222 Cashmere                 </t>
  </si>
  <si>
    <t>04228</t>
  </si>
  <si>
    <t xml:space="preserve">04 228 Cascade                  </t>
  </si>
  <si>
    <t>04246</t>
  </si>
  <si>
    <t xml:space="preserve">04 246 Wenatchee                </t>
  </si>
  <si>
    <t>04901</t>
  </si>
  <si>
    <t xml:space="preserve">04 901 Pinnacles Prep                </t>
  </si>
  <si>
    <t>05121</t>
  </si>
  <si>
    <t xml:space="preserve">05 121 Port Angeles             </t>
  </si>
  <si>
    <t>05313</t>
  </si>
  <si>
    <t xml:space="preserve">05 313 Crescent                 </t>
  </si>
  <si>
    <t>05323</t>
  </si>
  <si>
    <t xml:space="preserve">05 323 Sequim                   </t>
  </si>
  <si>
    <t>05401</t>
  </si>
  <si>
    <t xml:space="preserve">05 401 Cape Flattery            </t>
  </si>
  <si>
    <t>05402</t>
  </si>
  <si>
    <t xml:space="preserve">05 402 Quillayute Valley        </t>
  </si>
  <si>
    <t>05903</t>
  </si>
  <si>
    <t xml:space="preserve">05 903 Quileute Tribal          </t>
  </si>
  <si>
    <t>06037</t>
  </si>
  <si>
    <t xml:space="preserve">06 037 Vancouver                </t>
  </si>
  <si>
    <t>06098</t>
  </si>
  <si>
    <t xml:space="preserve">06 098 Hockinson                </t>
  </si>
  <si>
    <t>06101</t>
  </si>
  <si>
    <t xml:space="preserve">06 101 La Center                </t>
  </si>
  <si>
    <t>06103</t>
  </si>
  <si>
    <t xml:space="preserve">06 103 Green Mountain           </t>
  </si>
  <si>
    <t>06112</t>
  </si>
  <si>
    <t xml:space="preserve">06 112 Washougal                </t>
  </si>
  <si>
    <t>06114</t>
  </si>
  <si>
    <t xml:space="preserve">06 114 Evergreen (Clark)        </t>
  </si>
  <si>
    <t>06117</t>
  </si>
  <si>
    <t xml:space="preserve">06 117 Camas                    </t>
  </si>
  <si>
    <t>06119</t>
  </si>
  <si>
    <t xml:space="preserve">06 119 Battle Ground            </t>
  </si>
  <si>
    <t>06122</t>
  </si>
  <si>
    <t xml:space="preserve">06 122 Ridgefield               </t>
  </si>
  <si>
    <t>07002</t>
  </si>
  <si>
    <t>06 901 Rooted School Vancouver Charter</t>
  </si>
  <si>
    <t>07035</t>
  </si>
  <si>
    <t xml:space="preserve">07 002 Dayton                   </t>
  </si>
  <si>
    <t>08122</t>
  </si>
  <si>
    <t xml:space="preserve">07 035 Starbuck                 </t>
  </si>
  <si>
    <t>08130</t>
  </si>
  <si>
    <t xml:space="preserve">08 122 Longview                 </t>
  </si>
  <si>
    <t>08401</t>
  </si>
  <si>
    <t xml:space="preserve">08 130 Toutle Lake              </t>
  </si>
  <si>
    <t>08402</t>
  </si>
  <si>
    <t xml:space="preserve">08 401 Castle Rock              </t>
  </si>
  <si>
    <t>08404</t>
  </si>
  <si>
    <t xml:space="preserve">08 402 Kalama                   </t>
  </si>
  <si>
    <t>08458</t>
  </si>
  <si>
    <t xml:space="preserve">08 404 Woodland                 </t>
  </si>
  <si>
    <t>09013</t>
  </si>
  <si>
    <t xml:space="preserve">08 458 Kelso                    </t>
  </si>
  <si>
    <t>09075</t>
  </si>
  <si>
    <t xml:space="preserve">09 013 Orondo                   </t>
  </si>
  <si>
    <t>09102</t>
  </si>
  <si>
    <t xml:space="preserve">09 075 Bridgeport               </t>
  </si>
  <si>
    <t>09206</t>
  </si>
  <si>
    <t xml:space="preserve">09 102 Palisades                </t>
  </si>
  <si>
    <t>09207</t>
  </si>
  <si>
    <t xml:space="preserve">09 206 Eastmont                 </t>
  </si>
  <si>
    <t>09209</t>
  </si>
  <si>
    <t xml:space="preserve">09 207 Mansfield                </t>
  </si>
  <si>
    <t>10003</t>
  </si>
  <si>
    <t xml:space="preserve">09 209 Waterville               </t>
  </si>
  <si>
    <t>10050</t>
  </si>
  <si>
    <t xml:space="preserve">10 003 Keller                   </t>
  </si>
  <si>
    <t>10065</t>
  </si>
  <si>
    <t xml:space="preserve">10 050 Curlew                   </t>
  </si>
  <si>
    <t>10070</t>
  </si>
  <si>
    <t xml:space="preserve">10 065 Orient                   </t>
  </si>
  <si>
    <t>10309</t>
  </si>
  <si>
    <t xml:space="preserve">10 070 Inchelium                </t>
  </si>
  <si>
    <t>11001</t>
  </si>
  <si>
    <t xml:space="preserve">10 309 Republic                 </t>
  </si>
  <si>
    <t>11051</t>
  </si>
  <si>
    <t xml:space="preserve">11 001 Pasco                    </t>
  </si>
  <si>
    <t>11054</t>
  </si>
  <si>
    <t xml:space="preserve">11 051 North Franklin           </t>
  </si>
  <si>
    <t>11056</t>
  </si>
  <si>
    <t xml:space="preserve">11 054 Star                     </t>
  </si>
  <si>
    <t>12110</t>
  </si>
  <si>
    <t xml:space="preserve">11 056 Kahlotus                 </t>
  </si>
  <si>
    <t>13073</t>
  </si>
  <si>
    <t xml:space="preserve">12 110 Pomeroy                  </t>
  </si>
  <si>
    <t>13144</t>
  </si>
  <si>
    <t xml:space="preserve">13 073 Wahluke                  </t>
  </si>
  <si>
    <t>13146</t>
  </si>
  <si>
    <t xml:space="preserve">13 144 Quincy                   </t>
  </si>
  <si>
    <t>13151</t>
  </si>
  <si>
    <t xml:space="preserve">13 146 Warden                   </t>
  </si>
  <si>
    <t>13156</t>
  </si>
  <si>
    <t xml:space="preserve">13 151 Coulee-Hartline          </t>
  </si>
  <si>
    <t>13160</t>
  </si>
  <si>
    <t xml:space="preserve">13 156 Soap Lake                </t>
  </si>
  <si>
    <t>13161</t>
  </si>
  <si>
    <t xml:space="preserve">13 160 Royal                    </t>
  </si>
  <si>
    <t>13165</t>
  </si>
  <si>
    <t xml:space="preserve">13 161 Moses Lake               </t>
  </si>
  <si>
    <t>13167</t>
  </si>
  <si>
    <t xml:space="preserve">13 165 Ephrata                  </t>
  </si>
  <si>
    <t>13301</t>
  </si>
  <si>
    <t xml:space="preserve">13 167 Wilson Creek             </t>
  </si>
  <si>
    <t>14005</t>
  </si>
  <si>
    <t xml:space="preserve">13 301 Grand Coulee Dam         </t>
  </si>
  <si>
    <t>14028</t>
  </si>
  <si>
    <t xml:space="preserve">14 005 Aberdeen                 </t>
  </si>
  <si>
    <t>14064</t>
  </si>
  <si>
    <t xml:space="preserve">14 028 Hoquiam                  </t>
  </si>
  <si>
    <t>14065</t>
  </si>
  <si>
    <t xml:space="preserve">14 064 North Beach              </t>
  </si>
  <si>
    <t>14066</t>
  </si>
  <si>
    <t xml:space="preserve">14 065 McCleary                 </t>
  </si>
  <si>
    <t>14068</t>
  </si>
  <si>
    <t xml:space="preserve">14 066 Montesano                </t>
  </si>
  <si>
    <t>14077</t>
  </si>
  <si>
    <t xml:space="preserve">14 068 Elma                     </t>
  </si>
  <si>
    <t>14097</t>
  </si>
  <si>
    <t xml:space="preserve">14 077 Taholah                  </t>
  </si>
  <si>
    <t>14099</t>
  </si>
  <si>
    <t xml:space="preserve">14 097 Lake Quinault            </t>
  </si>
  <si>
    <t>14104</t>
  </si>
  <si>
    <t xml:space="preserve">14 099 Cosmopolis               </t>
  </si>
  <si>
    <t>14117</t>
  </si>
  <si>
    <t xml:space="preserve">14 104 Satsop                   </t>
  </si>
  <si>
    <t>14172</t>
  </si>
  <si>
    <t xml:space="preserve">14 117 Wishkah Valley           </t>
  </si>
  <si>
    <t>14400</t>
  </si>
  <si>
    <t xml:space="preserve">14 172 Ocosta                   </t>
  </si>
  <si>
    <t>15201</t>
  </si>
  <si>
    <t xml:space="preserve">14 400 Oakville                 </t>
  </si>
  <si>
    <t>15204</t>
  </si>
  <si>
    <t xml:space="preserve">15 201 Oak Harbor               </t>
  </si>
  <si>
    <t>15206</t>
  </si>
  <si>
    <t xml:space="preserve">15 204 Coupeville               </t>
  </si>
  <si>
    <t>16020</t>
  </si>
  <si>
    <t xml:space="preserve">15 206 South Whidbey            </t>
  </si>
  <si>
    <t>16046</t>
  </si>
  <si>
    <t xml:space="preserve">16 020 Queets-Clearwater        </t>
  </si>
  <si>
    <t>16048</t>
  </si>
  <si>
    <t xml:space="preserve">16 046 Brinnon                  </t>
  </si>
  <si>
    <t>16049</t>
  </si>
  <si>
    <t xml:space="preserve">16 048 Quilcene                 </t>
  </si>
  <si>
    <t>16050</t>
  </si>
  <si>
    <t xml:space="preserve">16 049 Chimacum                 </t>
  </si>
  <si>
    <t>17001</t>
  </si>
  <si>
    <t xml:space="preserve">16 050 Port Townsend            </t>
  </si>
  <si>
    <t>17210</t>
  </si>
  <si>
    <t xml:space="preserve">17 001 Seattle                  </t>
  </si>
  <si>
    <t>17216</t>
  </si>
  <si>
    <t xml:space="preserve">17 210 Federal Way              </t>
  </si>
  <si>
    <t>17400</t>
  </si>
  <si>
    <t xml:space="preserve">17 216 Enumclaw                 </t>
  </si>
  <si>
    <t>17401</t>
  </si>
  <si>
    <t xml:space="preserve">17 400 Mercer Island            </t>
  </si>
  <si>
    <t>17402</t>
  </si>
  <si>
    <t xml:space="preserve">17 401 Highline                 </t>
  </si>
  <si>
    <t>17403</t>
  </si>
  <si>
    <t xml:space="preserve">17 402 Vashon Island            </t>
  </si>
  <si>
    <t>17404</t>
  </si>
  <si>
    <t xml:space="preserve">17 403 Renton                   </t>
  </si>
  <si>
    <t>17405</t>
  </si>
  <si>
    <t xml:space="preserve">17 404 Skykomish                </t>
  </si>
  <si>
    <t>17406</t>
  </si>
  <si>
    <t xml:space="preserve">17 405 Bellevue                 </t>
  </si>
  <si>
    <t>17407</t>
  </si>
  <si>
    <t xml:space="preserve">17 406 Tukwila                  </t>
  </si>
  <si>
    <t>17408</t>
  </si>
  <si>
    <t xml:space="preserve">17 407 Riverview                </t>
  </si>
  <si>
    <t>17409</t>
  </si>
  <si>
    <t xml:space="preserve">17 408 Auburn                   </t>
  </si>
  <si>
    <t>17410</t>
  </si>
  <si>
    <t xml:space="preserve">17 409 Tahoma                   </t>
  </si>
  <si>
    <t>17411</t>
  </si>
  <si>
    <t xml:space="preserve">17 410 Snoqualmie Valley        </t>
  </si>
  <si>
    <t>17412</t>
  </si>
  <si>
    <t xml:space="preserve">17 411 Issaquah                 </t>
  </si>
  <si>
    <t>17414</t>
  </si>
  <si>
    <t xml:space="preserve">17 412 Shoreline                </t>
  </si>
  <si>
    <t>17415</t>
  </si>
  <si>
    <t xml:space="preserve">17 414 Lake Washington          </t>
  </si>
  <si>
    <t>17417</t>
  </si>
  <si>
    <t xml:space="preserve">17 415 Kent                     </t>
  </si>
  <si>
    <t>17902</t>
  </si>
  <si>
    <t xml:space="preserve">17 417 Northshore               </t>
  </si>
  <si>
    <t>17903</t>
  </si>
  <si>
    <t xml:space="preserve">17 902 Summit Sierra Charter    </t>
  </si>
  <si>
    <t>17905</t>
  </si>
  <si>
    <t xml:space="preserve">17 903 Muckleshoot Tribal       </t>
  </si>
  <si>
    <t>17906</t>
  </si>
  <si>
    <t>17 905 Summit Atlas Charter</t>
  </si>
  <si>
    <t>17908</t>
  </si>
  <si>
    <t>17 906 Green Dot Excel Charter</t>
  </si>
  <si>
    <t>17910</t>
  </si>
  <si>
    <t xml:space="preserve">17 908 Rainier Prep Charter     </t>
  </si>
  <si>
    <t>17911</t>
  </si>
  <si>
    <t>17 910 Green Dot Rainier Valley Charter</t>
  </si>
  <si>
    <t>17916</t>
  </si>
  <si>
    <t>17 911 Impact Charter</t>
  </si>
  <si>
    <t>17917</t>
  </si>
  <si>
    <t>17 916 Impact Salish Sea Charter</t>
  </si>
  <si>
    <t>18100</t>
  </si>
  <si>
    <t>17 917 Why Not You Academy</t>
  </si>
  <si>
    <t>18303</t>
  </si>
  <si>
    <t>17 919 Impact Black River Elementary Charter</t>
  </si>
  <si>
    <t>18400</t>
  </si>
  <si>
    <t xml:space="preserve">18 100 Bremerton                </t>
  </si>
  <si>
    <t>18401</t>
  </si>
  <si>
    <t xml:space="preserve">18 303 Bainbridge Island        </t>
  </si>
  <si>
    <t>18402</t>
  </si>
  <si>
    <t xml:space="preserve">18 400 North Kitsap             </t>
  </si>
  <si>
    <t>18901</t>
  </si>
  <si>
    <t xml:space="preserve">18 401 Central Kitsap           </t>
  </si>
  <si>
    <t>18902</t>
  </si>
  <si>
    <t xml:space="preserve">18 402 South Kitsap             </t>
  </si>
  <si>
    <t>19007</t>
  </si>
  <si>
    <t>18 901 Catalyst Bremerton Charter</t>
  </si>
  <si>
    <t>19028</t>
  </si>
  <si>
    <t xml:space="preserve">18 902 Suquamish Tribal         </t>
  </si>
  <si>
    <t>19400</t>
  </si>
  <si>
    <t xml:space="preserve">19 007 Damman                   </t>
  </si>
  <si>
    <t>19401</t>
  </si>
  <si>
    <t xml:space="preserve">19 028 Easton                   </t>
  </si>
  <si>
    <t>19403</t>
  </si>
  <si>
    <t xml:space="preserve">19 400 Thorp                    </t>
  </si>
  <si>
    <t>19404</t>
  </si>
  <si>
    <t xml:space="preserve">19 401 Ellensburg               </t>
  </si>
  <si>
    <t>20094</t>
  </si>
  <si>
    <t xml:space="preserve">19 403 Kittitas                 </t>
  </si>
  <si>
    <t>20203</t>
  </si>
  <si>
    <t xml:space="preserve">19 404 Cle Elum-Roslyn          </t>
  </si>
  <si>
    <t>20215</t>
  </si>
  <si>
    <t xml:space="preserve">20 094 Wishram                  </t>
  </si>
  <si>
    <t>20400</t>
  </si>
  <si>
    <t xml:space="preserve">20 203 Bickleton                </t>
  </si>
  <si>
    <t>20401</t>
  </si>
  <si>
    <t xml:space="preserve">20 215 Centerville              </t>
  </si>
  <si>
    <t>20402</t>
  </si>
  <si>
    <t xml:space="preserve">20 400 Trout Lake               </t>
  </si>
  <si>
    <t>20403</t>
  </si>
  <si>
    <t xml:space="preserve">20 401 Glenwood                 </t>
  </si>
  <si>
    <t>20404</t>
  </si>
  <si>
    <t xml:space="preserve">20 402 Klickitat                </t>
  </si>
  <si>
    <t>20405</t>
  </si>
  <si>
    <t xml:space="preserve">20 403 Roosevelt                </t>
  </si>
  <si>
    <t>20406</t>
  </si>
  <si>
    <t xml:space="preserve">20 404 Goldendale               </t>
  </si>
  <si>
    <t>21014</t>
  </si>
  <si>
    <t xml:space="preserve">20 405 White Salmon Valley      </t>
  </si>
  <si>
    <t>21036</t>
  </si>
  <si>
    <t xml:space="preserve">20 406 Lyle                     </t>
  </si>
  <si>
    <t>21206</t>
  </si>
  <si>
    <t xml:space="preserve">21 014 Napavine                 </t>
  </si>
  <si>
    <t>21214</t>
  </si>
  <si>
    <t xml:space="preserve">21 036 Evaline                  </t>
  </si>
  <si>
    <t>21226</t>
  </si>
  <si>
    <t xml:space="preserve">21 206 Mossyrock                </t>
  </si>
  <si>
    <t>21232</t>
  </si>
  <si>
    <t xml:space="preserve">21 214 Morton                   </t>
  </si>
  <si>
    <t>21234</t>
  </si>
  <si>
    <t xml:space="preserve">21 226 Adna                     </t>
  </si>
  <si>
    <t>21237</t>
  </si>
  <si>
    <t xml:space="preserve">21 232 Winlock                  </t>
  </si>
  <si>
    <t>21300</t>
  </si>
  <si>
    <t xml:space="preserve">21 234 Boistfort                </t>
  </si>
  <si>
    <t>21301</t>
  </si>
  <si>
    <t xml:space="preserve">21 237 Toledo                   </t>
  </si>
  <si>
    <t>21302</t>
  </si>
  <si>
    <t xml:space="preserve">21 300 Onalaska                 </t>
  </si>
  <si>
    <t>21303</t>
  </si>
  <si>
    <t xml:space="preserve">21 301 Pe Ell                   </t>
  </si>
  <si>
    <t>21401</t>
  </si>
  <si>
    <t xml:space="preserve">21 302 Chehalis                 </t>
  </si>
  <si>
    <t>22008</t>
  </si>
  <si>
    <t xml:space="preserve">21 303 White Pass               </t>
  </si>
  <si>
    <t>22009</t>
  </si>
  <si>
    <t xml:space="preserve">21 401 Centralia                </t>
  </si>
  <si>
    <t>22017</t>
  </si>
  <si>
    <t xml:space="preserve">22 008 Sprague                  </t>
  </si>
  <si>
    <t>22073</t>
  </si>
  <si>
    <t xml:space="preserve">22 009 Reardan-Edwall           </t>
  </si>
  <si>
    <t>22105</t>
  </si>
  <si>
    <t xml:space="preserve">22 017 Almira                   </t>
  </si>
  <si>
    <t>22200</t>
  </si>
  <si>
    <t xml:space="preserve">22 073 Creston                  </t>
  </si>
  <si>
    <t>22204</t>
  </si>
  <si>
    <t xml:space="preserve">22 105 Odessa                   </t>
  </si>
  <si>
    <t>22207</t>
  </si>
  <si>
    <t xml:space="preserve">22 200 Wilbur                   </t>
  </si>
  <si>
    <t>23042</t>
  </si>
  <si>
    <t xml:space="preserve">22 204 Harrington               </t>
  </si>
  <si>
    <t>23054</t>
  </si>
  <si>
    <t xml:space="preserve">22 207 Davenport                </t>
  </si>
  <si>
    <t>23309</t>
  </si>
  <si>
    <t xml:space="preserve">23 042 Southside                </t>
  </si>
  <si>
    <t>23311</t>
  </si>
  <si>
    <t xml:space="preserve">23 054 Grapeview                </t>
  </si>
  <si>
    <t>23402</t>
  </si>
  <si>
    <t xml:space="preserve">23 309 Shelton                  </t>
  </si>
  <si>
    <t>23403</t>
  </si>
  <si>
    <t xml:space="preserve">23 311 Mary M. Knight           </t>
  </si>
  <si>
    <t>23404</t>
  </si>
  <si>
    <t xml:space="preserve">23 402 Pioneer                  </t>
  </si>
  <si>
    <t>24014</t>
  </si>
  <si>
    <t xml:space="preserve">23 403 North Mason              </t>
  </si>
  <si>
    <t>24019</t>
  </si>
  <si>
    <t xml:space="preserve">23 404 Hood Canal               </t>
  </si>
  <si>
    <t>24105</t>
  </si>
  <si>
    <t xml:space="preserve">24 014 Nespelem                 </t>
  </si>
  <si>
    <t>24111</t>
  </si>
  <si>
    <t xml:space="preserve">24 019 Omak                     </t>
  </si>
  <si>
    <t>24122</t>
  </si>
  <si>
    <t xml:space="preserve">24 105 Okanogan                 </t>
  </si>
  <si>
    <t>24350</t>
  </si>
  <si>
    <t xml:space="preserve">24 111 Brewster                 </t>
  </si>
  <si>
    <t>24404</t>
  </si>
  <si>
    <t xml:space="preserve">24 122 Pateros                  </t>
  </si>
  <si>
    <t>24410</t>
  </si>
  <si>
    <t xml:space="preserve">24 350 Methow Valley            </t>
  </si>
  <si>
    <t>25101</t>
  </si>
  <si>
    <t xml:space="preserve">24 404 Tonasket                 </t>
  </si>
  <si>
    <t>25116</t>
  </si>
  <si>
    <t xml:space="preserve">24 410 Oroville                 </t>
  </si>
  <si>
    <t>25118</t>
  </si>
  <si>
    <t>24 915 Paschal Sherman Tribal</t>
  </si>
  <si>
    <t>25155</t>
  </si>
  <si>
    <t xml:space="preserve">25 101 Ocean Beach              </t>
  </si>
  <si>
    <t>25160</t>
  </si>
  <si>
    <t xml:space="preserve">25 116 Raymond                  </t>
  </si>
  <si>
    <t>25200</t>
  </si>
  <si>
    <t xml:space="preserve">25 118 South Bend               </t>
  </si>
  <si>
    <t>26056</t>
  </si>
  <si>
    <t>25 155 Naselle-Grays River Valley</t>
  </si>
  <si>
    <t>26059</t>
  </si>
  <si>
    <t xml:space="preserve">25 160 Willapa Valley           </t>
  </si>
  <si>
    <t>26070</t>
  </si>
  <si>
    <t xml:space="preserve">25 200 North River              </t>
  </si>
  <si>
    <t>27001</t>
  </si>
  <si>
    <t xml:space="preserve">26 056 Newport                  </t>
  </si>
  <si>
    <t>27003</t>
  </si>
  <si>
    <t xml:space="preserve">26 059 Cusick                   </t>
  </si>
  <si>
    <t>27010</t>
  </si>
  <si>
    <t xml:space="preserve">26 070 Selkirk                  </t>
  </si>
  <si>
    <t>27019</t>
  </si>
  <si>
    <t xml:space="preserve">27 001 Steilacoom Historical    </t>
  </si>
  <si>
    <t>27083</t>
  </si>
  <si>
    <t xml:space="preserve">27 003 Puyallup                 </t>
  </si>
  <si>
    <t>27320</t>
  </si>
  <si>
    <t xml:space="preserve">27 010 Tacoma                   </t>
  </si>
  <si>
    <t>27343</t>
  </si>
  <si>
    <t xml:space="preserve">27 019 Carbonado                </t>
  </si>
  <si>
    <t>27344</t>
  </si>
  <si>
    <t xml:space="preserve">27 083 University Place         </t>
  </si>
  <si>
    <t>27400</t>
  </si>
  <si>
    <t xml:space="preserve">27 320 Sumner                   </t>
  </si>
  <si>
    <t>27401</t>
  </si>
  <si>
    <t xml:space="preserve">27 343 Dieringer                </t>
  </si>
  <si>
    <t>27402</t>
  </si>
  <si>
    <t xml:space="preserve">27 344 Orting                   </t>
  </si>
  <si>
    <t>27403</t>
  </si>
  <si>
    <t xml:space="preserve">27 400 Clover Park              </t>
  </si>
  <si>
    <t>27404</t>
  </si>
  <si>
    <t xml:space="preserve">27 401 Peninsula                </t>
  </si>
  <si>
    <t>27416</t>
  </si>
  <si>
    <t xml:space="preserve">27 402 Franklin Pierce          </t>
  </si>
  <si>
    <t>27417</t>
  </si>
  <si>
    <t xml:space="preserve">27 403 Bethel                   </t>
  </si>
  <si>
    <t>27901</t>
  </si>
  <si>
    <t xml:space="preserve">27 404 Eatonville               </t>
  </si>
  <si>
    <t>27902</t>
  </si>
  <si>
    <t xml:space="preserve">27 416 White River              </t>
  </si>
  <si>
    <t>27904</t>
  </si>
  <si>
    <t xml:space="preserve">27 417 Fife                     </t>
  </si>
  <si>
    <t>27905</t>
  </si>
  <si>
    <t>27 901 Chief Leschi Tribal</t>
  </si>
  <si>
    <t>27909</t>
  </si>
  <si>
    <t>27 902 Impact Commencement Bay</t>
  </si>
  <si>
    <t>28010</t>
  </si>
  <si>
    <t xml:space="preserve">27 904 Green Dot Destiny Charter        </t>
  </si>
  <si>
    <t>28137</t>
  </si>
  <si>
    <t xml:space="preserve">27 905 Summit Olympus Charter   </t>
  </si>
  <si>
    <t>28144</t>
  </si>
  <si>
    <t xml:space="preserve">27 909 Soar Academy Charter     </t>
  </si>
  <si>
    <t>28149</t>
  </si>
  <si>
    <t xml:space="preserve">28 010 Shaw Island              </t>
  </si>
  <si>
    <t>29011</t>
  </si>
  <si>
    <t xml:space="preserve">28 137 Orcas Island             </t>
  </si>
  <si>
    <t>29100</t>
  </si>
  <si>
    <t xml:space="preserve">28 144 Lopez Island             </t>
  </si>
  <si>
    <t>29101</t>
  </si>
  <si>
    <t xml:space="preserve">28 149 San Juan Island          </t>
  </si>
  <si>
    <t>29103</t>
  </si>
  <si>
    <t xml:space="preserve">29 011 Concrete                 </t>
  </si>
  <si>
    <t>29311</t>
  </si>
  <si>
    <t xml:space="preserve">29 100 Burlington-Edison        </t>
  </si>
  <si>
    <t>29317</t>
  </si>
  <si>
    <t xml:space="preserve">29 101 Sedro-Woolley            </t>
  </si>
  <si>
    <t>29320</t>
  </si>
  <si>
    <t xml:space="preserve">29 103 Anacortes                </t>
  </si>
  <si>
    <t>30002</t>
  </si>
  <si>
    <t xml:space="preserve">29 311 La Conner                </t>
  </si>
  <si>
    <t>30029</t>
  </si>
  <si>
    <t xml:space="preserve">29 317 Conway                   </t>
  </si>
  <si>
    <t>30031</t>
  </si>
  <si>
    <t xml:space="preserve">29 320 Mount Vernon             </t>
  </si>
  <si>
    <t>30303</t>
  </si>
  <si>
    <t xml:space="preserve">30 002 Skamania                 </t>
  </si>
  <si>
    <t>31002</t>
  </si>
  <si>
    <t xml:space="preserve">30 029 Mount Pleasant           </t>
  </si>
  <si>
    <t>31004</t>
  </si>
  <si>
    <t xml:space="preserve">30 031 Mill A                   </t>
  </si>
  <si>
    <t>31006</t>
  </si>
  <si>
    <t xml:space="preserve">30 303 Stevenson-Carson         </t>
  </si>
  <si>
    <t>31015</t>
  </si>
  <si>
    <t xml:space="preserve">31 002 Everett                  </t>
  </si>
  <si>
    <t>31016</t>
  </si>
  <si>
    <t xml:space="preserve">31 004 Lake Stevens             </t>
  </si>
  <si>
    <t>31025</t>
  </si>
  <si>
    <t xml:space="preserve">31 006 Mukilteo                 </t>
  </si>
  <si>
    <t>31063</t>
  </si>
  <si>
    <t xml:space="preserve">31 015 Edmonds                  </t>
  </si>
  <si>
    <t>31103</t>
  </si>
  <si>
    <t xml:space="preserve">31 016 Arlington                </t>
  </si>
  <si>
    <t>31201</t>
  </si>
  <si>
    <t xml:space="preserve">31 025 Marysville               </t>
  </si>
  <si>
    <t>31306</t>
  </si>
  <si>
    <t xml:space="preserve">31 063 Index                    </t>
  </si>
  <si>
    <t>31311</t>
  </si>
  <si>
    <t xml:space="preserve">31 103 Monroe                   </t>
  </si>
  <si>
    <t>31330</t>
  </si>
  <si>
    <t xml:space="preserve">31 201 Snohomish                </t>
  </si>
  <si>
    <t>31332</t>
  </si>
  <si>
    <t xml:space="preserve">31 306 Lakewood                 </t>
  </si>
  <si>
    <t>31401</t>
  </si>
  <si>
    <t xml:space="preserve">31 311 Sultan                   </t>
  </si>
  <si>
    <t>32081</t>
  </si>
  <si>
    <t xml:space="preserve">31 330 Darrington               </t>
  </si>
  <si>
    <t>32123</t>
  </si>
  <si>
    <t xml:space="preserve">31 332 Granite Falls            </t>
  </si>
  <si>
    <t>32312</t>
  </si>
  <si>
    <t xml:space="preserve">31 401 Stanwood-Camano          </t>
  </si>
  <si>
    <t>32325</t>
  </si>
  <si>
    <t xml:space="preserve">32 081 Spokane                  </t>
  </si>
  <si>
    <t>32326</t>
  </si>
  <si>
    <t xml:space="preserve">32 123 Orchard Prairie          </t>
  </si>
  <si>
    <t>32354</t>
  </si>
  <si>
    <t xml:space="preserve">32 312 Great Northern           </t>
  </si>
  <si>
    <t>32356</t>
  </si>
  <si>
    <t xml:space="preserve">32 325 Nine Mile Falls          </t>
  </si>
  <si>
    <t>32358</t>
  </si>
  <si>
    <t xml:space="preserve">32 326 Medical Lake             </t>
  </si>
  <si>
    <t>32360</t>
  </si>
  <si>
    <t xml:space="preserve">32 354 Mead                     </t>
  </si>
  <si>
    <t>32361</t>
  </si>
  <si>
    <t xml:space="preserve">32 356 Central Valley           </t>
  </si>
  <si>
    <t>32362</t>
  </si>
  <si>
    <t xml:space="preserve">32 358 Freeman                  </t>
  </si>
  <si>
    <t>32363</t>
  </si>
  <si>
    <t xml:space="preserve">32 360 Cheney                   </t>
  </si>
  <si>
    <t>32414</t>
  </si>
  <si>
    <t xml:space="preserve">32 361 East Valley (Spokane)    </t>
  </si>
  <si>
    <t>32416</t>
  </si>
  <si>
    <t xml:space="preserve">32 362 Liberty                  </t>
  </si>
  <si>
    <t>32901</t>
  </si>
  <si>
    <t xml:space="preserve">32 363 West Valley (Spokane)    </t>
  </si>
  <si>
    <t>32903</t>
  </si>
  <si>
    <t xml:space="preserve">32 414 Deer Park                </t>
  </si>
  <si>
    <t>32907</t>
  </si>
  <si>
    <t xml:space="preserve">32 416 Riverside                </t>
  </si>
  <si>
    <t>33030</t>
  </si>
  <si>
    <t>32 901 Spokane Intl Acad Charter</t>
  </si>
  <si>
    <t>33036</t>
  </si>
  <si>
    <t>32 903 Lumen Charter</t>
  </si>
  <si>
    <t>33049</t>
  </si>
  <si>
    <t xml:space="preserve">32 907 Pride Prep Charter       </t>
  </si>
  <si>
    <t>33070</t>
  </si>
  <si>
    <t xml:space="preserve">33 030 Onion Creek              </t>
  </si>
  <si>
    <t>33115</t>
  </si>
  <si>
    <t xml:space="preserve">33 036 Chewelah                 </t>
  </si>
  <si>
    <t>33183</t>
  </si>
  <si>
    <t xml:space="preserve">33 049 Wellpinit                </t>
  </si>
  <si>
    <t>33202</t>
  </si>
  <si>
    <t xml:space="preserve">33 070 Valley                   </t>
  </si>
  <si>
    <t>33205</t>
  </si>
  <si>
    <t xml:space="preserve">33 115 Colville                 </t>
  </si>
  <si>
    <t>33206</t>
  </si>
  <si>
    <t xml:space="preserve">33 183 Loon Lake                </t>
  </si>
  <si>
    <t>33207</t>
  </si>
  <si>
    <t xml:space="preserve">33 202 Summit Valley            </t>
  </si>
  <si>
    <t>33211</t>
  </si>
  <si>
    <t xml:space="preserve">33 205 Evergreen (Stevens)      </t>
  </si>
  <si>
    <t>33212</t>
  </si>
  <si>
    <t xml:space="preserve">33 206 Columbia (Stevens)       </t>
  </si>
  <si>
    <t>34002</t>
  </si>
  <si>
    <t xml:space="preserve">33 207 Mary Walker              </t>
  </si>
  <si>
    <t>34003</t>
  </si>
  <si>
    <t xml:space="preserve">33 211 Northport                </t>
  </si>
  <si>
    <t>34033</t>
  </si>
  <si>
    <t xml:space="preserve">33 212 Kettle Falls             </t>
  </si>
  <si>
    <t>34111</t>
  </si>
  <si>
    <t xml:space="preserve">34 002 Yelm                     </t>
  </si>
  <si>
    <t>34307</t>
  </si>
  <si>
    <t xml:space="preserve">34 003 North Thurston           </t>
  </si>
  <si>
    <t>34324</t>
  </si>
  <si>
    <t xml:space="preserve">34 033 Tumwater                 </t>
  </si>
  <si>
    <t>34401</t>
  </si>
  <si>
    <t xml:space="preserve">34 111 Olympia                  </t>
  </si>
  <si>
    <t>34402</t>
  </si>
  <si>
    <t xml:space="preserve">34 307 Rainier                  </t>
  </si>
  <si>
    <t>34901</t>
  </si>
  <si>
    <t xml:space="preserve">34 324 Griffin                  </t>
  </si>
  <si>
    <t>35200</t>
  </si>
  <si>
    <t xml:space="preserve">34 401 Rochester                </t>
  </si>
  <si>
    <t>36101</t>
  </si>
  <si>
    <t xml:space="preserve">34 402 Tenino                   </t>
  </si>
  <si>
    <t>36140</t>
  </si>
  <si>
    <t>34 901 WA HE LUT Indian Tribal</t>
  </si>
  <si>
    <t>36250</t>
  </si>
  <si>
    <t xml:space="preserve">35 200 Wahkiakum                </t>
  </si>
  <si>
    <t>36300</t>
  </si>
  <si>
    <t xml:space="preserve">36 101 Dixie                    </t>
  </si>
  <si>
    <t>36400</t>
  </si>
  <si>
    <t xml:space="preserve">36 140 Walla Walla              </t>
  </si>
  <si>
    <t>36401</t>
  </si>
  <si>
    <t xml:space="preserve">36 250 College Place            </t>
  </si>
  <si>
    <t>36402</t>
  </si>
  <si>
    <t xml:space="preserve">36 300 Touchet                  </t>
  </si>
  <si>
    <t>36901</t>
  </si>
  <si>
    <t xml:space="preserve">36 400 Columbia (Walla Walla)   </t>
  </si>
  <si>
    <t>37501</t>
  </si>
  <si>
    <t xml:space="preserve">36 401 Waitsburg                </t>
  </si>
  <si>
    <t>37502</t>
  </si>
  <si>
    <t xml:space="preserve">36 402 Prescott                 </t>
  </si>
  <si>
    <t>37503</t>
  </si>
  <si>
    <t>36 901 Willow Charter</t>
  </si>
  <si>
    <t>37504</t>
  </si>
  <si>
    <t xml:space="preserve">37 501 Bellingham               </t>
  </si>
  <si>
    <t>37505</t>
  </si>
  <si>
    <t xml:space="preserve">37 502 Ferndale                 </t>
  </si>
  <si>
    <t>37506</t>
  </si>
  <si>
    <t xml:space="preserve">37 503 Blaine                   </t>
  </si>
  <si>
    <t>37507</t>
  </si>
  <si>
    <t xml:space="preserve">37 504 Lynden                   </t>
  </si>
  <si>
    <t>37902</t>
  </si>
  <si>
    <t xml:space="preserve">37 505 Meridian                 </t>
  </si>
  <si>
    <t>37903</t>
  </si>
  <si>
    <t xml:space="preserve">37 506 Nooksack Valley          </t>
  </si>
  <si>
    <t>38126</t>
  </si>
  <si>
    <t xml:space="preserve">37 507 Mount Baker              </t>
  </si>
  <si>
    <t>38264</t>
  </si>
  <si>
    <t>37 902 Whatcom Intergenerational Charter</t>
  </si>
  <si>
    <t>38265</t>
  </si>
  <si>
    <t xml:space="preserve">37 903 Lummi Tribal             </t>
  </si>
  <si>
    <t>38267</t>
  </si>
  <si>
    <t xml:space="preserve">38 126 Lacrosse                 </t>
  </si>
  <si>
    <t>38300</t>
  </si>
  <si>
    <t xml:space="preserve">38 264 Lamont                   </t>
  </si>
  <si>
    <t>38301</t>
  </si>
  <si>
    <t xml:space="preserve">38 265 Tekoa                    </t>
  </si>
  <si>
    <t>38302</t>
  </si>
  <si>
    <t xml:space="preserve">38 267 Pullman                  </t>
  </si>
  <si>
    <t>38304</t>
  </si>
  <si>
    <t xml:space="preserve">38 300 Colfax                   </t>
  </si>
  <si>
    <t>38306</t>
  </si>
  <si>
    <t xml:space="preserve">38 301 Palouse                  </t>
  </si>
  <si>
    <t>38308</t>
  </si>
  <si>
    <t xml:space="preserve">38 302 Garfield                 </t>
  </si>
  <si>
    <t>38320</t>
  </si>
  <si>
    <t xml:space="preserve">38 304 Steptoe                  </t>
  </si>
  <si>
    <t>38322</t>
  </si>
  <si>
    <t xml:space="preserve">38 306 Colton                   </t>
  </si>
  <si>
    <t>38324</t>
  </si>
  <si>
    <t xml:space="preserve">38 308 Endicott                 </t>
  </si>
  <si>
    <t>38901</t>
  </si>
  <si>
    <t xml:space="preserve">38 320 Rosalia                  </t>
  </si>
  <si>
    <t>39002</t>
  </si>
  <si>
    <t xml:space="preserve">38 322 St. John                 </t>
  </si>
  <si>
    <t>39003</t>
  </si>
  <si>
    <t xml:space="preserve">38 324 Oakesdale                </t>
  </si>
  <si>
    <t>39007</t>
  </si>
  <si>
    <t>38 901 Pullman Community Montessori Charter</t>
  </si>
  <si>
    <t>39090</t>
  </si>
  <si>
    <t xml:space="preserve">39 002 Union Gap                </t>
  </si>
  <si>
    <t>39119</t>
  </si>
  <si>
    <t xml:space="preserve">39 003 Naches Valley            </t>
  </si>
  <si>
    <t>39120</t>
  </si>
  <si>
    <t xml:space="preserve">39 007 Yakima                   </t>
  </si>
  <si>
    <t>39200</t>
  </si>
  <si>
    <t xml:space="preserve">39 090 East Valley (Yakima)     </t>
  </si>
  <si>
    <t>39201</t>
  </si>
  <si>
    <t xml:space="preserve">39 119 Selah                    </t>
  </si>
  <si>
    <t>39202</t>
  </si>
  <si>
    <t xml:space="preserve">39 120 Mabton                   </t>
  </si>
  <si>
    <t>39203</t>
  </si>
  <si>
    <t xml:space="preserve">39 200 Grandview                </t>
  </si>
  <si>
    <t>39204</t>
  </si>
  <si>
    <t xml:space="preserve">39 201 Sunnyside                </t>
  </si>
  <si>
    <t>39205</t>
  </si>
  <si>
    <t xml:space="preserve">39 202 Toppenish                </t>
  </si>
  <si>
    <t>39207</t>
  </si>
  <si>
    <t xml:space="preserve">39 203 Highland                 </t>
  </si>
  <si>
    <t>39208</t>
  </si>
  <si>
    <t xml:space="preserve">39 204 Granger                  </t>
  </si>
  <si>
    <t>39209</t>
  </si>
  <si>
    <t xml:space="preserve">39 205 Zillah                   </t>
  </si>
  <si>
    <t>39901</t>
  </si>
  <si>
    <t xml:space="preserve">39 207 Wapato                   </t>
  </si>
  <si>
    <t xml:space="preserve">39 208 West Valley (Yakima)     </t>
  </si>
  <si>
    <t xml:space="preserve">39 209 Mount Adams              </t>
  </si>
  <si>
    <t>39 901 Yakama Nation Tribal</t>
  </si>
  <si>
    <r>
      <t xml:space="preserve">With the implementation of EHB 2242 section 103: Districts must meet a minimum salary and maximum salary for full-time CIS staff.  </t>
    </r>
    <r>
      <rPr>
        <u/>
        <sz val="14"/>
        <color rgb="FFFF0000"/>
        <rFont val="Calibri"/>
        <family val="2"/>
        <scheme val="minor"/>
      </rPr>
      <t>This salary is without regionalization or supplemental contracts.</t>
    </r>
    <r>
      <rPr>
        <sz val="14"/>
        <color theme="1"/>
        <rFont val="Calibri"/>
        <family val="2"/>
        <scheme val="minor"/>
      </rPr>
      <t xml:space="preserve"> Salaries for full-time CIS staff with at least five years of experience must exceed the minimum by at least 10%.</t>
    </r>
  </si>
  <si>
    <t>Minimum and Maximum Salary is increased annual by budgeted inflationary amount, below is the final salary for each school year.</t>
  </si>
  <si>
    <t>Min/Max amounts will be added once final budget is passed during each session. To calculate amounts during an open session, refer to "inflation for salaries" - row 45 - on the School Year Tab summary.</t>
  </si>
  <si>
    <t>School Year</t>
  </si>
  <si>
    <t>IPD</t>
  </si>
  <si>
    <t>Minimum</t>
  </si>
  <si>
    <t>Min w/ 5 yrs</t>
  </si>
  <si>
    <t>Maximum</t>
  </si>
  <si>
    <t>2017-18</t>
  </si>
  <si>
    <t>2018-19</t>
  </si>
  <si>
    <t>2019-20</t>
  </si>
  <si>
    <t>2020-21</t>
  </si>
  <si>
    <t>2021-22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</si>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</sst>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&quot;$&quot;* #,##0_);_(&quot;$&quot;* \(#,##0\);_(&quot;$&quot;* &quot;-&quot;??_);_(@_)"/>
    <numFmt numFmtId="167" formatCode="0.0"/>
    <numFmt numFmtId="168" formatCode="#,##0.0_);[Red]\(#,##0.0\)"/>
    <numFmt numFmtId="169" formatCode="0.0%"/>
    <numFmt numFmtId="170" formatCode="_(* #,##0_);_(* \(#,##0\);_(* &quot;-&quot;??_);_(@_)"/>
    <numFmt numFmtId="171" formatCode="#,##0.000_);\(#,##0.000\)"/>
    <numFmt numFmtId="172" formatCode="_(* #,##0_);_(* \(#,##0\);_(* &quot;-&quot;?_);_(@_)"/>
    <numFmt numFmtId="173" formatCode="_(* #,##0.000_);_(* \(#,##0.000\);_(* &quot;-&quot;??_);_(@_)"/>
    <numFmt numFmtId="174" formatCode="_(* #,##0.000_);_(* \(#,##0.000\);_(* &quot;-&quot;???_);_(@_)"/>
    <numFmt numFmtId="175" formatCode="0.000%"/>
  </numFmts>
  <fonts count="3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DUTCH"/>
    </font>
    <font>
      <b/>
      <i/>
      <u/>
      <sz val="10"/>
      <color theme="1"/>
      <name val="Calibri"/>
      <family val="2"/>
      <scheme val="minor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u/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Arial MT"/>
    </font>
    <font>
      <vertAlign val="superscript"/>
      <sz val="10"/>
      <color theme="1"/>
      <name val="Calibri"/>
      <family val="2"/>
      <scheme val="minor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6" fillId="0" borderId="0"/>
  </cellStyleXfs>
  <cellXfs count="18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4" fillId="0" borderId="0" xfId="0" applyFont="1"/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9" fillId="0" borderId="0" xfId="0" applyFont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169" fontId="0" fillId="0" borderId="1" xfId="2" applyNumberFormat="1" applyFont="1" applyFill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1" fillId="0" borderId="0" xfId="0" applyFont="1"/>
    <xf numFmtId="9" fontId="0" fillId="0" borderId="0" xfId="0" applyNumberFormat="1" applyAlignment="1">
      <alignment horizontal="center"/>
    </xf>
    <xf numFmtId="44" fontId="0" fillId="0" borderId="1" xfId="1" applyFont="1" applyFill="1" applyBorder="1" applyAlignment="1">
      <alignment horizontal="center"/>
    </xf>
    <xf numFmtId="168" fontId="0" fillId="0" borderId="1" xfId="0" applyNumberFormat="1" applyBorder="1" applyAlignment="1">
      <alignment horizontal="center" vertical="center"/>
    </xf>
    <xf numFmtId="0" fontId="12" fillId="0" borderId="0" xfId="0" applyFont="1"/>
    <xf numFmtId="2" fontId="0" fillId="0" borderId="1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6" fontId="0" fillId="0" borderId="0" xfId="1" applyNumberFormat="1" applyFont="1" applyFill="1" applyBorder="1"/>
    <xf numFmtId="0" fontId="0" fillId="0" borderId="7" xfId="0" applyBorder="1" applyAlignment="1">
      <alignment horizontal="right" vertical="top" wrapText="1"/>
    </xf>
    <xf numFmtId="42" fontId="0" fillId="0" borderId="5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166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left" vertical="top" wrapText="1"/>
    </xf>
    <xf numFmtId="0" fontId="0" fillId="0" borderId="7" xfId="0" applyBorder="1" applyAlignment="1">
      <alignment vertical="center" wrapText="1"/>
    </xf>
    <xf numFmtId="166" fontId="0" fillId="0" borderId="1" xfId="1" applyNumberFormat="1" applyFont="1" applyFill="1" applyBorder="1" applyAlignment="1">
      <alignment horizontal="center"/>
    </xf>
    <xf numFmtId="0" fontId="11" fillId="0" borderId="0" xfId="0" applyFont="1" applyAlignment="1">
      <alignment vertical="top"/>
    </xf>
    <xf numFmtId="167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167" fontId="0" fillId="0" borderId="1" xfId="0" applyNumberFormat="1" applyBorder="1" applyAlignment="1">
      <alignment horizontal="center"/>
    </xf>
    <xf numFmtId="0" fontId="8" fillId="0" borderId="0" xfId="0" applyFont="1"/>
    <xf numFmtId="165" fontId="5" fillId="0" borderId="4" xfId="0" applyNumberFormat="1" applyFont="1" applyBorder="1"/>
    <xf numFmtId="166" fontId="4" fillId="0" borderId="0" xfId="1" applyNumberFormat="1" applyFont="1" applyFill="1" applyBorder="1"/>
    <xf numFmtId="10" fontId="0" fillId="0" borderId="0" xfId="0" applyNumberFormat="1"/>
    <xf numFmtId="10" fontId="0" fillId="0" borderId="0" xfId="2" applyNumberFormat="1" applyFont="1" applyFill="1"/>
    <xf numFmtId="10" fontId="7" fillId="0" borderId="0" xfId="0" applyNumberFormat="1" applyFont="1" applyAlignment="1">
      <alignment horizontal="left"/>
    </xf>
    <xf numFmtId="14" fontId="0" fillId="0" borderId="1" xfId="1" applyNumberFormat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" xfId="1" applyNumberFormat="1" applyFont="1" applyFill="1" applyBorder="1" applyAlignment="1">
      <alignment horizontal="center"/>
    </xf>
    <xf numFmtId="0" fontId="3" fillId="0" borderId="0" xfId="0" applyFont="1"/>
    <xf numFmtId="170" fontId="13" fillId="0" borderId="0" xfId="4" applyNumberFormat="1" applyFont="1" applyBorder="1" applyAlignment="1">
      <alignment horizontal="left"/>
    </xf>
    <xf numFmtId="2" fontId="0" fillId="0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/>
    <xf numFmtId="10" fontId="7" fillId="0" borderId="0" xfId="0" applyNumberFormat="1" applyFont="1" applyAlignment="1">
      <alignment horizontal="center"/>
    </xf>
    <xf numFmtId="0" fontId="16" fillId="0" borderId="0" xfId="3" quotePrefix="1" applyFont="1" applyAlignment="1">
      <alignment horizontal="centerContinuous"/>
    </xf>
    <xf numFmtId="0" fontId="17" fillId="0" borderId="0" xfId="3" applyFont="1"/>
    <xf numFmtId="0" fontId="18" fillId="0" borderId="0" xfId="3" applyFont="1"/>
    <xf numFmtId="0" fontId="17" fillId="0" borderId="0" xfId="3" applyFont="1" applyAlignment="1">
      <alignment horizontal="centerContinuous"/>
    </xf>
    <xf numFmtId="171" fontId="19" fillId="0" borderId="0" xfId="3" applyNumberFormat="1" applyFont="1" applyAlignment="1">
      <alignment horizontal="right"/>
    </xf>
    <xf numFmtId="0" fontId="19" fillId="0" borderId="0" xfId="3" applyFont="1"/>
    <xf numFmtId="0" fontId="21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22" fillId="0" borderId="8" xfId="3" applyFont="1" applyBorder="1" applyAlignment="1">
      <alignment horizontal="centerContinuous"/>
    </xf>
    <xf numFmtId="0" fontId="17" fillId="0" borderId="8" xfId="3" applyFont="1" applyBorder="1" applyAlignment="1">
      <alignment horizontal="centerContinuous"/>
    </xf>
    <xf numFmtId="0" fontId="2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23" fillId="0" borderId="0" xfId="3" applyFont="1" applyAlignment="1">
      <alignment horizontal="right" vertical="center"/>
    </xf>
    <xf numFmtId="43" fontId="17" fillId="0" borderId="0" xfId="4" applyFont="1" applyFill="1" applyBorder="1" applyAlignment="1">
      <alignment horizontal="right"/>
    </xf>
    <xf numFmtId="43" fontId="13" fillId="0" borderId="0" xfId="4" applyFont="1" applyFill="1" applyAlignment="1">
      <alignment horizontal="right"/>
    </xf>
    <xf numFmtId="0" fontId="0" fillId="0" borderId="0" xfId="0" applyAlignment="1">
      <alignment horizontal="center" vertical="top"/>
    </xf>
    <xf numFmtId="170" fontId="13" fillId="0" borderId="0" xfId="4" applyNumberFormat="1" applyFont="1" applyBorder="1" applyAlignment="1">
      <alignment horizontal="left" indent="3"/>
    </xf>
    <xf numFmtId="0" fontId="1" fillId="0" borderId="4" xfId="0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0" xfId="0" applyNumberFormat="1"/>
    <xf numFmtId="0" fontId="20" fillId="0" borderId="0" xfId="3" applyFont="1" applyAlignment="1">
      <alignment horizontal="centerContinuous"/>
    </xf>
    <xf numFmtId="0" fontId="17" fillId="0" borderId="0" xfId="0" applyFont="1" applyAlignment="1">
      <alignment horizontal="left"/>
    </xf>
    <xf numFmtId="43" fontId="17" fillId="0" borderId="0" xfId="0" applyNumberFormat="1" applyFont="1" applyAlignment="1">
      <alignment horizontal="left"/>
    </xf>
    <xf numFmtId="0" fontId="13" fillId="0" borderId="0" xfId="0" applyFont="1"/>
    <xf numFmtId="165" fontId="0" fillId="0" borderId="6" xfId="0" applyNumberFormat="1" applyBorder="1" applyAlignment="1">
      <alignment horizontal="center"/>
    </xf>
    <xf numFmtId="0" fontId="0" fillId="0" borderId="1" xfId="2" applyNumberFormat="1" applyFont="1" applyFill="1" applyBorder="1" applyAlignment="1">
      <alignment horizontal="center"/>
    </xf>
    <xf numFmtId="0" fontId="17" fillId="0" borderId="0" xfId="0" quotePrefix="1" applyFont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7" fillId="0" borderId="0" xfId="0" applyFont="1"/>
    <xf numFmtId="0" fontId="4" fillId="0" borderId="0" xfId="0" applyFont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70" fontId="0" fillId="0" borderId="0" xfId="4" applyNumberFormat="1" applyFont="1" applyAlignment="1">
      <alignment horizontal="center"/>
    </xf>
    <xf numFmtId="172" fontId="0" fillId="0" borderId="0" xfId="0" applyNumberFormat="1"/>
    <xf numFmtId="169" fontId="0" fillId="0" borderId="0" xfId="2" applyNumberFormat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9" fontId="0" fillId="0" borderId="0" xfId="2" applyFont="1" applyAlignment="1">
      <alignment horizontal="center"/>
    </xf>
    <xf numFmtId="169" fontId="3" fillId="0" borderId="1" xfId="2" applyNumberFormat="1" applyFont="1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center" vertical="center"/>
    </xf>
    <xf numFmtId="0" fontId="32" fillId="0" borderId="0" xfId="0" applyFont="1"/>
    <xf numFmtId="44" fontId="13" fillId="0" borderId="1" xfId="1" applyFont="1" applyFill="1" applyBorder="1" applyAlignment="1">
      <alignment horizontal="center" vertical="center"/>
    </xf>
    <xf numFmtId="0" fontId="33" fillId="0" borderId="0" xfId="0" applyFont="1"/>
    <xf numFmtId="169" fontId="13" fillId="0" borderId="1" xfId="2" applyNumberFormat="1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0" xfId="0" applyFont="1"/>
    <xf numFmtId="169" fontId="0" fillId="0" borderId="0" xfId="2" applyNumberFormat="1" applyFont="1" applyFill="1" applyBorder="1" applyAlignment="1">
      <alignment horizontal="center"/>
    </xf>
    <xf numFmtId="173" fontId="17" fillId="0" borderId="0" xfId="0" applyNumberFormat="1" applyFont="1" applyAlignment="1">
      <alignment horizontal="left"/>
    </xf>
    <xf numFmtId="173" fontId="17" fillId="0" borderId="0" xfId="4" applyNumberFormat="1" applyFont="1" applyFill="1" applyBorder="1" applyAlignment="1">
      <alignment horizontal="right"/>
    </xf>
    <xf numFmtId="173" fontId="21" fillId="0" borderId="0" xfId="0" applyNumberFormat="1" applyFont="1" applyAlignment="1">
      <alignment horizontal="left"/>
    </xf>
    <xf numFmtId="43" fontId="21" fillId="0" borderId="0" xfId="0" applyNumberFormat="1" applyFont="1" applyAlignment="1">
      <alignment horizontal="left"/>
    </xf>
    <xf numFmtId="169" fontId="0" fillId="0" borderId="0" xfId="2" applyNumberFormat="1" applyFont="1" applyFill="1" applyAlignment="1">
      <alignment horizontal="center"/>
    </xf>
    <xf numFmtId="170" fontId="0" fillId="0" borderId="0" xfId="4" applyNumberFormat="1" applyFont="1" applyFill="1" applyAlignment="1">
      <alignment horizontal="center"/>
    </xf>
    <xf numFmtId="164" fontId="35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13" fillId="3" borderId="1" xfId="1" applyFont="1" applyFill="1" applyBorder="1" applyAlignment="1">
      <alignment horizontal="center" vertical="center"/>
    </xf>
    <xf numFmtId="174" fontId="0" fillId="0" borderId="0" xfId="0" applyNumberFormat="1"/>
    <xf numFmtId="0" fontId="38" fillId="0" borderId="0" xfId="3" applyFont="1"/>
    <xf numFmtId="43" fontId="19" fillId="0" borderId="0" xfId="0" applyNumberFormat="1" applyFont="1" applyAlignment="1">
      <alignment horizontal="left"/>
    </xf>
    <xf numFmtId="49" fontId="17" fillId="0" borderId="0" xfId="0" quotePrefix="1" applyNumberFormat="1" applyFont="1" applyAlignment="1">
      <alignment horizontal="left"/>
    </xf>
    <xf numFmtId="169" fontId="3" fillId="4" borderId="1" xfId="2" applyNumberFormat="1" applyFont="1" applyFill="1" applyBorder="1" applyAlignment="1">
      <alignment horizontal="center"/>
    </xf>
    <xf numFmtId="0" fontId="13" fillId="0" borderId="1" xfId="1" applyNumberFormat="1" applyFont="1" applyFill="1" applyBorder="1" applyAlignment="1">
      <alignment horizontal="center" vertical="center"/>
    </xf>
    <xf numFmtId="44" fontId="13" fillId="3" borderId="0" xfId="1" applyFont="1" applyFill="1" applyBorder="1" applyAlignment="1">
      <alignment horizontal="center" vertical="center"/>
    </xf>
    <xf numFmtId="44" fontId="33" fillId="3" borderId="1" xfId="1" applyFont="1" applyFill="1" applyBorder="1" applyAlignment="1">
      <alignment horizontal="center" vertical="center"/>
    </xf>
    <xf numFmtId="44" fontId="13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75" fontId="13" fillId="0" borderId="1" xfId="1" applyNumberFormat="1" applyFont="1" applyFill="1" applyBorder="1" applyAlignment="1">
      <alignment horizontal="center" vertical="center"/>
    </xf>
    <xf numFmtId="169" fontId="0" fillId="0" borderId="1" xfId="2" applyNumberFormat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/>
    </xf>
    <xf numFmtId="14" fontId="0" fillId="0" borderId="0" xfId="0" applyNumberFormat="1"/>
    <xf numFmtId="10" fontId="0" fillId="4" borderId="1" xfId="2" applyNumberFormat="1" applyFont="1" applyFill="1" applyBorder="1" applyAlignment="1">
      <alignment horizontal="center"/>
    </xf>
    <xf numFmtId="0" fontId="0" fillId="4" borderId="1" xfId="2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/>
    <xf numFmtId="0" fontId="28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 wrapText="1"/>
    </xf>
  </cellXfs>
  <cellStyles count="6">
    <cellStyle name="Comma" xfId="4" builtinId="3"/>
    <cellStyle name="Currency" xfId="1" builtinId="4"/>
    <cellStyle name="Normal" xfId="0" builtinId="0"/>
    <cellStyle name="Normal 2" xfId="5" xr:uid="{1C31FAA9-C3BE-40A8-8F8D-F51B994F6E67}"/>
    <cellStyle name="Normal 3" xfId="3" xr:uid="{00000000-0005-0000-0000-000003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BE084E4-141F-45A6-82C6-AD7F7A02469D}">
  <we:reference id="WA200007447" version="1.0.0.0" store="Omex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249977111117893"/>
    <pageSetUpPr fitToPage="1"/>
  </sheetPr>
  <dimension ref="A1:G210"/>
  <sheetViews>
    <sheetView tabSelected="1" zoomScaleNormal="100" workbookViewId="0">
      <pane ySplit="5" topLeftCell="A6" activePane="bottomLeft" state="frozen"/>
      <selection pane="bottomLeft" activeCell="H136" sqref="H136"/>
    </sheetView>
  </sheetViews>
  <sheetFormatPr defaultColWidth="14.5546875" defaultRowHeight="14.4"/>
  <cols>
    <col min="1" max="1" width="39.5546875" customWidth="1"/>
    <col min="2" max="2" width="14.5546875" customWidth="1"/>
    <col min="3" max="3" width="17.109375" customWidth="1"/>
    <col min="4" max="4" width="15" customWidth="1"/>
    <col min="6" max="6" width="16.6640625" customWidth="1"/>
  </cols>
  <sheetData>
    <row r="1" spans="1:7">
      <c r="A1" t="s">
        <v>0</v>
      </c>
      <c r="G1" s="164">
        <v>46021</v>
      </c>
    </row>
    <row r="2" spans="1:7">
      <c r="A2" t="s">
        <v>1</v>
      </c>
    </row>
    <row r="3" spans="1:7">
      <c r="A3" t="s">
        <v>2</v>
      </c>
    </row>
    <row r="4" spans="1:7">
      <c r="A4" s="64" t="s">
        <v>3</v>
      </c>
      <c r="B4" s="64"/>
      <c r="C4" s="64"/>
    </row>
    <row r="5" spans="1:7" ht="58.5" customHeight="1">
      <c r="A5" s="47"/>
      <c r="B5" s="47"/>
      <c r="C5" s="58"/>
      <c r="D5" s="16" t="s">
        <v>4</v>
      </c>
      <c r="E5" s="16" t="s">
        <v>5</v>
      </c>
      <c r="F5" s="16" t="s">
        <v>6</v>
      </c>
    </row>
    <row r="6" spans="1:7">
      <c r="A6" s="14" t="s">
        <v>7</v>
      </c>
    </row>
    <row r="7" spans="1:7">
      <c r="A7" t="s">
        <v>8</v>
      </c>
      <c r="D7" s="45">
        <v>0.16020000000000001</v>
      </c>
      <c r="E7" s="45" t="s">
        <v>9</v>
      </c>
      <c r="F7" s="45" t="s">
        <v>9</v>
      </c>
    </row>
    <row r="8" spans="1:7">
      <c r="A8" t="s">
        <v>10</v>
      </c>
      <c r="D8" s="45">
        <v>0.1807</v>
      </c>
      <c r="E8" s="45" t="s">
        <v>9</v>
      </c>
      <c r="F8" s="45" t="s">
        <v>9</v>
      </c>
    </row>
    <row r="9" spans="1:7">
      <c r="A9" t="s">
        <v>11</v>
      </c>
      <c r="D9" s="45">
        <v>0.15390000000000001</v>
      </c>
      <c r="E9" s="45" t="s">
        <v>9</v>
      </c>
      <c r="F9" s="45" t="s">
        <v>9</v>
      </c>
    </row>
    <row r="10" spans="1:7">
      <c r="A10" t="s">
        <v>12</v>
      </c>
      <c r="D10" s="45">
        <v>0.1472</v>
      </c>
      <c r="E10" s="45" t="s">
        <v>9</v>
      </c>
      <c r="F10" s="45" t="s">
        <v>9</v>
      </c>
    </row>
    <row r="11" spans="1:7" ht="12.75" customHeight="1"/>
    <row r="12" spans="1:7">
      <c r="A12" s="14" t="s">
        <v>13</v>
      </c>
    </row>
    <row r="13" spans="1:7">
      <c r="A13" t="s">
        <v>14</v>
      </c>
      <c r="C13" s="68"/>
      <c r="D13" s="45">
        <f>7.54%+0.2%</f>
        <v>7.7399999999999997E-2</v>
      </c>
      <c r="E13" s="45" t="s">
        <v>9</v>
      </c>
      <c r="F13" s="45" t="s">
        <v>9</v>
      </c>
    </row>
    <row r="14" spans="1:7">
      <c r="A14" s="112" t="s">
        <v>16</v>
      </c>
      <c r="C14" s="67"/>
      <c r="D14" s="45" t="s">
        <v>17</v>
      </c>
      <c r="E14" s="45" t="s">
        <v>17</v>
      </c>
      <c r="F14" s="45" t="s">
        <v>17</v>
      </c>
    </row>
    <row r="15" spans="1:7">
      <c r="A15" t="s">
        <v>18</v>
      </c>
      <c r="C15" s="67"/>
      <c r="D15" s="45">
        <f>6.87%+0.2%</f>
        <v>7.0699999999999999E-2</v>
      </c>
      <c r="E15" s="45" t="s">
        <v>9</v>
      </c>
      <c r="F15" s="45" t="s">
        <v>9</v>
      </c>
    </row>
    <row r="16" spans="1:7">
      <c r="C16" s="67"/>
    </row>
    <row r="17" spans="1:6">
      <c r="A17" s="14" t="s">
        <v>19</v>
      </c>
    </row>
    <row r="18" spans="1:6">
      <c r="A18" t="s">
        <v>20</v>
      </c>
      <c r="D18" s="22">
        <v>1307</v>
      </c>
      <c r="E18" s="22" t="s">
        <v>9</v>
      </c>
      <c r="F18" s="22">
        <v>1361</v>
      </c>
    </row>
    <row r="19" spans="1:6">
      <c r="D19" s="49"/>
      <c r="E19" s="49"/>
      <c r="F19" s="49"/>
    </row>
    <row r="20" spans="1:6" ht="11.25" customHeight="1"/>
    <row r="21" spans="1:6" ht="15" customHeight="1">
      <c r="A21" s="14" t="s">
        <v>21</v>
      </c>
    </row>
    <row r="22" spans="1:6" ht="15" customHeight="1">
      <c r="A22" t="s">
        <v>22</v>
      </c>
      <c r="D22" s="135">
        <v>1.02</v>
      </c>
      <c r="E22" s="135" t="s">
        <v>9</v>
      </c>
      <c r="F22" s="135" t="s">
        <v>9</v>
      </c>
    </row>
    <row r="23" spans="1:6" ht="15" customHeight="1"/>
    <row r="24" spans="1:6" ht="15" customHeight="1">
      <c r="A24" s="14" t="s">
        <v>23</v>
      </c>
    </row>
    <row r="25" spans="1:6" ht="15" customHeight="1">
      <c r="A25" t="s">
        <v>22</v>
      </c>
      <c r="D25" s="135">
        <v>1.43</v>
      </c>
      <c r="E25" s="135" t="s">
        <v>9</v>
      </c>
      <c r="F25" s="135" t="s">
        <v>9</v>
      </c>
    </row>
    <row r="26" spans="1:6" ht="11.25" customHeight="1"/>
    <row r="27" spans="1:6">
      <c r="A27" s="14" t="s">
        <v>24</v>
      </c>
      <c r="D27" s="39">
        <v>67.61</v>
      </c>
      <c r="E27" s="135" t="s">
        <v>9</v>
      </c>
      <c r="F27" s="135">
        <v>77.56</v>
      </c>
    </row>
    <row r="28" spans="1:6">
      <c r="A28" s="14" t="s">
        <v>25</v>
      </c>
      <c r="D28" s="107"/>
      <c r="E28" s="107"/>
      <c r="F28" s="107"/>
    </row>
    <row r="29" spans="1:6" ht="11.25" customHeight="1"/>
    <row r="30" spans="1:6">
      <c r="A30" s="14" t="s">
        <v>26</v>
      </c>
    </row>
    <row r="31" spans="1:6">
      <c r="A31" t="s">
        <v>27</v>
      </c>
      <c r="D31" s="59">
        <v>80164</v>
      </c>
      <c r="E31" s="135" t="s">
        <v>9</v>
      </c>
      <c r="F31" s="135">
        <v>82329</v>
      </c>
    </row>
    <row r="32" spans="1:6">
      <c r="A32" t="s">
        <v>28</v>
      </c>
      <c r="D32" s="59">
        <v>57507</v>
      </c>
      <c r="E32" s="135" t="s">
        <v>9</v>
      </c>
      <c r="F32" s="135">
        <v>59060</v>
      </c>
    </row>
    <row r="33" spans="1:6">
      <c r="A33" t="s">
        <v>29</v>
      </c>
      <c r="D33" s="59">
        <v>118994</v>
      </c>
      <c r="E33" s="135" t="s">
        <v>9</v>
      </c>
      <c r="F33" s="135">
        <v>122207</v>
      </c>
    </row>
    <row r="34" spans="1:6">
      <c r="A34" t="s">
        <v>30</v>
      </c>
      <c r="D34" s="71">
        <v>45354</v>
      </c>
      <c r="E34" s="71">
        <v>45354</v>
      </c>
      <c r="F34" s="71">
        <v>45354</v>
      </c>
    </row>
    <row r="35" spans="1:6">
      <c r="A35" t="s">
        <v>31</v>
      </c>
      <c r="D35" s="73" t="s">
        <v>32</v>
      </c>
      <c r="E35" s="73" t="s">
        <v>9</v>
      </c>
      <c r="F35" s="73" t="s">
        <v>9</v>
      </c>
    </row>
    <row r="36" spans="1:6">
      <c r="A36" s="136"/>
      <c r="D36" s="49"/>
      <c r="E36" s="49"/>
      <c r="F36" s="49"/>
    </row>
    <row r="37" spans="1:6">
      <c r="D37" s="49"/>
      <c r="E37" s="49"/>
      <c r="F37" s="49"/>
    </row>
    <row r="38" spans="1:6">
      <c r="A38" t="s">
        <v>33</v>
      </c>
      <c r="D38" s="132">
        <v>2.5999999999999999E-2</v>
      </c>
      <c r="E38" s="155">
        <v>2.5999999999999999E-2</v>
      </c>
      <c r="F38" s="155">
        <v>2.5999999999999999E-2</v>
      </c>
    </row>
    <row r="39" spans="1:6">
      <c r="A39" t="s">
        <v>34</v>
      </c>
      <c r="D39" s="137">
        <v>2.5000000000000001E-2</v>
      </c>
      <c r="E39" s="137" t="s">
        <v>9</v>
      </c>
      <c r="F39" s="132">
        <v>2.7E-2</v>
      </c>
    </row>
    <row r="40" spans="1:6">
      <c r="A40" t="s">
        <v>35</v>
      </c>
      <c r="D40" s="132">
        <v>2.8000000000000001E-2</v>
      </c>
      <c r="E40" s="135" t="s">
        <v>9</v>
      </c>
      <c r="F40" s="161"/>
    </row>
    <row r="41" spans="1:6">
      <c r="A41" t="s">
        <v>36</v>
      </c>
      <c r="D41" s="132">
        <v>2.8000000000000001E-2</v>
      </c>
      <c r="E41" s="135" t="s">
        <v>9</v>
      </c>
      <c r="F41" s="161"/>
    </row>
    <row r="42" spans="1:6">
      <c r="A42" t="s">
        <v>37</v>
      </c>
      <c r="D42" s="132">
        <v>5.0000000000000001E-3</v>
      </c>
      <c r="E42" s="135" t="s">
        <v>9</v>
      </c>
      <c r="F42" s="135"/>
    </row>
    <row r="43" spans="1:6" ht="12.75" customHeight="1">
      <c r="A43" s="57"/>
      <c r="B43" s="57"/>
      <c r="C43" s="60"/>
    </row>
    <row r="44" spans="1:6" ht="30" customHeight="1">
      <c r="A44" s="169" t="s">
        <v>38</v>
      </c>
      <c r="B44" s="169"/>
      <c r="C44" s="17" t="s">
        <v>39</v>
      </c>
      <c r="D44" s="51">
        <f>ROUND(D45*0.6,0)</f>
        <v>3908</v>
      </c>
      <c r="E44" s="135" t="s">
        <v>9</v>
      </c>
      <c r="F44" s="51">
        <f>ROUND(F45*0.6,0)</f>
        <v>4006</v>
      </c>
    </row>
    <row r="45" spans="1:6" ht="30" customHeight="1">
      <c r="A45" s="57"/>
      <c r="B45" s="57"/>
      <c r="C45" s="160" t="s">
        <v>40</v>
      </c>
      <c r="D45" s="133">
        <v>6514</v>
      </c>
      <c r="E45" s="135" t="s">
        <v>9</v>
      </c>
      <c r="F45" s="135">
        <v>6677</v>
      </c>
    </row>
    <row r="46" spans="1:6">
      <c r="A46" s="134"/>
      <c r="B46" s="54"/>
      <c r="C46" s="54"/>
    </row>
    <row r="47" spans="1:6" ht="8.25" customHeight="1">
      <c r="A47" s="53"/>
      <c r="B47" s="72"/>
      <c r="C47" s="72"/>
    </row>
    <row r="48" spans="1:6" ht="30" customHeight="1">
      <c r="A48" s="169" t="s">
        <v>41</v>
      </c>
      <c r="B48" s="169"/>
      <c r="C48" s="17" t="s">
        <v>39</v>
      </c>
      <c r="D48" s="51">
        <f>ROUND(D49*0.6,0)</f>
        <v>3000</v>
      </c>
      <c r="E48" s="135" t="s">
        <v>9</v>
      </c>
      <c r="F48" s="135" t="s">
        <v>9</v>
      </c>
    </row>
    <row r="49" spans="1:6" ht="30" customHeight="1">
      <c r="A49" s="57"/>
      <c r="B49" s="57"/>
      <c r="C49" s="160" t="s">
        <v>40</v>
      </c>
      <c r="D49" s="55">
        <v>5000</v>
      </c>
      <c r="E49" s="135" t="s">
        <v>9</v>
      </c>
      <c r="F49" s="135" t="s">
        <v>9</v>
      </c>
    </row>
    <row r="50" spans="1:6">
      <c r="A50" s="14"/>
    </row>
    <row r="51" spans="1:6">
      <c r="A51" s="14" t="s">
        <v>42</v>
      </c>
      <c r="C51" s="5"/>
    </row>
    <row r="52" spans="1:6">
      <c r="A52" s="14"/>
      <c r="B52" t="s">
        <v>43</v>
      </c>
      <c r="C52" s="5"/>
      <c r="D52" s="29">
        <v>17</v>
      </c>
      <c r="E52" s="29" t="s">
        <v>9</v>
      </c>
      <c r="F52" s="29" t="s">
        <v>9</v>
      </c>
    </row>
    <row r="53" spans="1:6">
      <c r="A53" s="14"/>
      <c r="B53" t="s">
        <v>44</v>
      </c>
      <c r="C53" s="5"/>
      <c r="D53" s="29">
        <v>17</v>
      </c>
      <c r="E53" s="29" t="s">
        <v>9</v>
      </c>
      <c r="F53" s="29" t="s">
        <v>9</v>
      </c>
    </row>
    <row r="54" spans="1:6">
      <c r="A54" s="14"/>
      <c r="B54" t="s">
        <v>45</v>
      </c>
      <c r="C54" s="5"/>
      <c r="D54" s="29">
        <v>17</v>
      </c>
      <c r="E54" s="29" t="s">
        <v>9</v>
      </c>
      <c r="F54" s="29" t="s">
        <v>9</v>
      </c>
    </row>
    <row r="55" spans="1:6">
      <c r="A55" s="14"/>
      <c r="B55" t="s">
        <v>46</v>
      </c>
      <c r="C55" s="5"/>
      <c r="D55" s="29">
        <v>17</v>
      </c>
      <c r="E55" s="29" t="s">
        <v>9</v>
      </c>
      <c r="F55" s="29" t="s">
        <v>9</v>
      </c>
    </row>
    <row r="56" spans="1:6">
      <c r="A56" s="14"/>
      <c r="C56" s="5"/>
      <c r="D56" s="56"/>
      <c r="E56" s="56"/>
      <c r="F56" s="56"/>
    </row>
    <row r="57" spans="1:6" ht="15" customHeight="1">
      <c r="A57" s="62" t="s">
        <v>47</v>
      </c>
      <c r="B57" s="12"/>
      <c r="D57" s="24" t="s">
        <v>48</v>
      </c>
      <c r="E57" s="24" t="s">
        <v>9</v>
      </c>
      <c r="F57" s="24" t="s">
        <v>9</v>
      </c>
    </row>
    <row r="58" spans="1:6" ht="15" customHeight="1">
      <c r="A58" s="12"/>
      <c r="B58" s="12"/>
      <c r="D58" s="69"/>
      <c r="E58" s="69"/>
      <c r="F58" s="69"/>
    </row>
    <row r="59" spans="1:6">
      <c r="A59" s="14" t="s">
        <v>49</v>
      </c>
      <c r="C59" s="5"/>
    </row>
    <row r="60" spans="1:6">
      <c r="A60" t="s">
        <v>50</v>
      </c>
      <c r="D60" s="18">
        <v>4</v>
      </c>
      <c r="E60" s="18" t="s">
        <v>9</v>
      </c>
      <c r="F60" s="18" t="s">
        <v>9</v>
      </c>
    </row>
    <row r="61" spans="1:6">
      <c r="A61" t="s">
        <v>51</v>
      </c>
      <c r="D61" s="18">
        <v>151.86000000000001</v>
      </c>
      <c r="E61" s="18" t="s">
        <v>9</v>
      </c>
      <c r="F61" s="18" t="s">
        <v>9</v>
      </c>
    </row>
    <row r="62" spans="1:6">
      <c r="D62" s="5"/>
      <c r="E62" s="5"/>
      <c r="F62" s="5"/>
    </row>
    <row r="63" spans="1:6" ht="12.75" customHeight="1">
      <c r="A63" s="14" t="s">
        <v>52</v>
      </c>
      <c r="B63" s="8"/>
    </row>
    <row r="64" spans="1:6" ht="12.75" customHeight="1">
      <c r="A64" s="1" t="s">
        <v>53</v>
      </c>
      <c r="B64" s="1"/>
      <c r="C64" s="3"/>
      <c r="D64" s="148">
        <v>0.99299999999999999</v>
      </c>
      <c r="E64" s="148" t="s">
        <v>9</v>
      </c>
      <c r="F64" s="148" t="s">
        <v>9</v>
      </c>
    </row>
    <row r="65" spans="1:6" ht="12.75" customHeight="1">
      <c r="A65" s="6" t="s">
        <v>54</v>
      </c>
      <c r="B65" s="6"/>
      <c r="C65" s="3"/>
      <c r="D65" s="105"/>
      <c r="E65" s="105"/>
      <c r="F65" s="105"/>
    </row>
    <row r="66" spans="1:6" ht="12.75" customHeight="1">
      <c r="A66" s="1"/>
      <c r="B66" s="1" t="s">
        <v>55</v>
      </c>
      <c r="C66" s="3"/>
      <c r="D66" s="117">
        <v>0.58499999999999996</v>
      </c>
      <c r="E66" s="138" t="s">
        <v>9</v>
      </c>
      <c r="F66" s="138" t="s">
        <v>9</v>
      </c>
    </row>
    <row r="67" spans="1:6" ht="12.75" customHeight="1">
      <c r="A67" s="1"/>
      <c r="B67" s="1" t="s">
        <v>56</v>
      </c>
      <c r="C67" s="3"/>
      <c r="D67" s="117">
        <v>0.311</v>
      </c>
      <c r="E67" s="117" t="s">
        <v>9</v>
      </c>
      <c r="F67" s="117" t="s">
        <v>9</v>
      </c>
    </row>
    <row r="68" spans="1:6" ht="12.75" customHeight="1">
      <c r="A68" s="1"/>
      <c r="B68" s="1" t="s">
        <v>57</v>
      </c>
      <c r="C68" s="3"/>
      <c r="D68" s="117">
        <v>0.104</v>
      </c>
      <c r="E68" s="138" t="s">
        <v>9</v>
      </c>
      <c r="F68" s="138" t="s">
        <v>9</v>
      </c>
    </row>
    <row r="69" spans="1:6" ht="12.75" customHeight="1">
      <c r="A69" s="1" t="s">
        <v>58</v>
      </c>
      <c r="B69" s="1"/>
      <c r="C69" s="3"/>
      <c r="D69" s="11">
        <v>1.012</v>
      </c>
      <c r="E69" s="11" t="s">
        <v>9</v>
      </c>
      <c r="F69" s="11" t="s">
        <v>9</v>
      </c>
    </row>
    <row r="70" spans="1:6" ht="12.75" customHeight="1">
      <c r="A70" s="1" t="s">
        <v>59</v>
      </c>
      <c r="B70" s="1"/>
      <c r="C70" s="3"/>
      <c r="D70" s="11">
        <v>2.0880000000000001</v>
      </c>
      <c r="E70" s="11" t="s">
        <v>9</v>
      </c>
      <c r="F70" s="11" t="s">
        <v>9</v>
      </c>
    </row>
    <row r="71" spans="1:6" ht="12.75" customHeight="1">
      <c r="A71" s="1" t="s">
        <v>60</v>
      </c>
      <c r="B71" s="1"/>
      <c r="C71" s="3"/>
      <c r="D71" s="117">
        <v>7.9000000000000001E-2</v>
      </c>
      <c r="E71" s="138" t="s">
        <v>9</v>
      </c>
      <c r="F71" s="138" t="s">
        <v>9</v>
      </c>
    </row>
    <row r="72" spans="1:6" ht="12.75" customHeight="1">
      <c r="A72" s="1" t="s">
        <v>61</v>
      </c>
      <c r="B72" s="1"/>
      <c r="C72" s="3"/>
      <c r="D72" s="117">
        <v>8.2500000000000004E-2</v>
      </c>
      <c r="E72" s="138" t="s">
        <v>9</v>
      </c>
      <c r="F72" s="138" t="s">
        <v>9</v>
      </c>
    </row>
    <row r="73" spans="1:6" ht="12.75" customHeight="1">
      <c r="A73" s="120" t="s">
        <v>62</v>
      </c>
      <c r="B73" s="1"/>
      <c r="C73" s="3"/>
      <c r="D73" s="119">
        <f>+D72+D71+D67+D66+D64+D68</f>
        <v>2.1545000000000001</v>
      </c>
      <c r="E73" s="119">
        <f>+D73</f>
        <v>2.1545000000000001</v>
      </c>
      <c r="F73" s="119">
        <f>+D73</f>
        <v>2.1545000000000001</v>
      </c>
    </row>
    <row r="74" spans="1:6" ht="12.75" customHeight="1">
      <c r="A74" s="122" t="s">
        <v>63</v>
      </c>
      <c r="B74" s="123"/>
      <c r="C74" s="122"/>
      <c r="D74" s="123"/>
      <c r="E74" s="123"/>
      <c r="F74" s="123"/>
    </row>
    <row r="75" spans="1:6" ht="12.75" customHeight="1">
      <c r="A75" s="134"/>
      <c r="B75" s="1"/>
      <c r="C75" s="1"/>
    </row>
    <row r="76" spans="1:6" ht="12.75" customHeight="1">
      <c r="A76" s="1"/>
      <c r="B76" s="1"/>
      <c r="C76" s="1"/>
    </row>
    <row r="77" spans="1:6">
      <c r="A77" s="14" t="s">
        <v>64</v>
      </c>
    </row>
    <row r="78" spans="1:6">
      <c r="B78" s="8"/>
      <c r="C78" s="1"/>
    </row>
    <row r="79" spans="1:6">
      <c r="A79" s="1" t="s">
        <v>53</v>
      </c>
      <c r="B79" s="1"/>
      <c r="C79" s="3"/>
      <c r="D79" s="118">
        <v>1.716</v>
      </c>
      <c r="E79" s="118" t="s">
        <v>9</v>
      </c>
      <c r="F79" s="118" t="s">
        <v>9</v>
      </c>
    </row>
    <row r="80" spans="1:6">
      <c r="A80" s="6" t="s">
        <v>65</v>
      </c>
      <c r="B80" s="6"/>
      <c r="C80" s="3"/>
      <c r="D80" s="105"/>
      <c r="E80" s="139"/>
      <c r="F80" s="139"/>
    </row>
    <row r="81" spans="1:6">
      <c r="A81" s="1"/>
      <c r="B81" s="1" t="s">
        <v>55</v>
      </c>
      <c r="C81" s="3"/>
      <c r="D81" s="118">
        <v>0.88800000000000001</v>
      </c>
      <c r="E81" s="118" t="s">
        <v>9</v>
      </c>
      <c r="F81" s="118" t="s">
        <v>9</v>
      </c>
    </row>
    <row r="82" spans="1:6">
      <c r="A82" s="1"/>
      <c r="B82" s="1" t="s">
        <v>56</v>
      </c>
      <c r="C82" s="3"/>
      <c r="D82" s="118">
        <v>8.7999999999999995E-2</v>
      </c>
      <c r="E82" s="118" t="s">
        <v>9</v>
      </c>
      <c r="F82" s="118" t="s">
        <v>9</v>
      </c>
    </row>
    <row r="83" spans="1:6">
      <c r="B83" s="1" t="s">
        <v>57</v>
      </c>
      <c r="C83" s="3"/>
      <c r="D83" s="118">
        <v>2.4E-2</v>
      </c>
      <c r="E83" s="118" t="s">
        <v>9</v>
      </c>
      <c r="F83" s="118" t="s">
        <v>9</v>
      </c>
    </row>
    <row r="84" spans="1:6">
      <c r="A84" s="1" t="s">
        <v>58</v>
      </c>
      <c r="B84" s="1"/>
      <c r="C84" s="3"/>
      <c r="D84" s="4">
        <v>0.77600000000000002</v>
      </c>
      <c r="E84" s="11" t="s">
        <v>9</v>
      </c>
      <c r="F84" s="11" t="s">
        <v>9</v>
      </c>
    </row>
    <row r="85" spans="1:6">
      <c r="A85" s="1" t="s">
        <v>59</v>
      </c>
      <c r="B85" s="1"/>
      <c r="C85" s="3"/>
      <c r="D85" s="11">
        <v>2.4009999999999998</v>
      </c>
      <c r="E85" s="11" t="s">
        <v>9</v>
      </c>
      <c r="F85" s="11" t="s">
        <v>9</v>
      </c>
    </row>
    <row r="86" spans="1:6" ht="12.75" customHeight="1">
      <c r="A86" s="1" t="s">
        <v>60</v>
      </c>
      <c r="B86" s="1"/>
      <c r="C86" s="3"/>
      <c r="D86" s="118">
        <v>9.1999999999999998E-2</v>
      </c>
      <c r="E86" s="138" t="s">
        <v>9</v>
      </c>
      <c r="F86" s="138" t="s">
        <v>9</v>
      </c>
    </row>
    <row r="87" spans="1:6" ht="12.75" customHeight="1">
      <c r="A87" s="1" t="s">
        <v>61</v>
      </c>
      <c r="B87" s="1"/>
      <c r="C87" s="3"/>
      <c r="D87" s="118">
        <v>0</v>
      </c>
      <c r="E87" s="138" t="s">
        <v>9</v>
      </c>
      <c r="F87" s="138" t="s">
        <v>9</v>
      </c>
    </row>
    <row r="88" spans="1:6" ht="12.75" customHeight="1">
      <c r="A88" s="120" t="s">
        <v>62</v>
      </c>
      <c r="B88" s="1"/>
      <c r="C88" s="3"/>
      <c r="D88" s="119">
        <f>+D79+D81+D82+D83+D86</f>
        <v>2.8080000000000003</v>
      </c>
      <c r="E88" s="119">
        <f>+D88</f>
        <v>2.8080000000000003</v>
      </c>
      <c r="F88" s="119">
        <f>+D88</f>
        <v>2.8080000000000003</v>
      </c>
    </row>
    <row r="89" spans="1:6" ht="12.75" customHeight="1">
      <c r="A89" s="122" t="s">
        <v>63</v>
      </c>
      <c r="B89" s="123"/>
      <c r="C89" s="122"/>
      <c r="D89" s="123"/>
      <c r="E89" s="123"/>
      <c r="F89" s="123"/>
    </row>
    <row r="90" spans="1:6">
      <c r="A90" s="134"/>
    </row>
    <row r="91" spans="1:6">
      <c r="A91" s="1"/>
    </row>
    <row r="92" spans="1:6">
      <c r="A92" s="14" t="s">
        <v>66</v>
      </c>
    </row>
    <row r="93" spans="1:6">
      <c r="B93" s="8"/>
      <c r="C93" s="1"/>
    </row>
    <row r="94" spans="1:6">
      <c r="A94" s="1" t="s">
        <v>53</v>
      </c>
      <c r="B94" s="1"/>
      <c r="C94" s="3"/>
      <c r="D94" s="118">
        <v>3.0390000000000001</v>
      </c>
      <c r="E94" s="118" t="s">
        <v>9</v>
      </c>
      <c r="F94" s="118" t="s">
        <v>9</v>
      </c>
    </row>
    <row r="95" spans="1:6">
      <c r="A95" s="6" t="s">
        <v>65</v>
      </c>
      <c r="B95" s="6"/>
      <c r="C95" s="3"/>
      <c r="D95" s="105"/>
      <c r="E95" s="139"/>
      <c r="F95" s="139"/>
    </row>
    <row r="96" spans="1:6">
      <c r="A96" s="1"/>
      <c r="B96" s="1" t="s">
        <v>55</v>
      </c>
      <c r="C96" s="3"/>
      <c r="D96" s="118">
        <v>0.82399999999999995</v>
      </c>
      <c r="E96" s="118" t="s">
        <v>9</v>
      </c>
      <c r="F96" s="118" t="s">
        <v>9</v>
      </c>
    </row>
    <row r="97" spans="1:6">
      <c r="A97" s="1"/>
      <c r="B97" s="1" t="s">
        <v>56</v>
      </c>
      <c r="C97" s="3"/>
      <c r="D97" s="118">
        <v>0.127</v>
      </c>
      <c r="E97" s="118" t="s">
        <v>9</v>
      </c>
      <c r="F97" s="118" t="s">
        <v>9</v>
      </c>
    </row>
    <row r="98" spans="1:6">
      <c r="B98" s="1" t="s">
        <v>57</v>
      </c>
      <c r="C98" s="3"/>
      <c r="D98" s="118">
        <v>4.9000000000000002E-2</v>
      </c>
      <c r="E98" s="118" t="s">
        <v>9</v>
      </c>
      <c r="F98" s="118" t="s">
        <v>9</v>
      </c>
    </row>
    <row r="99" spans="1:6" ht="15">
      <c r="A99" s="1" t="s">
        <v>67</v>
      </c>
      <c r="B99" s="1"/>
      <c r="C99" s="3"/>
      <c r="D99" s="4">
        <v>0.72799999999999998</v>
      </c>
      <c r="E99" s="11" t="s">
        <v>9</v>
      </c>
      <c r="F99" s="11" t="s">
        <v>9</v>
      </c>
    </row>
    <row r="100" spans="1:6" ht="15">
      <c r="A100" s="1" t="s">
        <v>68</v>
      </c>
      <c r="B100" s="1"/>
      <c r="C100" s="3"/>
      <c r="D100" s="4">
        <v>3.3450000000000002</v>
      </c>
      <c r="E100" s="11" t="s">
        <v>9</v>
      </c>
      <c r="F100" s="11" t="s">
        <v>9</v>
      </c>
    </row>
    <row r="101" spans="1:6" ht="12.75" customHeight="1">
      <c r="A101" s="1" t="s">
        <v>60</v>
      </c>
      <c r="B101" s="1"/>
      <c r="C101" s="3"/>
      <c r="D101" s="118">
        <v>0.14099999999999999</v>
      </c>
      <c r="E101" s="138" t="s">
        <v>9</v>
      </c>
      <c r="F101" s="138" t="s">
        <v>9</v>
      </c>
    </row>
    <row r="102" spans="1:6" ht="12.75" customHeight="1">
      <c r="A102" s="1" t="s">
        <v>61</v>
      </c>
      <c r="B102" s="1"/>
      <c r="C102" s="3"/>
      <c r="D102" s="118">
        <v>0</v>
      </c>
      <c r="E102" s="138" t="s">
        <v>9</v>
      </c>
      <c r="F102" s="138" t="s">
        <v>9</v>
      </c>
    </row>
    <row r="103" spans="1:6" s="14" customFormat="1" ht="12.75" customHeight="1">
      <c r="A103" s="120" t="s">
        <v>62</v>
      </c>
      <c r="B103" s="8"/>
      <c r="C103" s="121"/>
      <c r="D103" s="119">
        <f>+D94+D96+D97+D98+D101+D102</f>
        <v>4.1800000000000006</v>
      </c>
      <c r="E103" s="119">
        <f>+D103</f>
        <v>4.1800000000000006</v>
      </c>
      <c r="F103" s="119">
        <f>+D103</f>
        <v>4.1800000000000006</v>
      </c>
    </row>
    <row r="104" spans="1:6" ht="12.75" customHeight="1">
      <c r="A104" s="122" t="s">
        <v>63</v>
      </c>
      <c r="B104" s="123"/>
      <c r="C104" s="122"/>
      <c r="D104" s="123"/>
      <c r="E104" s="123"/>
      <c r="F104" s="123"/>
    </row>
    <row r="105" spans="1:6">
      <c r="A105" s="134"/>
    </row>
    <row r="106" spans="1:6">
      <c r="A106" s="1"/>
    </row>
    <row r="107" spans="1:6" ht="12" customHeight="1">
      <c r="A107" s="83" t="s">
        <v>69</v>
      </c>
      <c r="B107" s="84"/>
      <c r="C107" s="85"/>
    </row>
    <row r="108" spans="1:6" ht="15" customHeight="1">
      <c r="A108" s="17"/>
    </row>
    <row r="109" spans="1:6">
      <c r="A109" s="14" t="s">
        <v>70</v>
      </c>
      <c r="B109" s="17"/>
      <c r="C109" s="17"/>
    </row>
    <row r="110" spans="1:6">
      <c r="A110" s="25" t="s">
        <v>71</v>
      </c>
      <c r="D110" s="135">
        <v>1614.28</v>
      </c>
      <c r="E110" s="156" t="s">
        <v>9</v>
      </c>
      <c r="F110" s="135">
        <v>1657.87</v>
      </c>
    </row>
    <row r="111" spans="1:6">
      <c r="A111" t="s">
        <v>72</v>
      </c>
      <c r="D111" s="150"/>
      <c r="E111" s="150"/>
      <c r="F111" s="150"/>
    </row>
    <row r="112" spans="1:6">
      <c r="A112" t="s">
        <v>73</v>
      </c>
      <c r="D112" s="150"/>
      <c r="E112" s="150"/>
      <c r="F112" s="150"/>
    </row>
    <row r="113" spans="1:6">
      <c r="A113" t="s">
        <v>74</v>
      </c>
      <c r="D113" s="150"/>
      <c r="E113" s="150"/>
      <c r="F113" s="150"/>
    </row>
    <row r="114" spans="1:6">
      <c r="A114" s="72" t="s">
        <v>75</v>
      </c>
      <c r="B114" s="72"/>
      <c r="C114" s="103"/>
      <c r="D114" s="150"/>
      <c r="E114" s="150"/>
      <c r="F114" s="150"/>
    </row>
    <row r="115" spans="1:6">
      <c r="A115" s="72" t="s">
        <v>76</v>
      </c>
      <c r="B115" s="72"/>
      <c r="C115" s="103"/>
      <c r="D115" s="150"/>
      <c r="E115" s="150"/>
      <c r="F115" s="150"/>
    </row>
    <row r="116" spans="1:6" ht="28.5" customHeight="1">
      <c r="A116" s="168" t="s">
        <v>77</v>
      </c>
      <c r="B116" s="168"/>
      <c r="C116" s="103"/>
      <c r="D116" s="150"/>
      <c r="E116" s="150"/>
      <c r="F116" s="150"/>
    </row>
    <row r="117" spans="1:6">
      <c r="A117" t="s">
        <v>78</v>
      </c>
      <c r="D117" s="150"/>
      <c r="E117" s="150"/>
      <c r="F117" s="150"/>
    </row>
    <row r="118" spans="1:6" ht="15" customHeight="1">
      <c r="A118" t="s">
        <v>79</v>
      </c>
      <c r="D118" s="150"/>
      <c r="E118" s="150"/>
      <c r="F118" s="150"/>
    </row>
    <row r="119" spans="1:6">
      <c r="A119" s="140" t="s">
        <v>80</v>
      </c>
      <c r="D119" s="23"/>
      <c r="E119" s="23"/>
      <c r="F119" s="23"/>
    </row>
    <row r="120" spans="1:6">
      <c r="A120" s="140" t="s">
        <v>81</v>
      </c>
      <c r="D120" s="23"/>
      <c r="E120" s="23"/>
      <c r="F120" s="23"/>
    </row>
    <row r="121" spans="1:6">
      <c r="D121" s="23"/>
      <c r="E121" s="23"/>
      <c r="F121" s="23"/>
    </row>
    <row r="122" spans="1:6">
      <c r="A122" s="14" t="s">
        <v>82</v>
      </c>
    </row>
    <row r="123" spans="1:6">
      <c r="A123" s="25" t="s">
        <v>71</v>
      </c>
      <c r="D123" s="22">
        <v>214.84</v>
      </c>
      <c r="E123" s="22" t="s">
        <v>9</v>
      </c>
      <c r="F123" s="22">
        <v>220.65</v>
      </c>
    </row>
    <row r="124" spans="1:6">
      <c r="A124" t="s">
        <v>72</v>
      </c>
      <c r="D124" s="150"/>
      <c r="E124" s="150"/>
      <c r="F124" s="150"/>
    </row>
    <row r="125" spans="1:6">
      <c r="A125" t="s">
        <v>73</v>
      </c>
      <c r="D125" s="150"/>
      <c r="E125" s="150"/>
      <c r="F125" s="150"/>
    </row>
    <row r="126" spans="1:6">
      <c r="A126" t="s">
        <v>74</v>
      </c>
      <c r="D126" s="150"/>
      <c r="E126" s="150"/>
      <c r="F126" s="150"/>
    </row>
    <row r="127" spans="1:6">
      <c r="A127" s="72" t="s">
        <v>75</v>
      </c>
      <c r="B127" s="72"/>
      <c r="C127" s="103"/>
      <c r="D127" s="150"/>
      <c r="E127" s="150"/>
      <c r="F127" s="150"/>
    </row>
    <row r="128" spans="1:6">
      <c r="A128" s="72" t="s">
        <v>76</v>
      </c>
      <c r="B128" s="72"/>
      <c r="C128" s="103"/>
      <c r="D128" s="150"/>
      <c r="E128" s="150"/>
      <c r="F128" s="150"/>
    </row>
    <row r="129" spans="1:6" ht="28.5" customHeight="1">
      <c r="A129" s="168" t="s">
        <v>77</v>
      </c>
      <c r="B129" s="168"/>
      <c r="C129" s="103"/>
      <c r="D129" s="150"/>
      <c r="E129" s="150"/>
      <c r="F129" s="150"/>
    </row>
    <row r="130" spans="1:6">
      <c r="A130" t="s">
        <v>78</v>
      </c>
      <c r="D130" s="150"/>
      <c r="E130" s="150"/>
      <c r="F130" s="150"/>
    </row>
    <row r="131" spans="1:6" ht="15" customHeight="1">
      <c r="A131" t="s">
        <v>79</v>
      </c>
      <c r="D131" s="150"/>
      <c r="E131" s="150"/>
      <c r="F131" s="150"/>
    </row>
    <row r="132" spans="1:6" ht="15" customHeight="1">
      <c r="A132" t="s">
        <v>83</v>
      </c>
      <c r="D132" s="157">
        <v>0</v>
      </c>
      <c r="E132" s="157">
        <v>0</v>
      </c>
      <c r="F132" s="158">
        <f>+F123*1.9%</f>
        <v>4.1923500000000002</v>
      </c>
    </row>
    <row r="133" spans="1:6" ht="15" customHeight="1">
      <c r="A133" t="s">
        <v>84</v>
      </c>
      <c r="D133" s="157">
        <v>214.84</v>
      </c>
      <c r="E133" s="157">
        <v>214.84</v>
      </c>
      <c r="F133" s="159">
        <f>+F123-F132</f>
        <v>216.45765</v>
      </c>
    </row>
    <row r="134" spans="1:6">
      <c r="A134" s="140" t="s">
        <v>81</v>
      </c>
      <c r="D134" s="23"/>
      <c r="E134" s="23"/>
      <c r="F134" s="23"/>
    </row>
    <row r="135" spans="1:6" ht="15" customHeight="1">
      <c r="A135" s="134"/>
      <c r="D135" s="23"/>
      <c r="E135" s="23"/>
      <c r="F135" s="23"/>
    </row>
    <row r="136" spans="1:6" ht="24" customHeight="1"/>
    <row r="137" spans="1:6">
      <c r="A137" s="14" t="s">
        <v>85</v>
      </c>
      <c r="D137" s="35">
        <v>1.38E-2</v>
      </c>
      <c r="E137" s="21" t="s">
        <v>9</v>
      </c>
      <c r="F137" s="163">
        <v>1.37E-2</v>
      </c>
    </row>
    <row r="138" spans="1:6" ht="14.25" customHeight="1"/>
    <row r="139" spans="1:6" ht="14.25" customHeight="1">
      <c r="A139" s="14" t="s">
        <v>86</v>
      </c>
    </row>
    <row r="140" spans="1:6">
      <c r="A140" t="s">
        <v>87</v>
      </c>
      <c r="D140" s="21">
        <v>1.2</v>
      </c>
      <c r="E140" s="21" t="s">
        <v>9</v>
      </c>
      <c r="F140" s="21" t="s">
        <v>9</v>
      </c>
    </row>
    <row r="141" spans="1:6" ht="15" customHeight="1">
      <c r="A141" t="s">
        <v>88</v>
      </c>
      <c r="D141" s="106"/>
      <c r="E141" s="106"/>
      <c r="F141" s="106"/>
    </row>
    <row r="142" spans="1:6">
      <c r="A142" s="104" t="s">
        <v>89</v>
      </c>
      <c r="C142" s="74"/>
      <c r="D142" s="113">
        <v>1.1599999999999999</v>
      </c>
      <c r="E142" s="21" t="s">
        <v>9</v>
      </c>
      <c r="F142" s="21" t="s">
        <v>9</v>
      </c>
    </row>
    <row r="143" spans="1:6">
      <c r="A143" s="104" t="s">
        <v>90</v>
      </c>
      <c r="C143" s="74"/>
      <c r="D143" s="113">
        <v>1.1599999999999999</v>
      </c>
      <c r="E143" s="21" t="s">
        <v>9</v>
      </c>
      <c r="F143" s="21" t="s">
        <v>9</v>
      </c>
    </row>
    <row r="144" spans="1:6">
      <c r="A144" s="140" t="s">
        <v>91</v>
      </c>
      <c r="C144" s="74"/>
      <c r="D144" s="30"/>
      <c r="E144" s="30"/>
      <c r="F144" s="30"/>
    </row>
    <row r="146" spans="1:6">
      <c r="A146" s="14" t="s">
        <v>92</v>
      </c>
      <c r="D146" s="21">
        <v>24.27</v>
      </c>
      <c r="E146" s="21" t="s">
        <v>9</v>
      </c>
      <c r="F146" s="21" t="s">
        <v>9</v>
      </c>
    </row>
    <row r="147" spans="1:6">
      <c r="A147" s="14"/>
      <c r="D147" s="56"/>
      <c r="E147" s="56"/>
      <c r="F147" s="56"/>
    </row>
    <row r="148" spans="1:6">
      <c r="A148" s="14" t="s">
        <v>93</v>
      </c>
      <c r="D148" s="34" t="s">
        <v>94</v>
      </c>
      <c r="E148" s="21" t="s">
        <v>9</v>
      </c>
      <c r="F148" s="21" t="s">
        <v>9</v>
      </c>
    </row>
    <row r="149" spans="1:6">
      <c r="D149" s="141"/>
      <c r="E149" s="141"/>
      <c r="F149" s="141"/>
    </row>
    <row r="150" spans="1:6">
      <c r="D150" s="141"/>
      <c r="E150" s="141"/>
      <c r="F150" s="141"/>
    </row>
    <row r="152" spans="1:6">
      <c r="A152" s="14" t="s">
        <v>95</v>
      </c>
      <c r="D152" s="22">
        <f t="shared" ref="D152:E152" si="0">D156</f>
        <v>10291.15</v>
      </c>
      <c r="E152" s="22" t="str">
        <f t="shared" si="0"/>
        <v>*</v>
      </c>
      <c r="F152" s="22">
        <f t="shared" ref="F152" si="1">F156</f>
        <v>10584</v>
      </c>
    </row>
    <row r="153" spans="1:6">
      <c r="A153" s="37"/>
    </row>
    <row r="154" spans="1:6">
      <c r="A154" s="14" t="s">
        <v>96</v>
      </c>
    </row>
    <row r="155" spans="1:6">
      <c r="A155" t="s">
        <v>97</v>
      </c>
      <c r="D155" s="22">
        <v>11156.93</v>
      </c>
      <c r="E155" s="22" t="s">
        <v>9</v>
      </c>
      <c r="F155" s="22">
        <v>11475</v>
      </c>
    </row>
    <row r="156" spans="1:6">
      <c r="A156" t="s">
        <v>98</v>
      </c>
      <c r="D156" s="22">
        <v>10291.15</v>
      </c>
      <c r="E156" s="22" t="s">
        <v>9</v>
      </c>
      <c r="F156" s="22">
        <v>10584</v>
      </c>
    </row>
    <row r="157" spans="1:6" ht="12.75" customHeight="1"/>
    <row r="158" spans="1:6" ht="12.75" customHeight="1">
      <c r="A158" s="14" t="s">
        <v>99</v>
      </c>
      <c r="D158" s="40">
        <v>1.4</v>
      </c>
      <c r="E158" s="40">
        <v>1.2</v>
      </c>
      <c r="F158" s="40">
        <v>1.2</v>
      </c>
    </row>
    <row r="159" spans="1:6" ht="12.75" customHeight="1"/>
    <row r="160" spans="1:6">
      <c r="A160" s="83" t="s">
        <v>100</v>
      </c>
      <c r="B160" s="84"/>
      <c r="C160" s="85"/>
    </row>
    <row r="161" spans="1:6" ht="15" customHeight="1">
      <c r="A161" s="17"/>
      <c r="B161" s="17"/>
      <c r="C161" s="17"/>
    </row>
    <row r="162" spans="1:6">
      <c r="A162" s="14" t="s">
        <v>101</v>
      </c>
    </row>
    <row r="163" spans="1:6">
      <c r="A163" t="s">
        <v>42</v>
      </c>
    </row>
    <row r="164" spans="1:6">
      <c r="A164" t="s">
        <v>102</v>
      </c>
      <c r="B164" s="5"/>
      <c r="D164" s="29">
        <v>23</v>
      </c>
      <c r="E164" s="29" t="s">
        <v>9</v>
      </c>
      <c r="F164" s="29" t="s">
        <v>9</v>
      </c>
    </row>
    <row r="165" spans="1:6">
      <c r="A165" t="s">
        <v>103</v>
      </c>
      <c r="B165" s="5"/>
      <c r="C165" s="20"/>
      <c r="D165" s="29">
        <v>23</v>
      </c>
      <c r="E165" s="29" t="s">
        <v>9</v>
      </c>
      <c r="F165" s="29" t="s">
        <v>9</v>
      </c>
    </row>
    <row r="166" spans="1:6">
      <c r="B166" s="5"/>
      <c r="C166" s="20"/>
      <c r="D166" s="56"/>
      <c r="E166" s="56"/>
      <c r="F166" s="56"/>
    </row>
    <row r="167" spans="1:6">
      <c r="A167" t="s">
        <v>104</v>
      </c>
      <c r="B167" s="5"/>
      <c r="C167" s="20"/>
      <c r="D167" s="29">
        <v>1.2</v>
      </c>
      <c r="E167" s="29" t="s">
        <v>9</v>
      </c>
      <c r="F167" s="29" t="s">
        <v>9</v>
      </c>
    </row>
    <row r="169" spans="1:6">
      <c r="A169" s="25" t="s">
        <v>105</v>
      </c>
      <c r="B169" s="25"/>
    </row>
    <row r="170" spans="1:6">
      <c r="A170" s="25"/>
      <c r="B170" s="25"/>
    </row>
    <row r="171" spans="1:6">
      <c r="A171" s="25" t="s">
        <v>71</v>
      </c>
      <c r="D171" s="135">
        <v>1810.11</v>
      </c>
      <c r="E171" s="135" t="s">
        <v>9</v>
      </c>
      <c r="F171" s="135">
        <v>1858.98</v>
      </c>
    </row>
    <row r="172" spans="1:6">
      <c r="A172" s="140" t="s">
        <v>81</v>
      </c>
      <c r="D172" s="23"/>
      <c r="E172" s="23"/>
      <c r="F172" s="23"/>
    </row>
    <row r="173" spans="1:6" ht="9" customHeight="1"/>
    <row r="174" spans="1:6">
      <c r="A174" t="s">
        <v>106</v>
      </c>
      <c r="D174" s="35">
        <v>2.5000000000000001E-2</v>
      </c>
      <c r="E174" s="35" t="s">
        <v>9</v>
      </c>
      <c r="F174" s="35" t="s">
        <v>9</v>
      </c>
    </row>
    <row r="175" spans="1:6" ht="9" customHeight="1">
      <c r="B175" s="37"/>
    </row>
    <row r="176" spans="1:6">
      <c r="A176" t="s">
        <v>107</v>
      </c>
      <c r="D176" s="35">
        <v>0.1246</v>
      </c>
      <c r="E176" s="35" t="s">
        <v>9</v>
      </c>
      <c r="F176" s="35" t="s">
        <v>9</v>
      </c>
    </row>
    <row r="177" spans="1:6" ht="9" customHeight="1"/>
    <row r="178" spans="1:6">
      <c r="A178" t="s">
        <v>108</v>
      </c>
      <c r="D178" s="21">
        <v>3.91</v>
      </c>
      <c r="E178" s="35" t="s">
        <v>9</v>
      </c>
      <c r="F178" s="35" t="s">
        <v>9</v>
      </c>
    </row>
    <row r="179" spans="1:6" ht="12.75" customHeight="1"/>
    <row r="180" spans="1:6">
      <c r="A180" s="83" t="s">
        <v>109</v>
      </c>
      <c r="B180" s="84"/>
      <c r="C180" s="85"/>
    </row>
    <row r="181" spans="1:6" ht="12.75" customHeight="1"/>
    <row r="182" spans="1:6">
      <c r="A182" s="14" t="s">
        <v>109</v>
      </c>
    </row>
    <row r="183" spans="1:6">
      <c r="A183" t="s">
        <v>42</v>
      </c>
      <c r="D183" s="29">
        <v>19</v>
      </c>
      <c r="E183" s="29" t="s">
        <v>9</v>
      </c>
      <c r="F183" s="29" t="s">
        <v>9</v>
      </c>
    </row>
    <row r="184" spans="1:6" ht="9" customHeight="1"/>
    <row r="185" spans="1:6">
      <c r="A185" s="25" t="s">
        <v>110</v>
      </c>
      <c r="B185" s="25"/>
    </row>
    <row r="186" spans="1:6" ht="9" customHeight="1">
      <c r="A186" s="25"/>
      <c r="B186" s="25"/>
    </row>
    <row r="187" spans="1:6">
      <c r="A187" s="25" t="s">
        <v>71</v>
      </c>
      <c r="D187" s="135">
        <v>1810.11</v>
      </c>
      <c r="E187" s="135" t="str">
        <f>E171</f>
        <v>*</v>
      </c>
      <c r="F187" s="135">
        <f>F171</f>
        <v>1858.98</v>
      </c>
    </row>
    <row r="188" spans="1:6">
      <c r="A188" s="140" t="s">
        <v>81</v>
      </c>
      <c r="D188" s="23"/>
      <c r="E188" s="23"/>
      <c r="F188" s="23"/>
    </row>
    <row r="189" spans="1:6" ht="9" customHeight="1"/>
    <row r="190" spans="1:6">
      <c r="A190" t="s">
        <v>106</v>
      </c>
      <c r="D190" s="35">
        <v>0.19800000000000001</v>
      </c>
      <c r="E190" s="35" t="s">
        <v>9</v>
      </c>
      <c r="F190" s="35" t="s">
        <v>9</v>
      </c>
    </row>
    <row r="191" spans="1:6">
      <c r="A191" s="134"/>
      <c r="D191" s="23"/>
      <c r="E191" s="23"/>
      <c r="F191" s="23"/>
    </row>
    <row r="192" spans="1:6" ht="9" customHeight="1">
      <c r="B192" s="37"/>
    </row>
    <row r="193" spans="1:6">
      <c r="A193" t="s">
        <v>107</v>
      </c>
      <c r="D193" s="35">
        <v>0.1779</v>
      </c>
      <c r="E193" s="35" t="s">
        <v>9</v>
      </c>
      <c r="F193" s="35" t="s">
        <v>9</v>
      </c>
    </row>
    <row r="194" spans="1:6" ht="9.75" customHeight="1"/>
    <row r="195" spans="1:6" ht="9" customHeight="1"/>
    <row r="196" spans="1:6">
      <c r="A196" t="s">
        <v>108</v>
      </c>
      <c r="D196" s="21">
        <v>4.25</v>
      </c>
      <c r="E196" s="35" t="s">
        <v>9</v>
      </c>
      <c r="F196" s="35" t="s">
        <v>9</v>
      </c>
    </row>
    <row r="197" spans="1:6" ht="9" customHeight="1"/>
    <row r="198" spans="1:6" ht="10.5" customHeight="1"/>
    <row r="199" spans="1:6">
      <c r="A199" s="80" t="s">
        <v>111</v>
      </c>
      <c r="B199" s="81"/>
      <c r="C199" s="82"/>
    </row>
    <row r="201" spans="1:6">
      <c r="A201" s="14" t="s">
        <v>112</v>
      </c>
    </row>
    <row r="202" spans="1:6">
      <c r="A202" t="s">
        <v>113</v>
      </c>
      <c r="D202" s="21">
        <v>4.5</v>
      </c>
      <c r="E202" s="21" t="s">
        <v>9</v>
      </c>
      <c r="F202" s="21" t="s">
        <v>9</v>
      </c>
    </row>
    <row r="203" spans="1:6" ht="9" customHeight="1">
      <c r="D203" s="20"/>
      <c r="E203" s="61"/>
      <c r="F203" s="61"/>
    </row>
    <row r="204" spans="1:6">
      <c r="A204" s="62" t="s">
        <v>114</v>
      </c>
      <c r="D204" s="20"/>
      <c r="E204" s="20"/>
      <c r="F204" s="20"/>
    </row>
    <row r="205" spans="1:6">
      <c r="A205" t="s">
        <v>113</v>
      </c>
      <c r="D205" s="63">
        <v>9</v>
      </c>
      <c r="E205" s="63" t="s">
        <v>9</v>
      </c>
      <c r="F205" s="63" t="s">
        <v>9</v>
      </c>
    </row>
    <row r="206" spans="1:6" ht="9" customHeight="1">
      <c r="D206" s="20"/>
      <c r="E206" s="20"/>
      <c r="F206" s="20"/>
    </row>
    <row r="207" spans="1:6">
      <c r="A207" s="14" t="s">
        <v>115</v>
      </c>
      <c r="D207" s="21">
        <v>0.87319999999999998</v>
      </c>
      <c r="E207" s="21" t="s">
        <v>9</v>
      </c>
      <c r="F207" s="21" t="s">
        <v>9</v>
      </c>
    </row>
    <row r="208" spans="1:6" ht="9" customHeight="1"/>
    <row r="209" spans="1:6">
      <c r="A209" s="14" t="s">
        <v>116</v>
      </c>
      <c r="D209" s="22">
        <v>14141.1</v>
      </c>
      <c r="E209" s="22" t="s">
        <v>9</v>
      </c>
      <c r="F209" s="22">
        <v>14522.9</v>
      </c>
    </row>
    <row r="210" spans="1:6">
      <c r="A210" s="134"/>
    </row>
  </sheetData>
  <mergeCells count="4">
    <mergeCell ref="A116:B116"/>
    <mergeCell ref="A129:B129"/>
    <mergeCell ref="A44:B44"/>
    <mergeCell ref="A48:B48"/>
  </mergeCells>
  <phoneticPr fontId="31" type="noConversion"/>
  <pageMargins left="0.25" right="0.25" top="0.75" bottom="0.75" header="0.3" footer="0.3"/>
  <pageSetup scale="89" fitToHeight="0" orientation="landscape" r:id="rId1"/>
  <headerFooter scaleWithDoc="0" alignWithMargins="0">
    <oddHeader xml:space="preserve">&amp;C&amp;"-,Bold"&amp;14&amp;A John Jenft Summary Sheet &amp;20
</oddHeader>
    <oddFooter>&amp;C&amp;F</oddFooter>
  </headerFooter>
  <rowBreaks count="5" manualBreakCount="5">
    <brk id="37" max="16383" man="1"/>
    <brk id="74" max="16383" man="1"/>
    <brk id="106" max="9" man="1"/>
    <brk id="138" max="9" man="1"/>
    <brk id="179" max="9" man="1"/>
  </rowBreaks>
  <colBreaks count="1" manualBreakCount="1">
    <brk id="3" max="19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G176"/>
  <sheetViews>
    <sheetView zoomScaleNormal="100" workbookViewId="0">
      <pane ySplit="3" topLeftCell="A4" activePane="bottomLeft" state="frozen"/>
      <selection pane="bottomLeft" activeCell="E6" sqref="E6"/>
    </sheetView>
  </sheetViews>
  <sheetFormatPr defaultColWidth="9.44140625" defaultRowHeight="14.4"/>
  <cols>
    <col min="1" max="1" width="2.5546875" customWidth="1"/>
    <col min="2" max="2" width="15" customWidth="1"/>
    <col min="3" max="3" width="8" customWidth="1"/>
    <col min="4" max="4" width="30.44140625" customWidth="1"/>
    <col min="5" max="5" width="18.44140625" customWidth="1"/>
    <col min="6" max="6" width="16.5546875" customWidth="1"/>
    <col min="7" max="7" width="14.44140625" customWidth="1"/>
  </cols>
  <sheetData>
    <row r="3" spans="2:7" ht="60.6" customHeight="1">
      <c r="B3" s="170" t="s">
        <v>117</v>
      </c>
      <c r="C3" s="170"/>
      <c r="D3" s="170"/>
      <c r="E3" s="16" t="str">
        <f>IF('2025-26 School Year'!D5="","",'2025-26 School Year'!D5)</f>
        <v>Enacted
04/26/2025</v>
      </c>
      <c r="F3" s="16" t="str">
        <f>IF('2025-26 School Year'!E5="","",'2025-26 School Year'!E5)</f>
        <v>Governor's Budget SY25-26 12/22/2025</v>
      </c>
      <c r="G3" s="16" t="str">
        <f>IF('2025-26 School Year'!F5="","",'2025-26 School Year'!F5)</f>
        <v>Governor's Budget SY26-27 12/22/2025</v>
      </c>
    </row>
    <row r="4" spans="2:7" ht="12" customHeight="1">
      <c r="B4" s="17"/>
      <c r="C4" s="17"/>
      <c r="D4" s="17"/>
    </row>
    <row r="5" spans="2:7" ht="12.75" customHeight="1">
      <c r="B5" s="14" t="s">
        <v>7</v>
      </c>
    </row>
    <row r="6" spans="2:7" ht="12" customHeight="1">
      <c r="B6" t="str">
        <f>'2025-26 School Year'!A7</f>
        <v>Certificated Maintenance</v>
      </c>
      <c r="E6" s="45">
        <f>IF($E$3="","",'2025-26 School Year'!D7)</f>
        <v>0.16020000000000001</v>
      </c>
      <c r="F6" s="45" t="str">
        <f>IF($E$3="","",'2025-26 School Year'!E7)</f>
        <v>*</v>
      </c>
      <c r="G6" s="45" t="str">
        <f>IF($E$3="","",'2025-26 School Year'!F7)</f>
        <v>*</v>
      </c>
    </row>
    <row r="7" spans="2:7" ht="12.75" customHeight="1">
      <c r="B7" t="str">
        <f>'2025-26 School Year'!A9</f>
        <v>Certificated Increase</v>
      </c>
      <c r="E7" s="45">
        <f>IF($E$3="","",'2025-26 School Year'!D9)</f>
        <v>0.15390000000000001</v>
      </c>
      <c r="F7" s="45" t="str">
        <f>IF($E$3="","",'2025-26 School Year'!E9)</f>
        <v>*</v>
      </c>
      <c r="G7" s="45" t="str">
        <f>IF($E$3="","",'2025-26 School Year'!F9)</f>
        <v>*</v>
      </c>
    </row>
    <row r="8" spans="2:7" ht="12.75" customHeight="1">
      <c r="B8" t="str">
        <f>'2025-26 School Year'!A8</f>
        <v>Classified Maintenance</v>
      </c>
      <c r="E8" s="45">
        <f>IF($E$3="","",'2025-26 School Year'!D8)</f>
        <v>0.1807</v>
      </c>
      <c r="F8" s="45" t="str">
        <f>IF($E$3="","",'2025-26 School Year'!E8)</f>
        <v>*</v>
      </c>
      <c r="G8" s="45" t="str">
        <f>IF($E$3="","",'2025-26 School Year'!F8)</f>
        <v>*</v>
      </c>
    </row>
    <row r="9" spans="2:7" ht="12.75" customHeight="1">
      <c r="B9" t="str">
        <f>'2025-26 School Year'!A10</f>
        <v>Classified Increase</v>
      </c>
      <c r="E9" s="45">
        <f>IF($E$3="","",'2025-26 School Year'!D10)</f>
        <v>0.1472</v>
      </c>
      <c r="F9" s="45" t="str">
        <f>IF($E$3="","",'2025-26 School Year'!E10)</f>
        <v>*</v>
      </c>
      <c r="G9" s="45" t="str">
        <f>IF($E$3="","",'2025-26 School Year'!F10)</f>
        <v>*</v>
      </c>
    </row>
    <row r="10" spans="2:7" ht="12.75" customHeight="1">
      <c r="G10" s="46"/>
    </row>
    <row r="11" spans="2:7" ht="12.75" customHeight="1">
      <c r="B11" s="14" t="s">
        <v>118</v>
      </c>
    </row>
    <row r="12" spans="2:7" ht="12.75" customHeight="1">
      <c r="B12" t="str">
        <f>'2025-26 School Year'!A13</f>
        <v>TRS</v>
      </c>
      <c r="E12" s="45">
        <f>IF($E$3="","",'2025-26 School Year'!D13)</f>
        <v>7.7399999999999997E-2</v>
      </c>
      <c r="F12" s="45" t="str">
        <f>IF($E$3="","",'2025-26 School Year'!E13)</f>
        <v>*</v>
      </c>
      <c r="G12" s="45" t="str">
        <f>IF($E$3="","",'2025-26 School Year'!F13)</f>
        <v>*</v>
      </c>
    </row>
    <row r="13" spans="2:7" ht="12.75" customHeight="1">
      <c r="B13" t="str">
        <f>'2025-26 School Year'!A14</f>
        <v>PERS</v>
      </c>
      <c r="E13" s="45" t="str">
        <f>IF($E$3="","",'2025-26 School Year'!D14)</f>
        <v>Not Calculated</v>
      </c>
      <c r="F13" s="45" t="str">
        <f>IF($E$3="","",'2025-26 School Year'!E14)</f>
        <v>Not Calculated</v>
      </c>
      <c r="G13" s="45" t="str">
        <f>IF($E$3="","",'2025-26 School Year'!F14)</f>
        <v>Not Calculated</v>
      </c>
    </row>
    <row r="14" spans="2:7" ht="12.75" customHeight="1">
      <c r="B14" t="str">
        <f>'2025-26 School Year'!A15</f>
        <v>SERS</v>
      </c>
      <c r="E14" s="45">
        <f>IF($E$3="","",'2025-26 School Year'!D15)</f>
        <v>7.0699999999999999E-2</v>
      </c>
      <c r="F14" s="45" t="str">
        <f>IF($E$3="","",'2025-26 School Year'!E15)</f>
        <v>*</v>
      </c>
      <c r="G14" s="45" t="str">
        <f>IF($E$3="","",'2025-26 School Year'!F15)</f>
        <v>*</v>
      </c>
    </row>
    <row r="15" spans="2:7" ht="12.75" customHeight="1">
      <c r="G15" s="46"/>
    </row>
    <row r="16" spans="2:7" ht="12.75" customHeight="1">
      <c r="B16" s="14" t="s">
        <v>19</v>
      </c>
      <c r="F16" s="5"/>
    </row>
    <row r="17" spans="2:7" ht="12.75" customHeight="1">
      <c r="B17" t="str">
        <f>'2025-26 School Year'!A18</f>
        <v>Maintenance  Rate</v>
      </c>
      <c r="E17" s="22">
        <f>IF(E3="","",'2025-26 School Year'!D18)</f>
        <v>1307</v>
      </c>
      <c r="F17" s="22" t="str">
        <f>IF(F3="","",'2025-26 School Year'!E18)</f>
        <v>*</v>
      </c>
      <c r="G17" s="22">
        <f>IF(G3="","",'2025-26 School Year'!F18)</f>
        <v>1361</v>
      </c>
    </row>
    <row r="18" spans="2:7" ht="12.75" customHeight="1">
      <c r="E18" s="23"/>
      <c r="F18" s="23"/>
      <c r="G18" s="23"/>
    </row>
    <row r="19" spans="2:7" ht="12.75" customHeight="1">
      <c r="B19" s="14"/>
      <c r="G19" s="108"/>
    </row>
    <row r="20" spans="2:7" ht="15" customHeight="1">
      <c r="B20" s="14" t="s">
        <v>21</v>
      </c>
      <c r="D20" s="5"/>
    </row>
    <row r="21" spans="2:7" ht="15" customHeight="1">
      <c r="B21" t="str">
        <f>'2025-26 School Year'!A22</f>
        <v>Maintenance  Multiplier</v>
      </c>
      <c r="D21" s="5"/>
      <c r="E21" s="76">
        <f>IF(E3="","",'2025-26 School Year'!D22)</f>
        <v>1.02</v>
      </c>
      <c r="F21" s="76" t="str">
        <f>IF(F3="","",'2025-26 School Year'!E22)</f>
        <v>*</v>
      </c>
      <c r="G21" s="76" t="str">
        <f>IF(G3="","",'2025-26 School Year'!F22)</f>
        <v>*</v>
      </c>
    </row>
    <row r="22" spans="2:7" ht="15" customHeight="1">
      <c r="D22" s="5"/>
    </row>
    <row r="23" spans="2:7" ht="15" customHeight="1">
      <c r="B23" s="14" t="s">
        <v>23</v>
      </c>
      <c r="D23" s="5"/>
    </row>
    <row r="24" spans="2:7" ht="15" customHeight="1">
      <c r="B24" t="str">
        <f>'2025-26 School Year'!A25</f>
        <v>Maintenance  Multiplier</v>
      </c>
      <c r="D24" s="5"/>
      <c r="E24" s="76">
        <f>IF(E3="","",'2025-26 School Year'!D25)</f>
        <v>1.43</v>
      </c>
      <c r="F24" s="76" t="str">
        <f>IF(F3="","",'2025-26 School Year'!E25)</f>
        <v>*</v>
      </c>
      <c r="G24" s="76" t="str">
        <f>IF(G3="","",'2025-26 School Year'!F25)</f>
        <v>*</v>
      </c>
    </row>
    <row r="25" spans="2:7" ht="15" customHeight="1">
      <c r="D25" s="5"/>
      <c r="F25" s="77"/>
      <c r="G25" s="78"/>
    </row>
    <row r="26" spans="2:7" ht="12.75" customHeight="1">
      <c r="B26" s="14" t="s">
        <v>119</v>
      </c>
      <c r="E26" s="39">
        <f>IF(E3="","",'2025-26 School Year'!D27)</f>
        <v>67.61</v>
      </c>
      <c r="F26" s="39" t="str">
        <f>IF(F3="","",'2025-26 School Year'!E27)</f>
        <v>*</v>
      </c>
      <c r="G26" s="39">
        <f>IF(G3="","",'2025-26 School Year'!F27)</f>
        <v>77.56</v>
      </c>
    </row>
    <row r="27" spans="2:7" ht="12.75" customHeight="1">
      <c r="G27" s="46"/>
    </row>
    <row r="28" spans="2:7" ht="12.75" customHeight="1">
      <c r="B28" s="14" t="s">
        <v>120</v>
      </c>
      <c r="G28" s="47"/>
    </row>
    <row r="29" spans="2:7">
      <c r="B29" t="str">
        <f>'2025-26 School Year'!A31</f>
        <v>CIS Salary Allocation</v>
      </c>
      <c r="D29" s="48"/>
      <c r="E29" s="59">
        <f>IF($E$3="","",'2025-26 School Year'!D31)</f>
        <v>80164</v>
      </c>
      <c r="F29" s="59" t="str">
        <f>IF($E$3="","",'2025-26 School Year'!E31)</f>
        <v>*</v>
      </c>
      <c r="G29" s="59">
        <f>IF($E$3="","",'2025-26 School Year'!F31)</f>
        <v>82329</v>
      </c>
    </row>
    <row r="30" spans="2:7">
      <c r="B30" t="str">
        <f>'2025-26 School Year'!A32</f>
        <v>CLS Minimum Base Salary</v>
      </c>
      <c r="D30" s="48"/>
      <c r="E30" s="59">
        <f>IF($E$3="","",'2025-26 School Year'!D32)</f>
        <v>57507</v>
      </c>
      <c r="F30" s="59" t="str">
        <f>IF($E$3="","",'2025-26 School Year'!E32)</f>
        <v>*</v>
      </c>
      <c r="G30" s="59">
        <f>IF($E$3="","",'2025-26 School Year'!F32)</f>
        <v>59060</v>
      </c>
    </row>
    <row r="31" spans="2:7">
      <c r="B31" t="str">
        <f>'2025-26 School Year'!A33</f>
        <v>Administrative Minimum Salary</v>
      </c>
      <c r="D31" s="48"/>
      <c r="E31" s="59">
        <f>IF($E$3="","",'2025-26 School Year'!D33)</f>
        <v>118994</v>
      </c>
      <c r="F31" s="59" t="str">
        <f>IF($E$3="","",'2025-26 School Year'!E33)</f>
        <v>*</v>
      </c>
      <c r="G31" s="59">
        <f>IF($E$3="","",'2025-26 School Year'!F33)</f>
        <v>122207</v>
      </c>
    </row>
    <row r="32" spans="2:7">
      <c r="B32" t="str">
        <f>'2025-26 School Year'!A34</f>
        <v>Regionalization Factors as of Date</v>
      </c>
      <c r="D32" s="48"/>
      <c r="E32" s="70">
        <f>IF($E$3="","",'2025-26 School Year'!D34)</f>
        <v>45354</v>
      </c>
      <c r="F32" s="70">
        <f>IF($E$3="","",'2025-26 School Year'!E34)</f>
        <v>45354</v>
      </c>
      <c r="G32" s="70">
        <f>IF($E$3="","",'2025-26 School Year'!F34)</f>
        <v>45354</v>
      </c>
    </row>
    <row r="33" spans="1:7">
      <c r="B33" t="str">
        <f>'2025-26 School Year'!A35</f>
        <v>CIS Professional Development (State Allocated Units Only)</v>
      </c>
      <c r="D33" s="48"/>
      <c r="E33" s="59" t="str">
        <f>IF($E$3="","",'2025-26 School Year'!D35)</f>
        <v>3 days</v>
      </c>
      <c r="F33" s="59" t="str">
        <f>IF($E$3="","",'2025-26 School Year'!E35)</f>
        <v>*</v>
      </c>
      <c r="G33" s="59" t="str">
        <f>IF($E$3="","",'2025-26 School Year'!F35)</f>
        <v>*</v>
      </c>
    </row>
    <row r="34" spans="1:7">
      <c r="D34" s="48"/>
      <c r="F34" s="7"/>
      <c r="G34" s="66"/>
    </row>
    <row r="35" spans="1:7">
      <c r="D35" s="48"/>
      <c r="F35" s="7"/>
      <c r="G35" s="66"/>
    </row>
    <row r="36" spans="1:7" ht="12.75" customHeight="1"/>
    <row r="37" spans="1:7" ht="29.25" customHeight="1">
      <c r="A37" s="20"/>
      <c r="B37" s="169" t="s">
        <v>121</v>
      </c>
      <c r="C37" s="169"/>
      <c r="D37" s="50" t="s">
        <v>122</v>
      </c>
      <c r="E37" s="51">
        <f>IF($E$3="","",'2025-26 School Year'!D44)</f>
        <v>3908</v>
      </c>
      <c r="F37" s="51" t="str">
        <f>IF($E$3="","",'2025-26 School Year'!E44)</f>
        <v>*</v>
      </c>
      <c r="G37" s="51">
        <f>IF($E$3="","",'2025-26 School Year'!F44)</f>
        <v>4006</v>
      </c>
    </row>
    <row r="38" spans="1:7" ht="33.75" customHeight="1">
      <c r="A38" s="20"/>
      <c r="B38" s="57"/>
      <c r="C38" s="57"/>
      <c r="D38" s="50" t="s">
        <v>40</v>
      </c>
      <c r="E38" s="52">
        <f>IF($E$3="","",'2025-26 School Year'!D45)</f>
        <v>6514</v>
      </c>
      <c r="F38" s="52" t="str">
        <f>IF($E$3="","",'2025-26 School Year'!E45)</f>
        <v>*</v>
      </c>
      <c r="G38" s="52">
        <f>IF($E$3="","",'2025-26 School Year'!F45)</f>
        <v>6677</v>
      </c>
    </row>
    <row r="39" spans="1:7" ht="12.75" customHeight="1">
      <c r="B39" s="53"/>
      <c r="C39" s="53"/>
      <c r="D39" s="103"/>
      <c r="F39" s="103"/>
      <c r="G39" s="54"/>
    </row>
    <row r="40" spans="1:7">
      <c r="G40" s="72"/>
    </row>
    <row r="41" spans="1:7" ht="32.25" customHeight="1">
      <c r="A41" s="20"/>
      <c r="B41" s="169" t="s">
        <v>123</v>
      </c>
      <c r="C41" s="169"/>
      <c r="D41" s="50" t="s">
        <v>122</v>
      </c>
      <c r="E41" s="51">
        <f>IF($E$3="","",'2025-26 School Year'!D48)</f>
        <v>3000</v>
      </c>
      <c r="F41" s="51" t="str">
        <f>IF($E$3="","",'2025-26 School Year'!E48)</f>
        <v>*</v>
      </c>
      <c r="G41" s="51" t="str">
        <f>IF($E$3="","",'2025-26 School Year'!F48)</f>
        <v>*</v>
      </c>
    </row>
    <row r="42" spans="1:7" ht="30.75" customHeight="1">
      <c r="A42" s="20"/>
      <c r="B42" s="57"/>
      <c r="C42" s="57"/>
      <c r="D42" s="50" t="s">
        <v>40</v>
      </c>
      <c r="E42" s="52">
        <f>IF($E$3="","",'2025-26 School Year'!D49)</f>
        <v>5000</v>
      </c>
      <c r="F42" s="52" t="str">
        <f>IF($E$3="","",'2025-26 School Year'!E49)</f>
        <v>*</v>
      </c>
      <c r="G42" s="52" t="str">
        <f>IF($E$3="","",'2025-26 School Year'!F49)</f>
        <v>*</v>
      </c>
    </row>
    <row r="43" spans="1:7" ht="12.75" customHeight="1">
      <c r="A43" s="20"/>
      <c r="G43" s="5"/>
    </row>
    <row r="46" spans="1:7" ht="13.5" customHeight="1"/>
    <row r="47" spans="1:7" ht="14.85" hidden="1" customHeight="1"/>
    <row r="48" spans="1:7" ht="14.85" hidden="1" customHeight="1">
      <c r="B48" s="64"/>
    </row>
    <row r="49" spans="1:2" ht="14.85" hidden="1" customHeight="1"/>
    <row r="50" spans="1:2" ht="14.85" hidden="1" customHeight="1"/>
    <row r="51" spans="1:2" ht="14.85" hidden="1" customHeight="1"/>
    <row r="52" spans="1:2" ht="14.85" hidden="1" customHeight="1"/>
    <row r="53" spans="1:2" ht="14.85" hidden="1" customHeight="1"/>
    <row r="54" spans="1:2" ht="14.85" hidden="1" customHeight="1"/>
    <row r="56" spans="1:2" ht="14.85" hidden="1" customHeight="1">
      <c r="A56" t="s">
        <v>124</v>
      </c>
      <c r="B56" s="64"/>
    </row>
    <row r="57" spans="1:2" ht="14.85" hidden="1" customHeight="1"/>
    <row r="58" spans="1:2" ht="14.85" hidden="1" customHeight="1"/>
    <row r="59" spans="1:2" ht="14.85" hidden="1" customHeight="1"/>
    <row r="60" spans="1:2" ht="14.85" hidden="1" customHeight="1"/>
    <row r="61" spans="1:2" ht="14.85" hidden="1" customHeight="1"/>
    <row r="62" spans="1:2" ht="14.85" hidden="1" customHeight="1"/>
    <row r="63" spans="1:2" ht="14.85" hidden="1" customHeight="1"/>
    <row r="64" spans="1:2" ht="14.85" hidden="1" customHeight="1"/>
    <row r="65" spans="2:4" ht="14.85" hidden="1" customHeight="1"/>
    <row r="66" spans="2:4" ht="14.85" hidden="1" customHeight="1"/>
    <row r="67" spans="2:4" ht="14.85" hidden="1" customHeight="1">
      <c r="B67" s="14"/>
    </row>
    <row r="68" spans="2:4" ht="14.85" hidden="1" customHeight="1">
      <c r="B68" s="12"/>
      <c r="C68" s="12"/>
    </row>
    <row r="69" spans="2:4">
      <c r="B69" s="12"/>
      <c r="C69" s="12"/>
    </row>
    <row r="71" spans="2:4">
      <c r="B71" s="14"/>
    </row>
    <row r="74" spans="2:4">
      <c r="B74" s="14"/>
    </row>
    <row r="78" spans="2:4">
      <c r="B78" s="14"/>
      <c r="C78" s="14"/>
    </row>
    <row r="79" spans="2:4">
      <c r="D79" s="5"/>
    </row>
    <row r="80" spans="2:4">
      <c r="D80" s="5"/>
    </row>
    <row r="81" spans="1:4">
      <c r="D81" s="5"/>
    </row>
    <row r="82" spans="1:4">
      <c r="B82" s="25"/>
      <c r="C82" s="25"/>
      <c r="D82" s="5"/>
    </row>
    <row r="83" spans="1:4">
      <c r="D83" s="5"/>
    </row>
    <row r="84" spans="1:4">
      <c r="D84" s="5"/>
    </row>
    <row r="85" spans="1:4">
      <c r="D85" s="5"/>
    </row>
    <row r="86" spans="1:4">
      <c r="D86" s="5"/>
    </row>
    <row r="87" spans="1:4">
      <c r="D87" s="5"/>
    </row>
    <row r="88" spans="1:4">
      <c r="D88" s="5"/>
    </row>
    <row r="89" spans="1:4">
      <c r="D89" s="5"/>
    </row>
    <row r="92" spans="1:4">
      <c r="A92" s="12"/>
      <c r="B92" s="62"/>
      <c r="C92" s="62"/>
    </row>
    <row r="93" spans="1:4" ht="15.75" customHeight="1">
      <c r="D93" s="5"/>
    </row>
    <row r="94" spans="1:4">
      <c r="D94" s="5"/>
    </row>
    <row r="95" spans="1:4">
      <c r="D95" s="5"/>
    </row>
    <row r="96" spans="1:4" ht="15" hidden="1" customHeight="1">
      <c r="B96" s="25"/>
      <c r="C96" s="25"/>
      <c r="D96" s="5"/>
    </row>
    <row r="97" spans="2:4">
      <c r="D97" s="5"/>
    </row>
    <row r="98" spans="2:4">
      <c r="D98" s="5"/>
    </row>
    <row r="99" spans="2:4" ht="15" customHeight="1">
      <c r="D99" s="5"/>
    </row>
    <row r="100" spans="2:4" ht="15" customHeight="1">
      <c r="D100" s="5"/>
    </row>
    <row r="101" spans="2:4" ht="15" customHeight="1">
      <c r="D101" s="5"/>
    </row>
    <row r="102" spans="2:4" ht="15" customHeight="1">
      <c r="D102" s="5"/>
    </row>
    <row r="103" spans="2:4">
      <c r="D103" s="5"/>
    </row>
    <row r="104" spans="2:4">
      <c r="D104" s="5"/>
    </row>
    <row r="105" spans="2:4">
      <c r="D105" s="5"/>
    </row>
    <row r="106" spans="2:4">
      <c r="B106" s="14"/>
      <c r="C106" s="14"/>
      <c r="D106" s="5"/>
    </row>
    <row r="107" spans="2:4">
      <c r="D107" s="5"/>
    </row>
    <row r="108" spans="2:4">
      <c r="D108" s="5"/>
    </row>
    <row r="109" spans="2:4">
      <c r="D109" s="5"/>
    </row>
    <row r="110" spans="2:4" ht="14.85" hidden="1" customHeight="1">
      <c r="B110" s="25"/>
      <c r="C110" s="25"/>
      <c r="D110" s="5"/>
    </row>
    <row r="111" spans="2:4">
      <c r="D111" s="5"/>
    </row>
    <row r="112" spans="2:4">
      <c r="D112" s="5"/>
    </row>
    <row r="113" spans="2:4">
      <c r="D113" s="5"/>
    </row>
    <row r="114" spans="2:4">
      <c r="D114" s="5"/>
    </row>
    <row r="115" spans="2:4">
      <c r="D115" s="5"/>
    </row>
    <row r="116" spans="2:4">
      <c r="D116" s="5"/>
    </row>
    <row r="117" spans="2:4">
      <c r="D117" s="5"/>
    </row>
    <row r="119" spans="2:4">
      <c r="B119" s="14"/>
    </row>
    <row r="120" spans="2:4">
      <c r="D120" s="5"/>
    </row>
    <row r="121" spans="2:4">
      <c r="B121" s="168"/>
      <c r="C121" s="168"/>
      <c r="D121" s="5"/>
    </row>
    <row r="122" spans="2:4">
      <c r="B122" s="168"/>
      <c r="C122" s="168"/>
      <c r="D122" s="171"/>
    </row>
    <row r="123" spans="2:4">
      <c r="B123" s="168"/>
      <c r="C123" s="168"/>
      <c r="D123" s="171"/>
    </row>
    <row r="125" spans="2:4">
      <c r="B125" s="14"/>
    </row>
    <row r="129" spans="2:4">
      <c r="B129" s="41"/>
    </row>
    <row r="135" spans="2:4">
      <c r="B135" s="173"/>
      <c r="C135" s="173"/>
      <c r="D135" s="173"/>
    </row>
    <row r="136" spans="2:4">
      <c r="B136" s="17"/>
      <c r="C136" s="17"/>
      <c r="D136" s="17"/>
    </row>
    <row r="137" spans="2:4">
      <c r="B137" s="14"/>
    </row>
    <row r="138" spans="2:4">
      <c r="B138" s="25"/>
    </row>
    <row r="142" spans="2:4">
      <c r="B142" s="168"/>
      <c r="C142" s="168"/>
      <c r="D142" s="172"/>
    </row>
    <row r="143" spans="2:4">
      <c r="B143" s="168"/>
      <c r="C143" s="168"/>
      <c r="D143" s="172"/>
    </row>
    <row r="144" spans="2:4">
      <c r="B144" s="168"/>
      <c r="C144" s="168"/>
      <c r="D144" s="172"/>
    </row>
    <row r="145" spans="2:4">
      <c r="B145" s="168"/>
      <c r="C145" s="168"/>
      <c r="D145" s="172"/>
    </row>
    <row r="149" spans="2:4">
      <c r="B149" s="14"/>
    </row>
    <row r="155" spans="2:4">
      <c r="B155" s="14"/>
    </row>
    <row r="159" spans="2:4">
      <c r="B159" s="14"/>
    </row>
    <row r="161" spans="2:3">
      <c r="B161" s="14"/>
    </row>
    <row r="163" spans="2:3">
      <c r="B163" s="14"/>
    </row>
    <row r="165" spans="2:3">
      <c r="C165" s="5"/>
    </row>
    <row r="166" spans="2:3">
      <c r="C166" s="5"/>
    </row>
    <row r="172" spans="2:3">
      <c r="B172" s="14"/>
    </row>
    <row r="173" spans="2:3" ht="15" customHeight="1"/>
    <row r="174" spans="2:3" ht="15" customHeight="1"/>
    <row r="175" spans="2:3" ht="15" customHeight="1"/>
    <row r="176" spans="2:3" ht="15" customHeight="1"/>
  </sheetData>
  <mergeCells count="11">
    <mergeCell ref="B144:C145"/>
    <mergeCell ref="D144:D145"/>
    <mergeCell ref="B135:D135"/>
    <mergeCell ref="B142:C143"/>
    <mergeCell ref="D142:D143"/>
    <mergeCell ref="B3:D3"/>
    <mergeCell ref="B37:C37"/>
    <mergeCell ref="B121:C121"/>
    <mergeCell ref="B122:C123"/>
    <mergeCell ref="D122:D123"/>
    <mergeCell ref="B41:C41"/>
  </mergeCells>
  <pageMargins left="0.25" right="0.25" top="0.75" bottom="0.75" header="0.3" footer="0.3"/>
  <pageSetup scale="75" orientation="landscape" r:id="rId1"/>
  <headerFooter>
    <oddHeader>&amp;C&amp;"-,Bold"&amp;20Salaries, Benefits, and Other Factors</oddHeader>
  </headerFooter>
  <rowBreaks count="1" manualBreakCount="1">
    <brk id="4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G136"/>
  <sheetViews>
    <sheetView zoomScaleNormal="100" workbookViewId="0">
      <pane ySplit="3" topLeftCell="A28" activePane="bottomLeft" state="frozen"/>
      <selection pane="bottomLeft" activeCell="E47" sqref="E47"/>
    </sheetView>
  </sheetViews>
  <sheetFormatPr defaultColWidth="9.44140625" defaultRowHeight="14.4"/>
  <cols>
    <col min="1" max="1" width="2.44140625" customWidth="1"/>
    <col min="2" max="2" width="38.5546875" customWidth="1"/>
    <col min="3" max="3" width="20.44140625" customWidth="1"/>
    <col min="4" max="4" width="16" customWidth="1"/>
    <col min="5" max="5" width="13.44140625" customWidth="1"/>
    <col min="6" max="6" width="14.44140625" customWidth="1"/>
    <col min="7" max="7" width="15.44140625" customWidth="1"/>
  </cols>
  <sheetData>
    <row r="2" spans="1:7" ht="14.25" customHeight="1"/>
    <row r="3" spans="1:7" ht="64.349999999999994" customHeight="1">
      <c r="A3" s="7"/>
      <c r="B3" s="174" t="s">
        <v>125</v>
      </c>
      <c r="C3" s="175"/>
      <c r="D3" s="9"/>
      <c r="E3" s="16" t="str">
        <f>IF('2025-26 School Year'!D5="","",'2025-26 School Year'!D5)</f>
        <v>Enacted
04/26/2025</v>
      </c>
      <c r="F3" s="16" t="str">
        <f>IF('2025-26 School Year'!E5="","",'2025-26 School Year'!E5)</f>
        <v>Governor's Budget SY25-26 12/22/2025</v>
      </c>
      <c r="G3" s="16" t="str">
        <f>IF('2025-26 School Year'!F5="","",'2025-26 School Year'!F5)</f>
        <v>Governor's Budget SY26-27 12/22/2025</v>
      </c>
    </row>
    <row r="4" spans="1:7" ht="11.25" customHeight="1">
      <c r="B4" s="3"/>
      <c r="C4" s="3"/>
      <c r="D4" s="3"/>
    </row>
    <row r="5" spans="1:7" ht="12.75" customHeight="1">
      <c r="B5" s="8" t="s">
        <v>52</v>
      </c>
      <c r="C5" s="8"/>
    </row>
    <row r="6" spans="1:7" ht="12.75" customHeight="1">
      <c r="B6" s="1" t="s">
        <v>126</v>
      </c>
      <c r="C6" s="1"/>
      <c r="D6" s="3"/>
      <c r="E6" s="4">
        <v>1.2529999999999999</v>
      </c>
      <c r="F6" s="4" t="s">
        <v>9</v>
      </c>
      <c r="G6" s="4" t="s">
        <v>9</v>
      </c>
    </row>
    <row r="7" spans="1:7" ht="12.75" customHeight="1">
      <c r="B7" s="1" t="s">
        <v>127</v>
      </c>
      <c r="C7" s="1"/>
      <c r="D7" s="3"/>
      <c r="E7" s="4">
        <v>0.66300000000000003</v>
      </c>
      <c r="F7" s="4" t="s">
        <v>9</v>
      </c>
      <c r="G7" s="4" t="s">
        <v>9</v>
      </c>
    </row>
    <row r="8" spans="1:7" ht="12.75" customHeight="1">
      <c r="B8" s="1" t="str">
        <f>'2025-26 School Year'!A64</f>
        <v>Guidance Counselors</v>
      </c>
      <c r="C8" s="1"/>
      <c r="D8" s="3"/>
      <c r="E8" s="118">
        <f>IF(E$3="","",'2025-26 School Year'!D64)</f>
        <v>0.99299999999999999</v>
      </c>
      <c r="F8" s="118" t="str">
        <f>IF(F$3="","",'2025-26 School Year'!E64)</f>
        <v>*</v>
      </c>
      <c r="G8" s="118" t="str">
        <f>IF(G$3="","",'2025-26 School Year'!F64)</f>
        <v>*</v>
      </c>
    </row>
    <row r="9" spans="1:7" ht="12.75" customHeight="1">
      <c r="B9" s="6" t="str">
        <f>'2025-26 School Year'!A65</f>
        <v>Heath and Social Services</v>
      </c>
      <c r="C9" s="6"/>
      <c r="D9" s="3"/>
      <c r="E9" s="116"/>
      <c r="F9" s="116"/>
      <c r="G9" s="116"/>
    </row>
    <row r="10" spans="1:7" ht="12.75" customHeight="1">
      <c r="B10" s="1"/>
      <c r="C10" s="1" t="str">
        <f>'2025-26 School Year'!B66</f>
        <v>School Nurses</v>
      </c>
      <c r="D10" s="3"/>
      <c r="E10" s="118">
        <f>IF(E$3="","",'2025-26 School Year'!D66)</f>
        <v>0.58499999999999996</v>
      </c>
      <c r="F10" s="118" t="str">
        <f>IF(F$3="","",'2025-26 School Year'!E66)</f>
        <v>*</v>
      </c>
      <c r="G10" s="118" t="str">
        <f>IF(G$3="","",'2025-26 School Year'!F66)</f>
        <v>*</v>
      </c>
    </row>
    <row r="11" spans="1:7" ht="12.75" customHeight="1">
      <c r="B11" s="1"/>
      <c r="C11" s="1" t="str">
        <f>'2025-26 School Year'!B67</f>
        <v>Social Workers</v>
      </c>
      <c r="D11" s="3"/>
      <c r="E11" s="118">
        <f>IF(E$3="","",'2025-26 School Year'!D67)</f>
        <v>0.311</v>
      </c>
      <c r="F11" s="118" t="str">
        <f>IF(F$3="","",'2025-26 School Year'!E67)</f>
        <v>*</v>
      </c>
      <c r="G11" s="118" t="str">
        <f>IF(G$3="","",'2025-26 School Year'!F67)</f>
        <v>*</v>
      </c>
    </row>
    <row r="12" spans="1:7" ht="12.75" customHeight="1">
      <c r="B12" s="1"/>
      <c r="C12" s="1" t="str">
        <f>'2025-26 School Year'!B68</f>
        <v>Psychologists</v>
      </c>
      <c r="D12" s="3"/>
      <c r="E12" s="118">
        <f>IF(E$3="","",'2025-26 School Year'!D68)</f>
        <v>0.104</v>
      </c>
      <c r="F12" s="118" t="str">
        <f>IF(F$3="","",'2025-26 School Year'!E68)</f>
        <v>*</v>
      </c>
      <c r="G12" s="118" t="str">
        <f>IF(G$3="","",'2025-26 School Year'!F68)</f>
        <v>*</v>
      </c>
    </row>
    <row r="13" spans="1:7" ht="12.75" customHeight="1">
      <c r="B13" s="1" t="s">
        <v>58</v>
      </c>
      <c r="C13" s="1"/>
      <c r="D13" s="3"/>
      <c r="E13" s="4">
        <f>IF(E$3="","",'2025-26 School Year'!D69)</f>
        <v>1.012</v>
      </c>
      <c r="F13" s="4" t="str">
        <f>IF(F$3="","",'2025-26 School Year'!E69)</f>
        <v>*</v>
      </c>
      <c r="G13" s="4" t="str">
        <f>IF(G$3="","",'2025-26 School Year'!F69)</f>
        <v>*</v>
      </c>
    </row>
    <row r="14" spans="1:7" ht="12.75" customHeight="1">
      <c r="B14" s="1" t="s">
        <v>59</v>
      </c>
      <c r="C14" s="1"/>
      <c r="D14" s="3"/>
      <c r="E14" s="4">
        <f>IF(E$3="","",'2025-26 School Year'!D70)</f>
        <v>2.0880000000000001</v>
      </c>
      <c r="F14" s="4" t="str">
        <f>IF(F$3="","",'2025-26 School Year'!E70)</f>
        <v>*</v>
      </c>
      <c r="G14" s="4" t="str">
        <f>IF(G$3="","",'2025-26 School Year'!F70)</f>
        <v>*</v>
      </c>
    </row>
    <row r="15" spans="1:7" ht="12.75" customHeight="1">
      <c r="B15" s="1" t="s">
        <v>128</v>
      </c>
      <c r="C15" s="1"/>
      <c r="D15" s="3"/>
      <c r="E15" s="4">
        <v>1.657</v>
      </c>
      <c r="F15" s="4" t="s">
        <v>9</v>
      </c>
      <c r="G15" s="4" t="s">
        <v>9</v>
      </c>
    </row>
    <row r="16" spans="1:7" ht="12.75" customHeight="1">
      <c r="B16" s="1" t="str">
        <f>'2025-26 School Year'!A71</f>
        <v>Student and Staff Safety</v>
      </c>
      <c r="C16" s="1"/>
      <c r="D16" s="3"/>
      <c r="E16" s="118">
        <f>IF(E$3="","",'2025-26 School Year'!D71)</f>
        <v>7.9000000000000001E-2</v>
      </c>
      <c r="F16" s="118" t="str">
        <f>IF(F$3="","",'2025-26 School Year'!E71)</f>
        <v>*</v>
      </c>
      <c r="G16" s="118" t="str">
        <f>IF(G$3="","",'2025-26 School Year'!F71)</f>
        <v>*</v>
      </c>
    </row>
    <row r="17" spans="2:7" ht="12.75" customHeight="1">
      <c r="B17" s="1" t="str">
        <f>'2025-26 School Year'!A72</f>
        <v>Parent Involvement Coordinators</v>
      </c>
      <c r="C17" s="1"/>
      <c r="D17" s="1"/>
      <c r="E17" s="118">
        <f>IF(E$3="","",'2025-26 School Year'!D72)</f>
        <v>8.2500000000000004E-2</v>
      </c>
      <c r="F17" s="118" t="str">
        <f>IF(F$3="","",'2025-26 School Year'!E72)</f>
        <v>*</v>
      </c>
      <c r="G17" s="118" t="str">
        <f>IF(G$3="","",'2025-26 School Year'!F72)</f>
        <v>*</v>
      </c>
    </row>
    <row r="18" spans="2:7" ht="12.75" customHeight="1">
      <c r="B18" s="122" t="str">
        <f>'2025-26 School Year'!A74</f>
        <v>~Note: Staffing units highlighted are subject to staffing compliance based on combined totals. See 2SHB 1664 and Budget Prep page for FAQ.</v>
      </c>
      <c r="C18" s="122"/>
      <c r="D18" s="124"/>
      <c r="E18" s="123"/>
      <c r="F18" s="123"/>
      <c r="G18" s="125"/>
    </row>
    <row r="19" spans="2:7" ht="12.75" customHeight="1">
      <c r="B19" s="1"/>
      <c r="C19" s="1"/>
      <c r="D19" s="1"/>
      <c r="E19" s="69"/>
      <c r="G19" s="87"/>
    </row>
    <row r="20" spans="2:7" ht="12.75" customHeight="1">
      <c r="B20" s="8" t="s">
        <v>64</v>
      </c>
      <c r="C20" s="8"/>
      <c r="D20" s="1"/>
      <c r="G20" s="20"/>
    </row>
    <row r="21" spans="2:7" ht="12.75" customHeight="1">
      <c r="B21" s="1" t="s">
        <v>126</v>
      </c>
      <c r="C21" s="1"/>
      <c r="D21" s="3"/>
      <c r="E21" s="4">
        <v>1.353</v>
      </c>
      <c r="F21" s="4" t="s">
        <v>9</v>
      </c>
      <c r="G21" s="4" t="s">
        <v>9</v>
      </c>
    </row>
    <row r="22" spans="2:7" ht="12.75" customHeight="1">
      <c r="B22" s="1" t="s">
        <v>127</v>
      </c>
      <c r="C22" s="1"/>
      <c r="D22" s="3"/>
      <c r="E22" s="4">
        <v>0.51900000000000002</v>
      </c>
      <c r="F22" s="4" t="s">
        <v>9</v>
      </c>
      <c r="G22" s="4" t="s">
        <v>9</v>
      </c>
    </row>
    <row r="23" spans="2:7" ht="12.75" customHeight="1">
      <c r="B23" s="1" t="str">
        <f>'2025-26 School Year'!A79</f>
        <v>Guidance Counselors</v>
      </c>
      <c r="C23" s="1"/>
      <c r="D23" s="3"/>
      <c r="E23" s="118">
        <f>IF(E$3="","",'2025-26 School Year'!D79)</f>
        <v>1.716</v>
      </c>
      <c r="F23" s="118" t="str">
        <f>IF(F$3="","",'2025-26 School Year'!E79)</f>
        <v>*</v>
      </c>
      <c r="G23" s="118" t="str">
        <f>IF(G$3="","",'2025-26 School Year'!F79)</f>
        <v>*</v>
      </c>
    </row>
    <row r="24" spans="2:7" ht="12.75" customHeight="1">
      <c r="B24" s="6" t="str">
        <f>'2025-26 School Year'!A80</f>
        <v>Health and Social Services</v>
      </c>
      <c r="C24" s="6"/>
      <c r="D24" s="3"/>
      <c r="E24" s="116"/>
      <c r="F24" s="116"/>
      <c r="G24" s="116"/>
    </row>
    <row r="25" spans="2:7" ht="12.75" customHeight="1">
      <c r="B25" s="1"/>
      <c r="C25" s="1" t="str">
        <f>'2025-26 School Year'!B81</f>
        <v>School Nurses</v>
      </c>
      <c r="D25" s="3"/>
      <c r="E25" s="118">
        <f>IF(E$3="","",'2025-26 School Year'!D81)</f>
        <v>0.88800000000000001</v>
      </c>
      <c r="F25" s="118" t="str">
        <f>IF(F$3="","",'2025-26 School Year'!E81)</f>
        <v>*</v>
      </c>
      <c r="G25" s="118" t="str">
        <f>IF(G$3="","",'2025-26 School Year'!F81)</f>
        <v>*</v>
      </c>
    </row>
    <row r="26" spans="2:7" ht="12.75" customHeight="1">
      <c r="B26" s="1"/>
      <c r="C26" s="1" t="str">
        <f>'2025-26 School Year'!B82</f>
        <v>Social Workers</v>
      </c>
      <c r="D26" s="3"/>
      <c r="E26" s="118">
        <f>IF(E$3="","",'2025-26 School Year'!D82)</f>
        <v>8.7999999999999995E-2</v>
      </c>
      <c r="F26" s="118" t="str">
        <f>IF(F$3="","",'2025-26 School Year'!E82)</f>
        <v>*</v>
      </c>
      <c r="G26" s="118" t="str">
        <f>IF(G$3="","",'2025-26 School Year'!F82)</f>
        <v>*</v>
      </c>
    </row>
    <row r="27" spans="2:7" ht="12.75" customHeight="1">
      <c r="B27" s="1"/>
      <c r="C27" s="1" t="str">
        <f>'2025-26 School Year'!B83</f>
        <v>Psychologists</v>
      </c>
      <c r="D27" s="3"/>
      <c r="E27" s="118">
        <f>IF(E$3="","",'2025-26 School Year'!D83)</f>
        <v>2.4E-2</v>
      </c>
      <c r="F27" s="118" t="str">
        <f>IF(F$3="","",'2025-26 School Year'!E83)</f>
        <v>*</v>
      </c>
      <c r="G27" s="118" t="str">
        <f>IF(G$3="","",'2025-26 School Year'!F83)</f>
        <v>*</v>
      </c>
    </row>
    <row r="28" spans="2:7" ht="12.75" customHeight="1">
      <c r="B28" s="1" t="s">
        <v>58</v>
      </c>
      <c r="C28" s="1"/>
      <c r="D28" s="3"/>
      <c r="E28" s="4">
        <f>IF(E$3="","",'2025-26 School Year'!D84)</f>
        <v>0.77600000000000002</v>
      </c>
      <c r="F28" s="4" t="str">
        <f>IF(F$3="","",'2025-26 School Year'!E84)</f>
        <v>*</v>
      </c>
      <c r="G28" s="4" t="str">
        <f>IF(G$3="","",'2025-26 School Year'!F84)</f>
        <v>*</v>
      </c>
    </row>
    <row r="29" spans="2:7" ht="12.75" customHeight="1">
      <c r="B29" s="1" t="s">
        <v>59</v>
      </c>
      <c r="C29" s="1"/>
      <c r="D29" s="3"/>
      <c r="E29" s="4">
        <f>IF(E$3="","",'2025-26 School Year'!D85)</f>
        <v>2.4009999999999998</v>
      </c>
      <c r="F29" s="4" t="str">
        <f>IF(F$3="","",'2025-26 School Year'!E85)</f>
        <v>*</v>
      </c>
      <c r="G29" s="4" t="str">
        <f>IF(G$3="","",'2025-26 School Year'!F85)</f>
        <v>*</v>
      </c>
    </row>
    <row r="30" spans="2:7" ht="12.75" customHeight="1">
      <c r="B30" s="1" t="s">
        <v>128</v>
      </c>
      <c r="C30" s="1"/>
      <c r="D30" s="3"/>
      <c r="E30" s="4">
        <v>1.9419999999999999</v>
      </c>
      <c r="F30" s="4" t="s">
        <v>9</v>
      </c>
      <c r="G30" s="4" t="s">
        <v>9</v>
      </c>
    </row>
    <row r="31" spans="2:7" ht="12.75" customHeight="1">
      <c r="B31" s="1" t="str">
        <f>'2025-26 School Year'!A86</f>
        <v>Student and Staff Safety</v>
      </c>
      <c r="C31" s="1"/>
      <c r="D31" s="3"/>
      <c r="E31" s="118">
        <f>IF(E$3="","",'2025-26 School Year'!D86)</f>
        <v>9.1999999999999998E-2</v>
      </c>
      <c r="F31" s="118" t="str">
        <f>IF(F$3="","",'2025-26 School Year'!E86)</f>
        <v>*</v>
      </c>
      <c r="G31" s="118" t="str">
        <f>IF(G$3="","",'2025-26 School Year'!F86)</f>
        <v>*</v>
      </c>
    </row>
    <row r="32" spans="2:7" ht="12.75" customHeight="1">
      <c r="B32" s="1" t="str">
        <f>'2025-26 School Year'!A87</f>
        <v>Parent Involvement Coordinators</v>
      </c>
      <c r="C32" s="1"/>
      <c r="D32" s="3"/>
      <c r="E32" s="118">
        <f>IF(E$3="","",'2025-26 School Year'!D87)</f>
        <v>0</v>
      </c>
      <c r="F32" s="118" t="str">
        <f>IF(F$3="","",'2025-26 School Year'!E87)</f>
        <v>*</v>
      </c>
      <c r="G32" s="118" t="str">
        <f>IF(G$3="","",'2025-26 School Year'!F87)</f>
        <v>*</v>
      </c>
    </row>
    <row r="33" spans="2:7" ht="12.75" customHeight="1">
      <c r="B33" s="122" t="str">
        <f>'2025-26 School Year'!A89</f>
        <v>~Note: Staffing units highlighted are subject to staffing compliance based on combined totals. See 2SHB 1664 and Budget Prep page for FAQ.</v>
      </c>
      <c r="C33" s="122"/>
      <c r="D33" s="124"/>
      <c r="E33" s="123"/>
      <c r="F33" s="123"/>
      <c r="G33" s="125"/>
    </row>
    <row r="34" spans="2:7" ht="12.75" customHeight="1">
      <c r="B34" s="86"/>
      <c r="C34" s="1"/>
      <c r="D34" s="3"/>
      <c r="G34" s="10"/>
    </row>
    <row r="35" spans="2:7" ht="12.75" customHeight="1">
      <c r="B35" s="8" t="s">
        <v>66</v>
      </c>
      <c r="C35" s="8"/>
      <c r="D35" s="3"/>
      <c r="G35" s="10"/>
    </row>
    <row r="36" spans="2:7" ht="12.75" customHeight="1">
      <c r="B36" s="1" t="s">
        <v>126</v>
      </c>
      <c r="C36" s="1"/>
      <c r="D36" s="3"/>
      <c r="E36" s="4">
        <v>1.88</v>
      </c>
      <c r="F36" s="4" t="s">
        <v>9</v>
      </c>
      <c r="G36" s="4" t="s">
        <v>9</v>
      </c>
    </row>
    <row r="37" spans="2:7" ht="12.75" customHeight="1">
      <c r="B37" s="1" t="s">
        <v>127</v>
      </c>
      <c r="C37" s="1"/>
      <c r="D37" s="3"/>
      <c r="E37" s="4">
        <v>0.52300000000000002</v>
      </c>
      <c r="F37" s="4" t="s">
        <v>9</v>
      </c>
      <c r="G37" s="4" t="s">
        <v>9</v>
      </c>
    </row>
    <row r="38" spans="2:7" ht="12.75" customHeight="1">
      <c r="B38" s="1" t="str">
        <f>'2025-26 School Year'!A94</f>
        <v>Guidance Counselors</v>
      </c>
      <c r="C38" s="1"/>
      <c r="D38" s="3"/>
      <c r="E38" s="118">
        <f>IF(E$3="","",'2025-26 School Year'!D94)</f>
        <v>3.0390000000000001</v>
      </c>
      <c r="F38" s="118" t="str">
        <f>IF(F$3="","",'2025-26 School Year'!E94)</f>
        <v>*</v>
      </c>
      <c r="G38" s="118" t="str">
        <f>IF(G$3="","",'2025-26 School Year'!F94)</f>
        <v>*</v>
      </c>
    </row>
    <row r="39" spans="2:7" ht="12.75" customHeight="1">
      <c r="B39" s="6" t="str">
        <f>'2025-26 School Year'!A95</f>
        <v>Health and Social Services</v>
      </c>
      <c r="C39" s="6"/>
      <c r="D39" s="3"/>
      <c r="E39" s="2"/>
      <c r="F39" s="10"/>
      <c r="G39" s="2"/>
    </row>
    <row r="40" spans="2:7" ht="12.75" customHeight="1">
      <c r="B40" s="1"/>
      <c r="C40" s="1" t="str">
        <f>'2025-26 School Year'!B96</f>
        <v>School Nurses</v>
      </c>
      <c r="D40" s="3"/>
      <c r="E40" s="118">
        <f>IF(E$3="","",'2025-26 School Year'!D96)</f>
        <v>0.82399999999999995</v>
      </c>
      <c r="F40" s="118" t="str">
        <f>IF(F$3="","",'2025-26 School Year'!E96)</f>
        <v>*</v>
      </c>
      <c r="G40" s="118" t="str">
        <f>IF(G$3="","",'2025-26 School Year'!F96)</f>
        <v>*</v>
      </c>
    </row>
    <row r="41" spans="2:7" ht="12.75" customHeight="1">
      <c r="B41" s="1"/>
      <c r="C41" s="1" t="str">
        <f>'2025-26 School Year'!B97</f>
        <v>Social Workers</v>
      </c>
      <c r="D41" s="3"/>
      <c r="E41" s="118">
        <f>IF(E$3="","",'2025-26 School Year'!D97)</f>
        <v>0.127</v>
      </c>
      <c r="F41" s="118" t="str">
        <f>IF(F$3="","",'2025-26 School Year'!E97)</f>
        <v>*</v>
      </c>
      <c r="G41" s="118" t="str">
        <f>IF(G$3="","",'2025-26 School Year'!F97)</f>
        <v>*</v>
      </c>
    </row>
    <row r="42" spans="2:7" ht="12.75" customHeight="1">
      <c r="B42" s="1"/>
      <c r="C42" s="1" t="str">
        <f>'2025-26 School Year'!B98</f>
        <v>Psychologists</v>
      </c>
      <c r="D42" s="3"/>
      <c r="E42" s="118">
        <f>IF(E$3="","",'2025-26 School Year'!D98)</f>
        <v>4.9000000000000002E-2</v>
      </c>
      <c r="F42" s="118" t="str">
        <f>IF(F$3="","",'2025-26 School Year'!E98)</f>
        <v>*</v>
      </c>
      <c r="G42" s="118" t="str">
        <f>IF(G$3="","",'2025-26 School Year'!F98)</f>
        <v>*</v>
      </c>
    </row>
    <row r="43" spans="2:7" ht="12.75" customHeight="1">
      <c r="B43" s="1" t="s">
        <v>58</v>
      </c>
      <c r="C43" s="1"/>
      <c r="D43" s="3"/>
      <c r="E43" s="4">
        <f>IF(E$3="","",'2025-26 School Year'!D99)</f>
        <v>0.72799999999999998</v>
      </c>
      <c r="F43" s="4" t="str">
        <f>IF(F$3="","",'2025-26 School Year'!E99)</f>
        <v>*</v>
      </c>
      <c r="G43" s="4" t="str">
        <f>IF(G$3="","",'2025-26 School Year'!F99)</f>
        <v>*</v>
      </c>
    </row>
    <row r="44" spans="2:7" ht="12.75" customHeight="1">
      <c r="B44" s="1" t="s">
        <v>59</v>
      </c>
      <c r="C44" s="1"/>
      <c r="D44" s="3"/>
      <c r="E44" s="4">
        <f>IF(E$3="","",'2025-26 School Year'!D100)</f>
        <v>3.3450000000000002</v>
      </c>
      <c r="F44" s="4" t="str">
        <f>IF(F$3="","",'2025-26 School Year'!E100)</f>
        <v>*</v>
      </c>
      <c r="G44" s="4" t="str">
        <f>IF(G$3="","",'2025-26 School Year'!F100)</f>
        <v>*</v>
      </c>
    </row>
    <row r="45" spans="2:7" ht="12.75" customHeight="1">
      <c r="B45" s="1" t="s">
        <v>128</v>
      </c>
      <c r="C45" s="1"/>
      <c r="D45" s="3"/>
      <c r="E45" s="4">
        <v>2.9649999999999999</v>
      </c>
      <c r="F45" s="4" t="s">
        <v>9</v>
      </c>
      <c r="G45" s="4" t="s">
        <v>9</v>
      </c>
    </row>
    <row r="46" spans="2:7" ht="12.75" customHeight="1">
      <c r="B46" s="1" t="str">
        <f>'2025-26 School Year'!A101</f>
        <v>Student and Staff Safety</v>
      </c>
      <c r="C46" s="1"/>
      <c r="D46" s="3"/>
      <c r="E46" s="118">
        <f>IF(E$3="","",'2025-26 School Year'!D101)</f>
        <v>0.14099999999999999</v>
      </c>
      <c r="F46" s="118" t="str">
        <f>IF(F$3="","",'2025-26 School Year'!E101)</f>
        <v>*</v>
      </c>
      <c r="G46" s="118" t="str">
        <f>IF(G$3="","",'2025-26 School Year'!F101)</f>
        <v>*</v>
      </c>
    </row>
    <row r="47" spans="2:7" ht="12.75" customHeight="1">
      <c r="B47" s="1" t="str">
        <f>'2025-26 School Year'!A102</f>
        <v>Parent Involvement Coordinators</v>
      </c>
      <c r="C47" s="1"/>
      <c r="D47" s="1"/>
      <c r="E47" s="118">
        <f>IF(E$3="","",'2025-26 School Year'!D102)</f>
        <v>0</v>
      </c>
      <c r="F47" s="118" t="str">
        <f>IF(F$3="","",'2025-26 School Year'!E102)</f>
        <v>*</v>
      </c>
      <c r="G47" s="118" t="str">
        <f>IF(G$3="","",'2025-26 School Year'!F102)</f>
        <v>*</v>
      </c>
    </row>
    <row r="48" spans="2:7">
      <c r="B48" s="122" t="str">
        <f>'2025-26 School Year'!A104</f>
        <v>~Note: Staffing units highlighted are subject to staffing compliance based on combined totals. See 2SHB 1664 and Budget Prep page for FAQ.</v>
      </c>
      <c r="C48" s="123"/>
      <c r="D48" s="123"/>
      <c r="E48" s="123"/>
      <c r="F48" s="123"/>
      <c r="G48" s="123"/>
    </row>
    <row r="99" spans="1:3">
      <c r="A99" s="12"/>
      <c r="B99" s="12"/>
      <c r="C99" s="12"/>
    </row>
    <row r="100" spans="1:3" ht="15.75" customHeight="1"/>
    <row r="136" spans="2:2">
      <c r="B136" s="13"/>
    </row>
  </sheetData>
  <mergeCells count="1">
    <mergeCell ref="B3:C3"/>
  </mergeCells>
  <pageMargins left="0.25" right="0.25" top="0.75" bottom="0.75" header="0.3" footer="0.3"/>
  <pageSetup scale="70" orientation="landscape" r:id="rId1"/>
  <headerFooter>
    <oddHeader>&amp;C&amp;"-,Bold"&amp;20Other School Level Staff Ratios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124"/>
  <sheetViews>
    <sheetView zoomScaleNormal="100" workbookViewId="0">
      <pane ySplit="3" topLeftCell="A4" activePane="bottomLeft" state="frozen"/>
      <selection pane="bottomLeft" activeCell="D33" sqref="D33:F33"/>
    </sheetView>
  </sheetViews>
  <sheetFormatPr defaultColWidth="9.44140625" defaultRowHeight="14.4"/>
  <cols>
    <col min="1" max="1" width="3" customWidth="1"/>
    <col min="2" max="2" width="15" customWidth="1"/>
    <col min="3" max="3" width="8.44140625" customWidth="1"/>
    <col min="4" max="6" width="14.44140625" customWidth="1"/>
  </cols>
  <sheetData>
    <row r="1" spans="1:6" ht="8.25" customHeight="1"/>
    <row r="2" spans="1:6" ht="20.25" customHeight="1"/>
    <row r="3" spans="1:6" ht="60" customHeight="1">
      <c r="A3" s="5"/>
      <c r="B3" s="176" t="s">
        <v>129</v>
      </c>
      <c r="C3" s="177"/>
      <c r="D3" s="16" t="str">
        <f>IF('2025-26 School Year'!D5="","",'2025-26 School Year'!D5)</f>
        <v>Enacted
04/26/2025</v>
      </c>
      <c r="E3" s="16" t="str">
        <f>IF('2025-26 School Year'!E5="","",'2025-26 School Year'!E5)</f>
        <v>Governor's Budget SY25-26 12/22/2025</v>
      </c>
      <c r="F3" s="16" t="str">
        <f>IF('2025-26 School Year'!F5="","",'2025-26 School Year'!F5)</f>
        <v>Governor's Budget SY26-27 12/22/2025</v>
      </c>
    </row>
    <row r="4" spans="1:6" ht="12.75" customHeight="1">
      <c r="A4" s="5"/>
      <c r="B4" s="5"/>
      <c r="C4" s="5"/>
    </row>
    <row r="5" spans="1:6" ht="12.75" customHeight="1">
      <c r="B5" s="14" t="s">
        <v>42</v>
      </c>
    </row>
    <row r="6" spans="1:6" ht="12.75" customHeight="1">
      <c r="B6" t="str">
        <f>'2025-26 School Year'!B52</f>
        <v>Grade K</v>
      </c>
      <c r="C6" s="5"/>
      <c r="D6" s="29">
        <f>IF($D$3="","",'2025-26 School Year'!D52)</f>
        <v>17</v>
      </c>
      <c r="E6" s="29" t="str">
        <f>IF($D$3="","",'2025-26 School Year'!E52)</f>
        <v>*</v>
      </c>
      <c r="F6" s="29" t="str">
        <f>IF($D$3="","",'2025-26 School Year'!F52)</f>
        <v>*</v>
      </c>
    </row>
    <row r="7" spans="1:6" ht="12.75" customHeight="1">
      <c r="B7" t="str">
        <f>'2025-26 School Year'!B53</f>
        <v>Grade 1</v>
      </c>
      <c r="C7" s="5"/>
      <c r="D7" s="29">
        <f>IF($D$3="","",'2025-26 School Year'!D53)</f>
        <v>17</v>
      </c>
      <c r="E7" s="29" t="str">
        <f>IF($D$3="","",'2025-26 School Year'!E53)</f>
        <v>*</v>
      </c>
      <c r="F7" s="29" t="str">
        <f>IF($D$3="","",'2025-26 School Year'!F53)</f>
        <v>*</v>
      </c>
    </row>
    <row r="8" spans="1:6" ht="12.75" customHeight="1">
      <c r="B8" t="str">
        <f>'2025-26 School Year'!B54</f>
        <v>Grade 2</v>
      </c>
      <c r="C8" s="5"/>
      <c r="D8" s="29">
        <f>IF($D$3="","",'2025-26 School Year'!D54)</f>
        <v>17</v>
      </c>
      <c r="E8" s="29" t="str">
        <f>IF($D$3="","",'2025-26 School Year'!E54)</f>
        <v>*</v>
      </c>
      <c r="F8" s="29" t="str">
        <f>IF($D$3="","",'2025-26 School Year'!F54)</f>
        <v>*</v>
      </c>
    </row>
    <row r="9" spans="1:6" ht="12.75" customHeight="1">
      <c r="B9" t="str">
        <f>'2025-26 School Year'!B55</f>
        <v>Grade 3</v>
      </c>
      <c r="C9" s="5"/>
      <c r="D9" s="29">
        <f>IF($D$3="","",'2025-26 School Year'!D55)</f>
        <v>17</v>
      </c>
      <c r="E9" s="29" t="str">
        <f>IF($D$3="","",'2025-26 School Year'!E55)</f>
        <v>*</v>
      </c>
      <c r="F9" s="29" t="str">
        <f>IF($D$3="","",'2025-26 School Year'!F55)</f>
        <v>*</v>
      </c>
    </row>
    <row r="10" spans="1:6" ht="12.75" customHeight="1">
      <c r="B10" t="s">
        <v>130</v>
      </c>
      <c r="C10" s="5"/>
      <c r="D10" s="29">
        <v>27</v>
      </c>
      <c r="E10" s="29" t="s">
        <v>9</v>
      </c>
      <c r="F10" s="29" t="s">
        <v>9</v>
      </c>
    </row>
    <row r="11" spans="1:6" ht="12.75" customHeight="1">
      <c r="B11" t="s">
        <v>131</v>
      </c>
      <c r="C11" s="5"/>
      <c r="D11" s="29">
        <v>27</v>
      </c>
      <c r="E11" s="29" t="s">
        <v>9</v>
      </c>
      <c r="F11" s="29" t="s">
        <v>9</v>
      </c>
    </row>
    <row r="12" spans="1:6" ht="12.75" customHeight="1">
      <c r="B12" t="s">
        <v>132</v>
      </c>
      <c r="C12" s="5"/>
      <c r="D12" s="42">
        <v>28.53</v>
      </c>
      <c r="E12" s="29" t="s">
        <v>9</v>
      </c>
      <c r="F12" s="29" t="s">
        <v>9</v>
      </c>
    </row>
    <row r="13" spans="1:6" ht="12.75" customHeight="1">
      <c r="B13" t="s">
        <v>133</v>
      </c>
      <c r="C13" s="5"/>
      <c r="D13" s="42">
        <v>28.74</v>
      </c>
      <c r="E13" s="29" t="s">
        <v>9</v>
      </c>
      <c r="F13" s="29" t="s">
        <v>9</v>
      </c>
    </row>
    <row r="14" spans="1:6" ht="12.75" customHeight="1">
      <c r="E14" s="20"/>
      <c r="F14" s="20"/>
    </row>
    <row r="15" spans="1:6" ht="12.75" customHeight="1">
      <c r="E15" s="56"/>
      <c r="F15" s="56"/>
    </row>
    <row r="16" spans="1:6" ht="15" customHeight="1">
      <c r="B16" s="62" t="str">
        <f>'2025-26 School Year'!A57</f>
        <v>K-3 Class Size Compliance</v>
      </c>
      <c r="C16" s="12"/>
      <c r="D16" s="24" t="str">
        <f>IF($D$3="","",'2025-26 School Year'!D57)</f>
        <v>Yes</v>
      </c>
      <c r="E16" s="24" t="str">
        <f>IF($D$3="","",'2025-26 School Year'!E57)</f>
        <v>*</v>
      </c>
      <c r="F16" s="24" t="str">
        <f>IF($D$3="","",'2025-26 School Year'!F57)</f>
        <v>*</v>
      </c>
    </row>
    <row r="17" spans="1:6" ht="12.75" customHeight="1">
      <c r="E17" s="69"/>
      <c r="F17" s="69"/>
    </row>
    <row r="18" spans="1:6" s="1" customFormat="1" ht="12" customHeight="1">
      <c r="B18" s="14" t="s">
        <v>134</v>
      </c>
      <c r="C18" s="32"/>
      <c r="D18"/>
      <c r="E18"/>
      <c r="F18"/>
    </row>
    <row r="19" spans="1:6" s="1" customFormat="1" ht="12" customHeight="1">
      <c r="A19" s="8"/>
      <c r="B19" s="14"/>
      <c r="C19" s="32"/>
      <c r="D19" s="28">
        <v>8.3299999999999999E-2</v>
      </c>
      <c r="E19" s="28">
        <v>8.3299999999999999E-2</v>
      </c>
      <c r="F19" s="28">
        <v>8.3299999999999999E-2</v>
      </c>
    </row>
    <row r="20" spans="1:6" s="1" customFormat="1" ht="12" customHeight="1">
      <c r="A20" s="8"/>
      <c r="B20" s="14"/>
      <c r="C20" s="32"/>
      <c r="D20"/>
      <c r="E20"/>
      <c r="F20"/>
    </row>
    <row r="21" spans="1:6" s="1" customFormat="1" ht="12" customHeight="1">
      <c r="B21" s="14" t="s">
        <v>135</v>
      </c>
      <c r="C21" s="32"/>
      <c r="D21"/>
      <c r="E21"/>
      <c r="F21"/>
    </row>
    <row r="22" spans="1:6" s="1" customFormat="1" ht="12" customHeight="1">
      <c r="A22" s="8"/>
      <c r="B22" s="14"/>
      <c r="C22" s="32"/>
      <c r="D22" s="29">
        <v>19.98</v>
      </c>
      <c r="E22" s="29">
        <v>19.98</v>
      </c>
      <c r="F22" s="29">
        <v>19.98</v>
      </c>
    </row>
    <row r="23" spans="1:6" s="1" customFormat="1" ht="12" customHeight="1">
      <c r="A23" s="8"/>
      <c r="B23" s="14"/>
      <c r="C23" s="32"/>
      <c r="D23"/>
      <c r="E23"/>
      <c r="F23"/>
    </row>
    <row r="24" spans="1:6" s="1" customFormat="1">
      <c r="A24"/>
      <c r="B24" s="14" t="s">
        <v>136</v>
      </c>
      <c r="C24"/>
      <c r="D24" s="43"/>
      <c r="E24" s="43"/>
      <c r="F24" s="43"/>
    </row>
    <row r="25" spans="1:6" s="1" customFormat="1">
      <c r="A25"/>
      <c r="B25" t="str">
        <f>'2025-26 School Year'!A60</f>
        <v>Days - Per Teacher</v>
      </c>
      <c r="C25"/>
      <c r="D25" s="29">
        <v>4</v>
      </c>
      <c r="E25" s="29" t="str">
        <f t="shared" ref="E25:F26" si="0">IF($D$3="","","*")</f>
        <v>*</v>
      </c>
      <c r="F25" s="29" t="str">
        <f t="shared" si="0"/>
        <v>*</v>
      </c>
    </row>
    <row r="26" spans="1:6" ht="12.75" customHeight="1">
      <c r="B26" t="str">
        <f>'2025-26 School Year'!A61</f>
        <v>Rate</v>
      </c>
      <c r="D26" s="29">
        <v>151.86000000000001</v>
      </c>
      <c r="E26" s="29" t="str">
        <f t="shared" si="0"/>
        <v>*</v>
      </c>
      <c r="F26" s="29" t="str">
        <f t="shared" si="0"/>
        <v>*</v>
      </c>
    </row>
    <row r="27" spans="1:6" ht="12.75" customHeight="1">
      <c r="F27" s="43"/>
    </row>
    <row r="28" spans="1:6" ht="12.75" customHeight="1">
      <c r="B28" s="14" t="s">
        <v>137</v>
      </c>
      <c r="C28" t="s">
        <v>138</v>
      </c>
    </row>
    <row r="29" spans="1:6" ht="12.75" customHeight="1">
      <c r="C29" t="s">
        <v>139</v>
      </c>
    </row>
    <row r="30" spans="1:6" ht="12.75" customHeight="1"/>
    <row r="31" spans="1:6" ht="12.75" customHeight="1">
      <c r="B31" s="14" t="s">
        <v>140</v>
      </c>
    </row>
    <row r="32" spans="1:6" ht="12.75" customHeight="1">
      <c r="B32" s="12" t="s">
        <v>141</v>
      </c>
      <c r="C32" s="12"/>
      <c r="D32" s="44">
        <v>0.155</v>
      </c>
      <c r="E32" s="44">
        <v>0.155</v>
      </c>
      <c r="F32" s="44">
        <v>0.155</v>
      </c>
    </row>
    <row r="33" spans="1:6" ht="12.75" customHeight="1">
      <c r="B33" s="12" t="s">
        <v>142</v>
      </c>
      <c r="C33" s="12"/>
      <c r="D33" s="44">
        <v>0.2</v>
      </c>
      <c r="E33" s="44">
        <v>0.2</v>
      </c>
      <c r="F33" s="44">
        <v>0.2</v>
      </c>
    </row>
    <row r="34" spans="1:6" ht="15" customHeight="1"/>
    <row r="35" spans="1:6" ht="12.75" customHeight="1"/>
    <row r="36" spans="1:6" ht="12.75" customHeight="1"/>
    <row r="37" spans="1:6" s="1" customFormat="1" ht="12.75" hidden="1" customHeight="1">
      <c r="A37"/>
      <c r="B37"/>
      <c r="C37"/>
    </row>
    <row r="87" spans="1:3">
      <c r="A87" s="12"/>
      <c r="B87" s="12"/>
      <c r="C87" s="12"/>
    </row>
    <row r="91" spans="1:3" ht="15.75" customHeight="1"/>
    <row r="124" spans="2:2">
      <c r="B124" s="13"/>
    </row>
  </sheetData>
  <mergeCells count="1">
    <mergeCell ref="B3:C3"/>
  </mergeCells>
  <pageMargins left="0.25" right="0.25" top="0.75" bottom="0.75" header="0.3" footer="0.3"/>
  <pageSetup orientation="landscape" r:id="rId1"/>
  <headerFooter>
    <oddHeader>&amp;C&amp;"-,Bold"&amp;20Basic Education Class Size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82"/>
  <sheetViews>
    <sheetView zoomScaleNormal="100" workbookViewId="0">
      <pane ySplit="3" topLeftCell="A54" activePane="bottomLeft" state="frozen"/>
      <selection pane="bottomLeft" activeCell="F79" sqref="F79"/>
    </sheetView>
  </sheetViews>
  <sheetFormatPr defaultColWidth="13.5546875" defaultRowHeight="14.4"/>
  <cols>
    <col min="1" max="1" width="4.44140625" customWidth="1"/>
    <col min="3" max="3" width="20.5546875" customWidth="1"/>
    <col min="4" max="4" width="18" customWidth="1"/>
    <col min="5" max="5" width="16" customWidth="1"/>
    <col min="7" max="7" width="16" customWidth="1"/>
  </cols>
  <sheetData>
    <row r="1" spans="2:7" ht="8.25" customHeight="1"/>
    <row r="2" spans="2:7" ht="15.75" customHeight="1"/>
    <row r="3" spans="2:7" ht="61.35" customHeight="1">
      <c r="B3" s="178" t="s">
        <v>143</v>
      </c>
      <c r="C3" s="179"/>
      <c r="D3" s="15"/>
      <c r="E3" s="16" t="str">
        <f>IF('2025-26 School Year'!D5="","",'2025-26 School Year'!D5)</f>
        <v>Enacted
04/26/2025</v>
      </c>
      <c r="F3" s="16" t="str">
        <f>IF('2025-26 School Year'!E5="","",'2025-26 School Year'!E5)</f>
        <v>Governor's Budget SY25-26 12/22/2025</v>
      </c>
      <c r="G3" s="16" t="str">
        <f>IF('2025-26 School Year'!F5="","",'2025-26 School Year'!F5)</f>
        <v>Governor's Budget SY26-27 12/22/2025</v>
      </c>
    </row>
    <row r="5" spans="2:7" ht="12.75" customHeight="1">
      <c r="B5" s="14" t="s">
        <v>144</v>
      </c>
    </row>
    <row r="6" spans="2:7" ht="12.75" customHeight="1">
      <c r="B6" t="s">
        <v>72</v>
      </c>
      <c r="D6" s="5"/>
      <c r="E6" s="18">
        <v>0.628</v>
      </c>
      <c r="F6" s="18" t="s">
        <v>9</v>
      </c>
      <c r="G6" s="18" t="s">
        <v>9</v>
      </c>
    </row>
    <row r="7" spans="2:7" ht="27" customHeight="1">
      <c r="B7" s="168" t="s">
        <v>145</v>
      </c>
      <c r="C7" s="168"/>
      <c r="D7" s="19"/>
      <c r="E7" s="18">
        <v>1.8129999999999999</v>
      </c>
      <c r="F7" s="18" t="s">
        <v>9</v>
      </c>
      <c r="G7" s="18" t="s">
        <v>9</v>
      </c>
    </row>
    <row r="8" spans="2:7" ht="27" customHeight="1">
      <c r="B8" s="168" t="s">
        <v>146</v>
      </c>
      <c r="C8" s="168"/>
      <c r="D8" s="19"/>
      <c r="E8" s="18">
        <v>0.33200000000000002</v>
      </c>
      <c r="F8" s="18" t="s">
        <v>9</v>
      </c>
      <c r="G8" s="18" t="s">
        <v>9</v>
      </c>
    </row>
    <row r="9" spans="2:7" ht="12.75" customHeight="1"/>
    <row r="10" spans="2:7">
      <c r="B10" s="14" t="s">
        <v>49</v>
      </c>
      <c r="D10" s="5"/>
    </row>
    <row r="11" spans="2:7">
      <c r="B11" t="str">
        <f>'2025-26 School Year'!A60</f>
        <v>Days - Per Teacher</v>
      </c>
      <c r="D11" s="5"/>
      <c r="E11" s="29">
        <v>4</v>
      </c>
      <c r="F11" s="18" t="s">
        <v>9</v>
      </c>
      <c r="G11" s="18" t="s">
        <v>9</v>
      </c>
    </row>
    <row r="12" spans="2:7">
      <c r="B12" t="str">
        <f>'2025-26 School Year'!A61</f>
        <v>Rate</v>
      </c>
      <c r="D12" s="5"/>
      <c r="E12" s="29">
        <v>151.86000000000001</v>
      </c>
      <c r="F12" s="18" t="s">
        <v>9</v>
      </c>
      <c r="G12" s="18" t="s">
        <v>9</v>
      </c>
    </row>
    <row r="13" spans="2:7">
      <c r="D13" s="5"/>
      <c r="E13" s="23"/>
      <c r="F13" s="23"/>
      <c r="G13" s="23"/>
    </row>
    <row r="14" spans="2:7" ht="12.75" customHeight="1">
      <c r="B14" s="14" t="s">
        <v>147</v>
      </c>
    </row>
    <row r="15" spans="2:7" ht="12.75" customHeight="1">
      <c r="C15" t="s">
        <v>148</v>
      </c>
    </row>
    <row r="16" spans="2:7" ht="12.75" customHeight="1">
      <c r="B16" t="s">
        <v>149</v>
      </c>
      <c r="E16" s="24">
        <v>5.2999999999999999E-2</v>
      </c>
      <c r="F16" s="24" t="s">
        <v>9</v>
      </c>
      <c r="G16" s="24" t="s">
        <v>9</v>
      </c>
    </row>
    <row r="17" spans="1:7" ht="12.75" customHeight="1">
      <c r="C17" t="s">
        <v>150</v>
      </c>
    </row>
    <row r="18" spans="1:7" ht="12.75" customHeight="1">
      <c r="B18" t="s">
        <v>151</v>
      </c>
      <c r="E18" s="24">
        <v>0.25469999999999998</v>
      </c>
      <c r="F18" s="24" t="s">
        <v>9</v>
      </c>
      <c r="G18" s="24" t="s">
        <v>9</v>
      </c>
    </row>
    <row r="19" spans="1:7" ht="12.75" customHeight="1">
      <c r="B19" t="s">
        <v>152</v>
      </c>
      <c r="E19" s="24">
        <v>0.74529999999999996</v>
      </c>
      <c r="F19" s="24" t="s">
        <v>9</v>
      </c>
      <c r="G19" s="24" t="s">
        <v>9</v>
      </c>
    </row>
    <row r="20" spans="1:7" ht="12.75" customHeight="1"/>
    <row r="21" spans="1:7" ht="27.75" customHeight="1">
      <c r="B21" s="176" t="s">
        <v>153</v>
      </c>
      <c r="C21" s="180"/>
      <c r="D21" s="180"/>
    </row>
    <row r="22" spans="1:7" ht="12.75" customHeight="1">
      <c r="B22" s="17"/>
      <c r="C22" s="17"/>
      <c r="D22" s="17"/>
    </row>
    <row r="23" spans="1:7" ht="12.75" customHeight="1">
      <c r="B23" s="14" t="s">
        <v>154</v>
      </c>
    </row>
    <row r="24" spans="1:7" ht="12.75" customHeight="1">
      <c r="B24" s="25" t="str">
        <f>'2025-26 School Year'!A110</f>
        <v>Total MSOC per student FTE</v>
      </c>
      <c r="E24" s="22">
        <f>IF($E$3="","",'2025-26 School Year'!D110)</f>
        <v>1614.28</v>
      </c>
      <c r="F24" s="22" t="str">
        <f>IF($E$3="","",'2025-26 School Year'!E110)</f>
        <v>*</v>
      </c>
      <c r="G24" s="22">
        <f>IF($E$3="","",'2025-26 School Year'!F110)</f>
        <v>1657.87</v>
      </c>
    </row>
    <row r="25" spans="1:7" ht="12.75" customHeight="1">
      <c r="B25" t="str">
        <f>'2025-26 School Year'!A111</f>
        <v>Technology</v>
      </c>
      <c r="E25" s="22">
        <f>IF($E$3="","",'2025-26 School Year'!D111)</f>
        <v>0</v>
      </c>
      <c r="F25" s="22">
        <f>IF($E$3="","",'2025-26 School Year'!E111)</f>
        <v>0</v>
      </c>
      <c r="G25" s="22">
        <f>IF($E$3="","",'2025-26 School Year'!F111)</f>
        <v>0</v>
      </c>
    </row>
    <row r="26" spans="1:7" ht="12.75" customHeight="1">
      <c r="B26" t="str">
        <f>'2025-26 School Year'!A112</f>
        <v>Utilities and Insurance</v>
      </c>
      <c r="E26" s="22">
        <f>IF($E$3="","",'2025-26 School Year'!D112)</f>
        <v>0</v>
      </c>
      <c r="F26" s="22">
        <f>IF($E$3="","",'2025-26 School Year'!E112)</f>
        <v>0</v>
      </c>
      <c r="G26" s="22">
        <f>IF($E$3="","",'2025-26 School Year'!F112)</f>
        <v>0</v>
      </c>
    </row>
    <row r="27" spans="1:7" ht="12.75" customHeight="1">
      <c r="A27" s="20"/>
      <c r="B27" t="str">
        <f>'2025-26 School Year'!A113</f>
        <v>Curriculum and Textbooks</v>
      </c>
      <c r="E27" s="22">
        <f>IF($E$3="","",'2025-26 School Year'!D113)</f>
        <v>0</v>
      </c>
      <c r="F27" s="22">
        <f>IF($E$3="","",'2025-26 School Year'!E113)</f>
        <v>0</v>
      </c>
      <c r="G27" s="22">
        <f>IF($E$3="","",'2025-26 School Year'!F113)</f>
        <v>0</v>
      </c>
    </row>
    <row r="28" spans="1:7" ht="15" customHeight="1">
      <c r="A28" s="20"/>
      <c r="B28" t="str">
        <f>'2025-26 School Year'!A114</f>
        <v>Other Supplies</v>
      </c>
      <c r="C28" s="54"/>
      <c r="D28" s="26"/>
      <c r="E28" s="22">
        <f>IF($E$3="","",'2025-26 School Year'!D114)</f>
        <v>0</v>
      </c>
      <c r="F28" s="22">
        <f>IF($E$3="","",'2025-26 School Year'!E114)</f>
        <v>0</v>
      </c>
      <c r="G28" s="22">
        <f>IF($E$3="","",'2025-26 School Year'!F114)</f>
        <v>0</v>
      </c>
    </row>
    <row r="29" spans="1:7" ht="15" customHeight="1">
      <c r="A29" s="20"/>
      <c r="B29" t="str">
        <f>'2025-26 School Year'!A115</f>
        <v>Library Materials</v>
      </c>
      <c r="C29" s="54"/>
      <c r="D29" s="26"/>
      <c r="E29" s="22">
        <f>IF($E$3="","",'2025-26 School Year'!D115)</f>
        <v>0</v>
      </c>
      <c r="F29" s="22">
        <f>IF($E$3="","",'2025-26 School Year'!E115)</f>
        <v>0</v>
      </c>
      <c r="G29" s="22">
        <f>IF($E$3="","",'2025-26 School Year'!F115)</f>
        <v>0</v>
      </c>
    </row>
    <row r="30" spans="1:7">
      <c r="B30" t="str">
        <f>'2025-26 School Year'!A116</f>
        <v>Instructional Professional Development for Certificated and Classified Staff</v>
      </c>
      <c r="C30" s="54"/>
      <c r="D30" s="27"/>
      <c r="E30" s="22">
        <f>IF($E$3="","",'2025-26 School Year'!D116)</f>
        <v>0</v>
      </c>
      <c r="F30" s="22">
        <f>IF($E$3="","",'2025-26 School Year'!E116)</f>
        <v>0</v>
      </c>
      <c r="G30" s="22">
        <f>IF($E$3="","",'2025-26 School Year'!F116)</f>
        <v>0</v>
      </c>
    </row>
    <row r="31" spans="1:7" ht="12.75" customHeight="1">
      <c r="B31" t="str">
        <f>'2025-26 School Year'!A117</f>
        <v>Facilities Maintenance</v>
      </c>
      <c r="E31" s="22">
        <f>IF($E$3="","",'2025-26 School Year'!D117)</f>
        <v>0</v>
      </c>
      <c r="F31" s="22">
        <f>IF($E$3="","",'2025-26 School Year'!E117)</f>
        <v>0</v>
      </c>
      <c r="G31" s="22">
        <f>IF($E$3="","",'2025-26 School Year'!F117)</f>
        <v>0</v>
      </c>
    </row>
    <row r="32" spans="1:7" ht="12.75" customHeight="1">
      <c r="B32" t="str">
        <f>'2025-26 School Year'!A118</f>
        <v>Security and Central Office</v>
      </c>
      <c r="E32" s="22">
        <f>IF($E$3="","",'2025-26 School Year'!D118)</f>
        <v>0</v>
      </c>
      <c r="F32" s="22">
        <f>IF($E$3="","",'2025-26 School Year'!E118)</f>
        <v>0</v>
      </c>
      <c r="G32" s="22">
        <f>IF($E$3="","",'2025-26 School Year'!F118)</f>
        <v>0</v>
      </c>
    </row>
    <row r="33" spans="1:7" ht="12.75" customHeight="1"/>
    <row r="34" spans="1:7" ht="12.75" customHeight="1">
      <c r="B34" s="14" t="s">
        <v>155</v>
      </c>
    </row>
    <row r="35" spans="1:7" ht="12.75" customHeight="1">
      <c r="B35" s="25" t="str">
        <f>'2025-26 School Year'!A123</f>
        <v>Total MSOC per student FTE</v>
      </c>
      <c r="E35" s="22">
        <f>IF($E$3="","",'2025-26 School Year'!D123)</f>
        <v>214.84</v>
      </c>
      <c r="F35" s="22" t="str">
        <f>IF($E$3="","",'2025-26 School Year'!E123)</f>
        <v>*</v>
      </c>
      <c r="G35" s="22">
        <f>IF($E$3="","",'2025-26 School Year'!F123)</f>
        <v>220.65</v>
      </c>
    </row>
    <row r="36" spans="1:7" ht="12.75" customHeight="1">
      <c r="B36" t="str">
        <f>'2025-26 School Year'!A124</f>
        <v>Technology</v>
      </c>
      <c r="E36" s="22">
        <f>IF($E$3="","",'2025-26 School Year'!D124)</f>
        <v>0</v>
      </c>
      <c r="F36" s="22">
        <f>IF($E$3="","",'2025-26 School Year'!E124)</f>
        <v>0</v>
      </c>
      <c r="G36" s="22">
        <f>IF($E$3="","",'2025-26 School Year'!F124)</f>
        <v>0</v>
      </c>
    </row>
    <row r="37" spans="1:7" ht="12.75" customHeight="1">
      <c r="B37" t="str">
        <f>'2025-26 School Year'!A125</f>
        <v>Utilities and Insurance</v>
      </c>
      <c r="E37" s="22">
        <f>IF($E$3="","",'2025-26 School Year'!D125)</f>
        <v>0</v>
      </c>
      <c r="F37" s="22">
        <f>IF($E$3="","",'2025-26 School Year'!E125)</f>
        <v>0</v>
      </c>
      <c r="G37" s="22">
        <f>IF($E$3="","",'2025-26 School Year'!F125)</f>
        <v>0</v>
      </c>
    </row>
    <row r="38" spans="1:7" ht="12.75" customHeight="1">
      <c r="A38" s="20"/>
      <c r="B38" t="str">
        <f>'2025-26 School Year'!A126</f>
        <v>Curriculum and Textbooks</v>
      </c>
      <c r="E38" s="22">
        <f>IF($E$3="","",'2025-26 School Year'!D126)</f>
        <v>0</v>
      </c>
      <c r="F38" s="22">
        <f>IF($E$3="","",'2025-26 School Year'!E126)</f>
        <v>0</v>
      </c>
      <c r="G38" s="22">
        <f>IF($E$3="","",'2025-26 School Year'!F126)</f>
        <v>0</v>
      </c>
    </row>
    <row r="39" spans="1:7" ht="15" customHeight="1">
      <c r="A39" s="20"/>
      <c r="B39" t="str">
        <f>'2025-26 School Year'!A127</f>
        <v>Other Supplies</v>
      </c>
      <c r="C39" s="54"/>
      <c r="D39" s="26"/>
      <c r="E39" s="22">
        <f>IF($E$3="","",'2025-26 School Year'!D127)</f>
        <v>0</v>
      </c>
      <c r="F39" s="22">
        <f>IF($E$3="","",'2025-26 School Year'!E127)</f>
        <v>0</v>
      </c>
      <c r="G39" s="22">
        <f>IF($E$3="","",'2025-26 School Year'!F127)</f>
        <v>0</v>
      </c>
    </row>
    <row r="40" spans="1:7" ht="15" customHeight="1">
      <c r="A40" s="20"/>
      <c r="B40" t="str">
        <f>'2025-26 School Year'!A128</f>
        <v>Library Materials</v>
      </c>
      <c r="C40" s="54"/>
      <c r="D40" s="26"/>
      <c r="E40" s="22">
        <f>IF($E$3="","",'2025-26 School Year'!D128)</f>
        <v>0</v>
      </c>
      <c r="F40" s="22">
        <f>IF($E$3="","",'2025-26 School Year'!E128)</f>
        <v>0</v>
      </c>
      <c r="G40" s="22">
        <f>IF($E$3="","",'2025-26 School Year'!F128)</f>
        <v>0</v>
      </c>
    </row>
    <row r="41" spans="1:7" ht="42" customHeight="1">
      <c r="B41" t="str">
        <f>'2025-26 School Year'!A129</f>
        <v>Instructional Professional Development for Certificated and Classified Staff</v>
      </c>
      <c r="C41" s="54"/>
      <c r="D41" s="27"/>
      <c r="E41" s="22">
        <f>IF($E$3="","",'2025-26 School Year'!D129)</f>
        <v>0</v>
      </c>
      <c r="F41" s="22">
        <f>IF($E$3="","",'2025-26 School Year'!E129)</f>
        <v>0</v>
      </c>
      <c r="G41" s="22">
        <f>IF($E$3="","",'2025-26 School Year'!F129)</f>
        <v>0</v>
      </c>
    </row>
    <row r="42" spans="1:7">
      <c r="B42" t="str">
        <f>'2025-26 School Year'!A130</f>
        <v>Facilities Maintenance</v>
      </c>
      <c r="E42" s="22">
        <f>IF($E$3="","",'2025-26 School Year'!D130)</f>
        <v>0</v>
      </c>
      <c r="F42" s="22">
        <f>IF($E$3="","",'2025-26 School Year'!E130)</f>
        <v>0</v>
      </c>
      <c r="G42" s="22">
        <f>IF($E$3="","",'2025-26 School Year'!F130)</f>
        <v>0</v>
      </c>
    </row>
    <row r="43" spans="1:7" ht="12.75" customHeight="1">
      <c r="B43" t="str">
        <f>'2025-26 School Year'!A131</f>
        <v>Security and Central Office</v>
      </c>
      <c r="E43" s="22">
        <f>IF($E$3="","",'2025-26 School Year'!D131)</f>
        <v>0</v>
      </c>
      <c r="F43" s="22">
        <f>IF($E$3="","",'2025-26 School Year'!E131)</f>
        <v>0</v>
      </c>
      <c r="G43" s="22">
        <f>IF($E$3="","",'2025-26 School Year'!F131)</f>
        <v>0</v>
      </c>
    </row>
    <row r="44" spans="1:7" ht="12.75" customHeight="1"/>
    <row r="45" spans="1:7" ht="12.75" customHeight="1"/>
    <row r="46" spans="1:7">
      <c r="B46" s="14" t="s">
        <v>156</v>
      </c>
    </row>
    <row r="47" spans="1:7">
      <c r="B47" t="s">
        <v>157</v>
      </c>
      <c r="D47" s="5"/>
      <c r="E47" s="28">
        <v>2.3975</v>
      </c>
      <c r="F47" s="28" t="s">
        <v>9</v>
      </c>
      <c r="G47" s="28" t="s">
        <v>9</v>
      </c>
    </row>
    <row r="48" spans="1:7" ht="14.25" customHeight="1">
      <c r="B48" t="s">
        <v>158</v>
      </c>
      <c r="D48" s="5"/>
      <c r="E48" s="28">
        <v>1.1000000000000001</v>
      </c>
      <c r="F48" s="28" t="s">
        <v>9</v>
      </c>
      <c r="G48" s="28" t="s">
        <v>9</v>
      </c>
    </row>
    <row r="49" spans="2:7">
      <c r="C49" t="s">
        <v>159</v>
      </c>
      <c r="D49" s="5"/>
      <c r="E49" s="65"/>
      <c r="F49" s="65"/>
      <c r="G49" s="65"/>
    </row>
    <row r="50" spans="2:7">
      <c r="B50" t="s">
        <v>160</v>
      </c>
      <c r="E50" s="28">
        <v>4.7779999999999996</v>
      </c>
      <c r="F50" s="28" t="s">
        <v>9</v>
      </c>
      <c r="G50" s="28" t="s">
        <v>9</v>
      </c>
    </row>
    <row r="51" spans="2:7">
      <c r="B51" t="s">
        <v>161</v>
      </c>
      <c r="E51" s="28">
        <v>6.7779999999999996</v>
      </c>
      <c r="F51" s="28" t="s">
        <v>9</v>
      </c>
      <c r="G51" s="28" t="s">
        <v>9</v>
      </c>
    </row>
    <row r="52" spans="2:7">
      <c r="B52" t="s">
        <v>162</v>
      </c>
      <c r="E52" s="31">
        <v>3</v>
      </c>
      <c r="F52" s="31" t="s">
        <v>9</v>
      </c>
      <c r="G52" s="31" t="s">
        <v>9</v>
      </c>
    </row>
    <row r="53" spans="2:7">
      <c r="B53" s="32" t="s">
        <v>163</v>
      </c>
      <c r="C53" s="14"/>
      <c r="D53" s="33"/>
    </row>
    <row r="54" spans="2:7">
      <c r="C54" s="32" t="s">
        <v>164</v>
      </c>
      <c r="D54" s="14"/>
    </row>
    <row r="55" spans="2:7" ht="12.75" customHeight="1">
      <c r="D55" s="5"/>
    </row>
    <row r="56" spans="2:7" ht="12.75" customHeight="1">
      <c r="B56" t="s">
        <v>165</v>
      </c>
      <c r="D56" s="5"/>
      <c r="E56" s="149">
        <v>2.1589999999999998</v>
      </c>
      <c r="F56" s="149" t="s">
        <v>9</v>
      </c>
      <c r="G56" s="149" t="s">
        <v>9</v>
      </c>
    </row>
    <row r="57" spans="2:7" ht="12.75" customHeight="1">
      <c r="B57" t="s">
        <v>166</v>
      </c>
      <c r="D57" s="5"/>
      <c r="E57" s="35">
        <v>0.05</v>
      </c>
      <c r="F57" s="35" t="s">
        <v>9</v>
      </c>
      <c r="G57" s="35" t="s">
        <v>9</v>
      </c>
    </row>
    <row r="58" spans="2:7" ht="12.75" customHeight="1">
      <c r="D58" s="5"/>
      <c r="E58" s="30"/>
      <c r="G58" s="30"/>
    </row>
    <row r="59" spans="2:7" ht="12.75" customHeight="1">
      <c r="B59" t="s">
        <v>167</v>
      </c>
      <c r="D59" s="5"/>
    </row>
    <row r="60" spans="2:7" ht="12.75" customHeight="1"/>
    <row r="61" spans="2:7" ht="12.75" customHeight="1">
      <c r="B61" s="14" t="str">
        <f>'2025-26 School Year'!A137</f>
        <v>TBIP Assessment Withholding Percentage</v>
      </c>
      <c r="D61" s="5"/>
      <c r="E61" s="35">
        <f>IF($E$3="","",'2025-26 School Year'!D137)</f>
        <v>1.38E-2</v>
      </c>
      <c r="F61" s="35" t="str">
        <f>IF($E$3="","",'2025-26 School Year'!E137)</f>
        <v>*</v>
      </c>
      <c r="G61" s="165">
        <v>1.37E-2</v>
      </c>
    </row>
    <row r="62" spans="2:7" ht="12.75" customHeight="1">
      <c r="D62" s="36"/>
    </row>
    <row r="63" spans="2:7" ht="12.75" customHeight="1">
      <c r="B63" s="14" t="str">
        <f>'2025-26 School Year'!A139</f>
        <v>Special Education (enhancement is a percentage of basic end and MSOC)</v>
      </c>
    </row>
    <row r="64" spans="2:7">
      <c r="B64" t="str">
        <f>'2025-26 School Year'!A140</f>
        <v>Age 3 to Pre-Kindergarten</v>
      </c>
      <c r="D64" s="5"/>
      <c r="E64" s="79">
        <f>IF($E$3="","",'2025-26 School Year'!D140)</f>
        <v>1.2</v>
      </c>
      <c r="F64" s="79" t="str">
        <f>IF($E$3="","",'2025-26 School Year'!E140)</f>
        <v>*</v>
      </c>
      <c r="G64" s="79" t="str">
        <f>IF($E$3="","",'2025-26 School Year'!F140)</f>
        <v>*</v>
      </c>
    </row>
    <row r="65" spans="2:10" ht="15" customHeight="1">
      <c r="B65" t="str">
        <f>'2025-26 School Year'!A141</f>
        <v>Kindergarten to age 21</v>
      </c>
      <c r="D65" s="5"/>
      <c r="E65" s="106"/>
      <c r="F65" s="106"/>
      <c r="G65" s="106"/>
    </row>
    <row r="66" spans="2:10">
      <c r="B66" s="75" t="str">
        <f>'2025-26 School Year'!A142</f>
        <v xml:space="preserve">Tier 1 Spec Ed Multiplier (5-21 yr. olds): =&gt; 80% time in BEA </v>
      </c>
      <c r="E66" s="28">
        <f>IF($E$3="","",'2025-26 School Year'!D142)</f>
        <v>1.1599999999999999</v>
      </c>
      <c r="F66" s="28" t="str">
        <f>IF($E$3="","",'2025-26 School Year'!E142)</f>
        <v>*</v>
      </c>
      <c r="G66" s="28" t="str">
        <f>IF($E$3="","",'2025-26 School Year'!F142)</f>
        <v>*</v>
      </c>
    </row>
    <row r="67" spans="2:10">
      <c r="B67" s="75" t="str">
        <f>'2025-26 School Year'!A143</f>
        <v>Tier 2 Spec Ed Multiplier (5-21 yr. olds): &lt; 80% time in BEA</v>
      </c>
      <c r="E67" s="28">
        <f>IF($E$3="","",'2025-26 School Year'!D143)</f>
        <v>1.1599999999999999</v>
      </c>
      <c r="F67" s="28" t="str">
        <f>IF($E$3="","",'2025-26 School Year'!E143)</f>
        <v>*</v>
      </c>
      <c r="G67" s="28" t="str">
        <f>IF($E$3="","",'2025-26 School Year'!F143)</f>
        <v>*</v>
      </c>
    </row>
    <row r="68" spans="2:10" ht="9.75" customHeight="1"/>
    <row r="69" spans="2:10">
      <c r="B69" s="14" t="str">
        <f>'2025-26 School Year'!A146</f>
        <v>Special Ed FED Funds INTEG</v>
      </c>
      <c r="E69" s="166">
        <v>24.27</v>
      </c>
      <c r="F69" s="35" t="str">
        <f>IF($E$3="","",'2025-26 School Year'!E146)</f>
        <v>*</v>
      </c>
      <c r="G69" s="35" t="str">
        <f>IF($E$3="","",'2025-26 School Year'!F146)</f>
        <v>*</v>
      </c>
      <c r="H69" s="1"/>
      <c r="I69" s="1"/>
      <c r="J69" s="3"/>
    </row>
    <row r="70" spans="2:10">
      <c r="B70" s="37"/>
      <c r="E70" s="38"/>
      <c r="G70" s="38"/>
    </row>
    <row r="71" spans="2:10">
      <c r="B71" s="14" t="str">
        <f>'2025-26 School Year'!A148</f>
        <v>Special Education Funded Percent</v>
      </c>
      <c r="D71" s="5"/>
      <c r="E71" s="34" t="str">
        <f>IF($E$3="","",'2025-26 School Year'!D148)</f>
        <v>No Limit</v>
      </c>
      <c r="F71" s="34" t="str">
        <f>IF($E$3="","",'2025-26 School Year'!E148)</f>
        <v>*</v>
      </c>
      <c r="G71" s="34" t="str">
        <f>IF($E$3="","",'2025-26 School Year'!F148)</f>
        <v>*</v>
      </c>
    </row>
    <row r="72" spans="2:10" ht="9.75" customHeight="1"/>
    <row r="73" spans="2:10">
      <c r="B73" s="14" t="str">
        <f>'2025-26 School Year'!A152</f>
        <v>ALE Per Pupil Funding Rate</v>
      </c>
      <c r="E73" s="22">
        <f>IF($E$3="","",'2025-26 School Year'!D152)</f>
        <v>10291.15</v>
      </c>
      <c r="F73" s="22" t="str">
        <f>IF($E$3="","",'2025-26 School Year'!E152)</f>
        <v>*</v>
      </c>
      <c r="G73" s="22">
        <f>IF($E$3="","",'2025-26 School Year'!F152)</f>
        <v>10584</v>
      </c>
    </row>
    <row r="74" spans="2:10">
      <c r="B74" s="14"/>
    </row>
    <row r="75" spans="2:10">
      <c r="B75" s="14" t="str">
        <f>'2025-26 School Year'!A154</f>
        <v>Running Start BEA Rates</v>
      </c>
    </row>
    <row r="76" spans="2:10">
      <c r="B76" t="str">
        <f>'2025-26 School Year'!A155</f>
        <v>Vocational</v>
      </c>
      <c r="E76" s="22">
        <f>IF($E$3="","",'2025-26 School Year'!D155)</f>
        <v>11156.93</v>
      </c>
      <c r="F76" s="22" t="str">
        <f>IF($E$3="","",'2025-26 School Year'!E155)</f>
        <v>*</v>
      </c>
      <c r="G76" s="22">
        <f>IF($E$3="","",'2025-26 School Year'!F155)</f>
        <v>11475</v>
      </c>
    </row>
    <row r="77" spans="2:10">
      <c r="B77" t="str">
        <f>'2025-26 School Year'!A156</f>
        <v>Non-Vocational</v>
      </c>
      <c r="E77" s="22">
        <f>IF($E$3="","",'2025-26 School Year'!D156)</f>
        <v>10291.15</v>
      </c>
      <c r="F77" s="22" t="str">
        <f>IF($E$3="","",'2025-26 School Year'!E156)</f>
        <v>*</v>
      </c>
      <c r="G77" s="22">
        <f>IF($E$3="","",'2025-26 School Year'!F156)</f>
        <v>10584</v>
      </c>
    </row>
    <row r="79" spans="2:10">
      <c r="B79" s="14" t="str">
        <f>'2025-26 School Year'!A158</f>
        <v>Running Start Combined FTE</v>
      </c>
      <c r="E79" s="18">
        <f>IF($E$3="","",'2025-26 School Year'!D158)</f>
        <v>1.4</v>
      </c>
      <c r="F79" s="167">
        <v>1.4</v>
      </c>
      <c r="G79" s="18">
        <f>IF($E$3="","",'2025-26 School Year'!F158)</f>
        <v>1.2</v>
      </c>
    </row>
    <row r="98" spans="1:3">
      <c r="A98" s="12"/>
    </row>
    <row r="99" spans="1:3" ht="15.75" customHeight="1"/>
    <row r="105" spans="1:3" ht="15" customHeight="1">
      <c r="B105" s="12"/>
      <c r="C105" s="12"/>
    </row>
    <row r="106" spans="1:3" ht="15" customHeight="1"/>
    <row r="107" spans="1:3" ht="15" customHeight="1"/>
    <row r="108" spans="1:3" ht="15" customHeight="1"/>
    <row r="142" spans="2:2">
      <c r="B142" s="41"/>
    </row>
    <row r="179" ht="15" customHeight="1"/>
    <row r="180" ht="15" customHeight="1"/>
    <row r="181" ht="15" customHeight="1"/>
    <row r="182" ht="15" customHeight="1"/>
  </sheetData>
  <mergeCells count="4">
    <mergeCell ref="B3:C3"/>
    <mergeCell ref="B7:C7"/>
    <mergeCell ref="B8:C8"/>
    <mergeCell ref="B21:D21"/>
  </mergeCells>
  <pageMargins left="0.25" right="0.25" top="0.75" bottom="0.75" header="0.3" footer="0.3"/>
  <pageSetup scale="64" orientation="landscape" r:id="rId1"/>
  <headerFooter>
    <oddHeader>&amp;C&amp;"-,Bold"&amp;20Other Staff, MSOC, &amp; Categorical Programs</oddHeader>
  </headerFooter>
  <rowBreaks count="1" manualBreakCount="1">
    <brk id="43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96"/>
  <sheetViews>
    <sheetView zoomScaleNormal="100" workbookViewId="0">
      <pane ySplit="3" topLeftCell="A4" activePane="bottomLeft" state="frozen"/>
      <selection pane="bottomLeft" activeCell="G32" sqref="G32"/>
    </sheetView>
  </sheetViews>
  <sheetFormatPr defaultColWidth="9.44140625" defaultRowHeight="14.4"/>
  <cols>
    <col min="1" max="1" width="2.5546875" customWidth="1"/>
    <col min="2" max="2" width="15" customWidth="1"/>
    <col min="3" max="3" width="6.5546875" customWidth="1"/>
    <col min="4" max="4" width="17.44140625" customWidth="1"/>
    <col min="5" max="5" width="13.44140625" customWidth="1"/>
    <col min="6" max="6" width="13.5546875" customWidth="1"/>
    <col min="7" max="7" width="13.44140625" customWidth="1"/>
  </cols>
  <sheetData>
    <row r="1" spans="2:7" ht="11.25" customHeight="1"/>
    <row r="3" spans="2:7" ht="61.5" customHeight="1">
      <c r="B3" s="178" t="s">
        <v>168</v>
      </c>
      <c r="C3" s="179"/>
      <c r="D3" s="181"/>
      <c r="E3" s="16" t="str">
        <f>IF('2025-26 School Year'!D5="","",'2025-26 School Year'!D5)</f>
        <v>Enacted
04/26/2025</v>
      </c>
      <c r="F3" s="16" t="str">
        <f>IF('2025-26 School Year'!E5="","",'2025-26 School Year'!E5)</f>
        <v>Governor's Budget SY25-26 12/22/2025</v>
      </c>
      <c r="G3" s="16" t="str">
        <f>IF('2025-26 School Year'!F5="","",'2025-26 School Year'!F5)</f>
        <v>Governor's Budget SY26-27 12/22/2025</v>
      </c>
    </row>
    <row r="4" spans="2:7">
      <c r="B4" s="14" t="str">
        <f>'2025-26 School Year'!A162</f>
        <v>CTE Funding Factors</v>
      </c>
    </row>
    <row r="5" spans="2:7">
      <c r="B5" t="str">
        <f>'2025-26 School Year'!A163</f>
        <v>Class Size</v>
      </c>
    </row>
    <row r="6" spans="2:7">
      <c r="B6" t="str">
        <f>'2025-26 School Year'!A164</f>
        <v>CTE 7-8</v>
      </c>
      <c r="C6" s="5"/>
      <c r="E6" s="29">
        <f>IF($E$3="","",'2025-26 School Year'!D164)</f>
        <v>23</v>
      </c>
      <c r="F6" s="29" t="str">
        <f>IF($E$3="","",'2025-26 School Year'!E164)</f>
        <v>*</v>
      </c>
      <c r="G6" s="29" t="str">
        <f>IF($E$3="","",'2025-26 School Year'!F164)</f>
        <v>*</v>
      </c>
    </row>
    <row r="7" spans="2:7">
      <c r="B7" t="str">
        <f>'2025-26 School Year'!A165</f>
        <v>CTE 9-12</v>
      </c>
      <c r="C7" s="5"/>
      <c r="E7" s="29">
        <f>IF($E$3="","",'2025-26 School Year'!D165)</f>
        <v>23</v>
      </c>
      <c r="F7" s="29" t="str">
        <f>IF($E$3="","",'2025-26 School Year'!E165)</f>
        <v>*</v>
      </c>
      <c r="G7" s="29" t="str">
        <f>IF($E$3="","",'2025-26 School Year'!F165)</f>
        <v>*</v>
      </c>
    </row>
    <row r="8" spans="2:7" ht="13.5" customHeight="1">
      <c r="F8" s="56"/>
    </row>
    <row r="9" spans="2:7">
      <c r="B9" t="str">
        <f>'2025-26 School Year'!A167</f>
        <v>Maximum Allowable AAFTE for Students</v>
      </c>
      <c r="C9" s="20"/>
      <c r="D9" s="20"/>
      <c r="E9" s="29">
        <f>IF($E$3="","",'2025-26 School Year'!D167)</f>
        <v>1.2</v>
      </c>
      <c r="F9" s="29" t="str">
        <f>IF($E$3="","",'2025-26 School Year'!E167)</f>
        <v>*</v>
      </c>
      <c r="G9" s="29" t="str">
        <f>IF($E$3="","",'2025-26 School Year'!F167)</f>
        <v>*</v>
      </c>
    </row>
    <row r="10" spans="2:7" ht="13.5" customHeight="1"/>
    <row r="11" spans="2:7">
      <c r="B11" t="str">
        <f>'2025-26 School Year'!A171</f>
        <v>Total MSOC per student FTE</v>
      </c>
      <c r="E11" s="39">
        <f>IF($E$3="","",'2025-26 School Year'!D171)</f>
        <v>1810.11</v>
      </c>
      <c r="F11" s="39" t="str">
        <f>IF($E$3="","",'2025-26 School Year'!E171)</f>
        <v>*</v>
      </c>
      <c r="G11" s="39">
        <f>IF($E$3="","",'2025-26 School Year'!F171)</f>
        <v>1858.98</v>
      </c>
    </row>
    <row r="12" spans="2:7" ht="14.25" customHeight="1"/>
    <row r="13" spans="2:7">
      <c r="B13" t="str">
        <f>'2025-26 School Year'!A174</f>
        <v>BEA School Admin Multiplier</v>
      </c>
      <c r="D13" s="20"/>
      <c r="E13" s="162">
        <v>2.5000000000000001E-2</v>
      </c>
      <c r="F13" s="18" t="str">
        <f>IF('2025-26 School Year'!E174="","","*")</f>
        <v>*</v>
      </c>
      <c r="G13" s="18" t="str">
        <f>IF('2025-26 School Year'!F174="","","*")</f>
        <v>*</v>
      </c>
    </row>
    <row r="14" spans="2:7">
      <c r="C14" s="37"/>
      <c r="D14" s="20"/>
    </row>
    <row r="15" spans="2:7">
      <c r="B15" t="str">
        <f>'2025-26 School Year'!A176</f>
        <v>BEA District Admin Multiplier</v>
      </c>
      <c r="D15" s="20"/>
      <c r="E15" s="35">
        <f>IF($E$3="","",'2025-26 School Year'!D176)</f>
        <v>0.1246</v>
      </c>
      <c r="F15" s="35" t="str">
        <f>IF('2025-26 School Year'!E176="","",'2025-26 School Year'!E176)</f>
        <v>*</v>
      </c>
      <c r="G15" s="35" t="str">
        <f>IF('2025-26 School Year'!F176="","",'2025-26 School Year'!F176)</f>
        <v>*</v>
      </c>
    </row>
    <row r="16" spans="2:7">
      <c r="D16" s="20"/>
      <c r="F16" s="68"/>
      <c r="G16" s="68"/>
    </row>
    <row r="17" spans="2:7" ht="12.75" customHeight="1">
      <c r="B17" t="str">
        <f>'2025-26 School Year'!A178</f>
        <v>ESA Staff (per 1,000 student FTE)</v>
      </c>
      <c r="D17" s="20"/>
      <c r="E17" s="29">
        <f>IF($E$3="","",'2025-26 School Year'!D178)</f>
        <v>3.91</v>
      </c>
      <c r="F17" s="29" t="str">
        <f>IF($E$3="","",'2025-26 School Year'!E178)</f>
        <v>*</v>
      </c>
      <c r="G17" s="29" t="str">
        <f>IF($E$3="","",'2025-26 School Year'!F178)</f>
        <v>*</v>
      </c>
    </row>
    <row r="18" spans="2:7" ht="11.25" customHeight="1">
      <c r="D18" s="20"/>
    </row>
    <row r="19" spans="2:7">
      <c r="B19" s="14" t="str">
        <f>'2025-26 School Year'!A182</f>
        <v>Skills Center Funding Factors</v>
      </c>
    </row>
    <row r="20" spans="2:7">
      <c r="B20" t="str">
        <f>'2025-26 School Year'!A183</f>
        <v>Class Size</v>
      </c>
      <c r="E20" s="29">
        <f>IF($E$3="","",'2025-26 School Year'!D183)</f>
        <v>19</v>
      </c>
      <c r="F20" s="29" t="str">
        <f>IF($E$3="","",'2025-26 School Year'!E183)</f>
        <v>*</v>
      </c>
      <c r="G20" s="29" t="str">
        <f>IF($E$3="","",'2025-26 School Year'!F183)</f>
        <v>*</v>
      </c>
    </row>
    <row r="21" spans="2:7" ht="10.5" customHeight="1"/>
    <row r="22" spans="2:7" ht="10.5" customHeight="1"/>
    <row r="23" spans="2:7">
      <c r="B23" t="str">
        <f>'2025-26 School Year'!A187</f>
        <v>Total MSOC per student FTE</v>
      </c>
      <c r="E23" s="39">
        <f>IF($E$3="","",'2025-26 School Year'!D187)</f>
        <v>1810.11</v>
      </c>
      <c r="F23" s="39" t="str">
        <f>IF($E$3="","",'2025-26 School Year'!E187)</f>
        <v>*</v>
      </c>
      <c r="G23" s="39">
        <f>IF($E$3="","",'2025-26 School Year'!F187)</f>
        <v>1858.98</v>
      </c>
    </row>
    <row r="24" spans="2:7" ht="11.25" customHeight="1"/>
    <row r="25" spans="2:7">
      <c r="B25" t="str">
        <f>'2025-26 School Year'!A190</f>
        <v>BEA School Admin Multiplier</v>
      </c>
      <c r="E25" s="163">
        <v>0.19800000000000001</v>
      </c>
      <c r="F25" s="29" t="str">
        <f>IF('2025-26 School Year'!E190="","",'2025-26 School Year'!E190)</f>
        <v>*</v>
      </c>
      <c r="G25" s="29" t="str">
        <f>IF('2025-26 School Year'!F190="","",'2025-26 School Year'!F190)</f>
        <v>*</v>
      </c>
    </row>
    <row r="27" spans="2:7">
      <c r="B27" t="str">
        <f>'2025-26 School Year'!A193</f>
        <v>BEA District Admin Multiplier</v>
      </c>
      <c r="E27" s="35">
        <f>IF($E$3="","",'2025-26 School Year'!D193)</f>
        <v>0.1779</v>
      </c>
      <c r="F27" s="35" t="str">
        <f>IF($E$3="","",'2025-26 School Year'!E193)</f>
        <v>*</v>
      </c>
      <c r="G27" s="35" t="str">
        <f>IF($E$3="","",'2025-26 School Year'!F193)</f>
        <v>*</v>
      </c>
    </row>
    <row r="28" spans="2:7">
      <c r="F28" s="68"/>
      <c r="G28" s="68"/>
    </row>
    <row r="29" spans="2:7">
      <c r="B29" t="str">
        <f>'2025-26 School Year'!A196</f>
        <v>ESA Staff (per 1,000 student FTE)</v>
      </c>
      <c r="D29" s="20"/>
      <c r="E29" s="114">
        <f>IF($E$3="","",'2025-26 School Year'!D196)</f>
        <v>4.25</v>
      </c>
      <c r="F29" s="114" t="str">
        <f>IF($E$3="","",'2025-26 School Year'!E196)</f>
        <v>*</v>
      </c>
      <c r="G29" s="114" t="str">
        <f>IF($E$3="","",'2025-26 School Year'!F196)</f>
        <v>*</v>
      </c>
    </row>
    <row r="59" spans="1:3">
      <c r="B59" s="12"/>
      <c r="C59" s="12"/>
    </row>
    <row r="62" spans="1:3">
      <c r="A62" s="12"/>
    </row>
    <row r="63" spans="1:3" ht="15.75" customHeight="1"/>
    <row r="96" spans="2:2">
      <c r="B96" s="41"/>
    </row>
  </sheetData>
  <mergeCells count="1">
    <mergeCell ref="B3:D3"/>
  </mergeCells>
  <pageMargins left="0.25" right="0.25" top="0.75" bottom="0.75" header="0.3" footer="0.3"/>
  <pageSetup orientation="landscape" r:id="rId1"/>
  <headerFooter>
    <oddHeader>&amp;C&amp;"-,Bold"&amp;20CTE and Skills Center Factors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3:G140"/>
  <sheetViews>
    <sheetView zoomScaleNormal="100" workbookViewId="0">
      <pane ySplit="3" topLeftCell="A4" activePane="bottomLeft" state="frozen"/>
      <selection pane="bottomLeft" activeCell="E13" sqref="E13"/>
    </sheetView>
  </sheetViews>
  <sheetFormatPr defaultColWidth="9.44140625" defaultRowHeight="14.4"/>
  <cols>
    <col min="1" max="1" width="3.5546875" customWidth="1"/>
    <col min="2" max="2" width="15" customWidth="1"/>
    <col min="3" max="3" width="5.5546875" customWidth="1"/>
    <col min="4" max="4" width="8.5546875" customWidth="1"/>
    <col min="5" max="5" width="12.44140625" customWidth="1"/>
    <col min="6" max="6" width="13.5546875" customWidth="1"/>
    <col min="7" max="7" width="13.44140625" customWidth="1"/>
  </cols>
  <sheetData>
    <row r="3" spans="2:7" ht="59.1" customHeight="1">
      <c r="B3" s="176" t="s">
        <v>169</v>
      </c>
      <c r="C3" s="180"/>
      <c r="D3" s="130"/>
      <c r="E3" s="16" t="str">
        <f>IF('2025-26 School Year'!D5="","",'2025-26 School Year'!D5)</f>
        <v>Enacted
04/26/2025</v>
      </c>
      <c r="F3" s="16" t="str">
        <f>IF('2025-26 School Year'!E5="","",'2025-26 School Year'!E5)</f>
        <v>Governor's Budget SY25-26 12/22/2025</v>
      </c>
      <c r="G3" s="16" t="str">
        <f>IF('2025-26 School Year'!F5="","",'2025-26 School Year'!F5)</f>
        <v>Governor's Budget SY26-27 12/22/2025</v>
      </c>
    </row>
    <row r="5" spans="2:7">
      <c r="B5" s="14" t="str">
        <f>'2025-26 School Year'!A201</f>
        <v>Remote and Necessary &lt;25 AAFTE</v>
      </c>
    </row>
    <row r="6" spans="2:7">
      <c r="B6" t="str">
        <f>'2025-26 School Year'!A202</f>
        <v>CIS Minimum</v>
      </c>
      <c r="E6" s="21">
        <f>IF($E$3="","",'2025-26 School Year'!D202)</f>
        <v>4.5</v>
      </c>
      <c r="F6" s="21" t="str">
        <f>IF($E$3="","",'2025-26 School Year'!E202)</f>
        <v>*</v>
      </c>
      <c r="G6" s="21" t="str">
        <f>IF($E$3="","",'2025-26 School Year'!F202)</f>
        <v>*</v>
      </c>
    </row>
    <row r="7" spans="2:7">
      <c r="E7" s="20"/>
      <c r="F7" s="20"/>
      <c r="G7" s="20"/>
    </row>
    <row r="8" spans="2:7">
      <c r="B8" s="62" t="str">
        <f>'2025-26 School Year'!A204</f>
        <v>All Other Small High</v>
      </c>
      <c r="E8" s="20"/>
      <c r="F8" s="20"/>
      <c r="G8" s="20"/>
    </row>
    <row r="9" spans="2:7">
      <c r="B9" t="str">
        <f>'2025-26 School Year'!A205</f>
        <v>CIS Minimum</v>
      </c>
      <c r="E9" s="21">
        <f>IF($E$3="","",'2025-26 School Year'!D205)</f>
        <v>9</v>
      </c>
      <c r="F9" s="21" t="str">
        <f>IF($E$3="","",'2025-26 School Year'!E205)</f>
        <v>*</v>
      </c>
      <c r="G9" s="21" t="str">
        <f>IF($E$3="","",'2025-26 School Year'!F205)</f>
        <v>*</v>
      </c>
    </row>
    <row r="10" spans="2:7">
      <c r="E10" s="20"/>
      <c r="F10" s="20"/>
      <c r="G10" s="20"/>
    </row>
    <row r="11" spans="2:7">
      <c r="B11" s="14" t="str">
        <f>'2025-26 School Year'!A207</f>
        <v>CIS Ratio Per 43.5 AAFTE Students</v>
      </c>
      <c r="E11" s="21">
        <f>IF($E$3="","",'2025-26 School Year'!D207)</f>
        <v>0.87319999999999998</v>
      </c>
      <c r="F11" s="21" t="str">
        <f>IF($E$3="","",'2025-26 School Year'!E207)</f>
        <v>*</v>
      </c>
      <c r="G11" s="21" t="str">
        <f>IF($E$3="","",'2025-26 School Year'!F207)</f>
        <v>*</v>
      </c>
    </row>
    <row r="13" spans="2:7">
      <c r="B13" s="14" t="str">
        <f>'2025-26 School Year'!A209</f>
        <v>Small School MSOC (NERC)</v>
      </c>
      <c r="E13" s="22">
        <f>IF($E$3="","",'2025-26 School Year'!D209)</f>
        <v>14141.1</v>
      </c>
      <c r="F13" s="22" t="str">
        <f>IF($E$3="","",'2025-26 School Year'!E209)</f>
        <v>*</v>
      </c>
      <c r="G13" s="22">
        <f>IF($E$3="","",'2025-26 School Year'!F209)</f>
        <v>14522.9</v>
      </c>
    </row>
    <row r="34" spans="1:3">
      <c r="A34" s="182"/>
      <c r="B34" s="182"/>
      <c r="C34" s="182"/>
    </row>
    <row r="103" spans="1:4">
      <c r="A103" s="12"/>
      <c r="B103" s="12"/>
      <c r="C103" s="12"/>
      <c r="D103" s="12"/>
    </row>
    <row r="104" spans="1:4" ht="15.75" customHeight="1"/>
    <row r="140" spans="2:2">
      <c r="B140" s="41"/>
    </row>
  </sheetData>
  <mergeCells count="2">
    <mergeCell ref="A34:C34"/>
    <mergeCell ref="B3:C3"/>
  </mergeCells>
  <pageMargins left="0.7" right="0.7" top="0.75" bottom="0.75" header="0.3" footer="0.3"/>
  <pageSetup orientation="landscape" r:id="rId1"/>
  <headerFooter>
    <oddHeader xml:space="preserve">&amp;C&amp;"-,Bold"&amp;20Small High Funding Factors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A721-FEAB-4002-B103-D0DD23BFA7F1}">
  <sheetPr codeName="Sheet8"/>
  <dimension ref="A1:O334"/>
  <sheetViews>
    <sheetView topLeftCell="B1" zoomScaleNormal="100" workbookViewId="0">
      <pane ySplit="8" topLeftCell="A160" activePane="bottomLeft" state="frozen"/>
      <selection pane="bottomLeft" activeCell="H189" sqref="H189"/>
    </sheetView>
  </sheetViews>
  <sheetFormatPr defaultRowHeight="14.4"/>
  <cols>
    <col min="1" max="1" width="6" hidden="1" customWidth="1"/>
    <col min="2" max="2" width="1.44140625" customWidth="1"/>
    <col min="3" max="3" width="8.88671875" customWidth="1"/>
    <col min="4" max="4" width="32.6640625" style="112" customWidth="1"/>
    <col min="5" max="5" width="2.6640625" style="112" customWidth="1"/>
    <col min="6" max="9" width="11.6640625" style="112" customWidth="1"/>
    <col min="10" max="10" width="2.6640625" style="112" customWidth="1"/>
    <col min="11" max="14" width="11.6640625" style="102" customWidth="1"/>
  </cols>
  <sheetData>
    <row r="1" spans="1:15" s="89" customFormat="1" ht="16.2">
      <c r="D1" s="88" t="s">
        <v>170</v>
      </c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s="89" customFormat="1" ht="15.6">
      <c r="D2" s="90" t="s">
        <v>171</v>
      </c>
      <c r="E2" s="90"/>
      <c r="F2" s="90"/>
      <c r="G2" s="90"/>
      <c r="H2" s="90"/>
      <c r="I2" s="90"/>
      <c r="J2" s="90"/>
      <c r="K2" s="152"/>
      <c r="M2" s="91"/>
      <c r="N2" s="92" t="s">
        <v>172</v>
      </c>
    </row>
    <row r="3" spans="1:15" s="89" customFormat="1" ht="13.2">
      <c r="E3" s="93"/>
      <c r="F3" s="93"/>
      <c r="G3" s="93"/>
      <c r="H3" s="93"/>
      <c r="I3" s="93"/>
      <c r="J3" s="93"/>
      <c r="K3" s="152" t="s">
        <v>173</v>
      </c>
      <c r="N3" s="92" t="s">
        <v>174</v>
      </c>
    </row>
    <row r="4" spans="1:15" s="89" customFormat="1" ht="5.0999999999999996" customHeight="1"/>
    <row r="5" spans="1:15" s="89" customFormat="1" ht="15.75" customHeight="1">
      <c r="F5" s="91"/>
      <c r="G5" s="91"/>
      <c r="H5" s="91"/>
      <c r="I5" s="91"/>
      <c r="J5" s="91"/>
      <c r="K5" s="91"/>
      <c r="L5" s="91"/>
      <c r="M5" s="91"/>
      <c r="N5" s="91"/>
    </row>
    <row r="6" spans="1:15" s="89" customFormat="1" ht="15.75" customHeight="1">
      <c r="D6" s="93" t="s">
        <v>175</v>
      </c>
      <c r="F6" s="109" t="s">
        <v>176</v>
      </c>
      <c r="G6" s="91"/>
      <c r="H6" s="91"/>
      <c r="I6" s="91"/>
      <c r="J6" s="91"/>
      <c r="K6" s="91"/>
      <c r="L6" s="91"/>
      <c r="M6" s="91"/>
      <c r="N6" s="91"/>
    </row>
    <row r="7" spans="1:15" s="95" customFormat="1" ht="15.75" customHeight="1">
      <c r="D7" s="94" t="s">
        <v>177</v>
      </c>
      <c r="F7" s="96" t="s">
        <v>178</v>
      </c>
      <c r="G7" s="97"/>
      <c r="H7" s="97"/>
      <c r="I7" s="97"/>
      <c r="K7" s="96" t="s">
        <v>179</v>
      </c>
      <c r="L7" s="97"/>
      <c r="M7" s="97"/>
      <c r="N7" s="97"/>
    </row>
    <row r="8" spans="1:15" s="95" customFormat="1" ht="18" customHeight="1">
      <c r="D8" s="98" t="s">
        <v>180</v>
      </c>
      <c r="E8" s="99"/>
      <c r="F8" s="100" t="s">
        <v>181</v>
      </c>
      <c r="G8" s="100" t="s">
        <v>182</v>
      </c>
      <c r="H8" s="100" t="s">
        <v>183</v>
      </c>
      <c r="I8" s="100" t="s">
        <v>184</v>
      </c>
      <c r="J8" s="99"/>
      <c r="K8" s="100" t="s">
        <v>181</v>
      </c>
      <c r="L8" s="100" t="s">
        <v>182</v>
      </c>
      <c r="M8" s="100" t="s">
        <v>183</v>
      </c>
      <c r="N8" s="100" t="s">
        <v>184</v>
      </c>
    </row>
    <row r="9" spans="1:15" s="95" customFormat="1" ht="5.0999999999999996" customHeight="1">
      <c r="D9" s="98"/>
      <c r="E9" s="99"/>
      <c r="F9" s="100"/>
      <c r="G9" s="100"/>
      <c r="H9" s="100"/>
      <c r="I9" s="100"/>
      <c r="J9" s="99"/>
      <c r="K9" s="100"/>
      <c r="L9" s="100"/>
      <c r="M9" s="100"/>
      <c r="N9" s="100"/>
    </row>
    <row r="10" spans="1:15" ht="12.75" customHeight="1">
      <c r="A10" s="110" t="s">
        <v>185</v>
      </c>
      <c r="B10" s="110"/>
      <c r="C10" s="110" t="s">
        <v>185</v>
      </c>
      <c r="D10" s="110" t="s">
        <v>186</v>
      </c>
      <c r="E10" s="110"/>
      <c r="F10" s="142">
        <v>1</v>
      </c>
      <c r="G10" s="111">
        <v>1</v>
      </c>
      <c r="H10" s="111">
        <v>1</v>
      </c>
      <c r="I10" s="111">
        <v>1</v>
      </c>
      <c r="J10" s="110"/>
      <c r="K10" s="143">
        <v>1</v>
      </c>
      <c r="L10" s="101">
        <v>1</v>
      </c>
      <c r="M10" s="111">
        <v>1</v>
      </c>
      <c r="N10" s="111">
        <v>1</v>
      </c>
      <c r="O10" s="151"/>
    </row>
    <row r="11" spans="1:15" ht="12.75" customHeight="1">
      <c r="A11" s="110" t="s">
        <v>187</v>
      </c>
      <c r="C11" s="110" t="s">
        <v>187</v>
      </c>
      <c r="D11" s="110" t="s">
        <v>188</v>
      </c>
      <c r="E11" s="110"/>
      <c r="F11" s="142">
        <v>1</v>
      </c>
      <c r="G11" s="111">
        <v>1</v>
      </c>
      <c r="H11" s="111">
        <v>1</v>
      </c>
      <c r="I11" s="111">
        <v>1</v>
      </c>
      <c r="J11" s="110"/>
      <c r="K11" s="143">
        <v>1</v>
      </c>
      <c r="L11" s="101">
        <v>1</v>
      </c>
      <c r="M11" s="111">
        <v>1</v>
      </c>
      <c r="N11" s="111">
        <v>1</v>
      </c>
    </row>
    <row r="12" spans="1:15" ht="12.75" customHeight="1">
      <c r="A12" s="110" t="s">
        <v>189</v>
      </c>
      <c r="C12" s="110" t="s">
        <v>189</v>
      </c>
      <c r="D12" s="110" t="s">
        <v>190</v>
      </c>
      <c r="E12" s="110"/>
      <c r="F12" s="142">
        <v>1</v>
      </c>
      <c r="G12" s="111">
        <v>1</v>
      </c>
      <c r="H12" s="111">
        <v>1</v>
      </c>
      <c r="I12" s="111">
        <v>1</v>
      </c>
      <c r="J12" s="110"/>
      <c r="K12" s="143">
        <v>1</v>
      </c>
      <c r="L12" s="101">
        <v>1</v>
      </c>
      <c r="M12" s="111">
        <v>1</v>
      </c>
      <c r="N12" s="111">
        <v>1</v>
      </c>
    </row>
    <row r="13" spans="1:15" ht="12.75" customHeight="1">
      <c r="A13" s="110" t="s">
        <v>191</v>
      </c>
      <c r="C13" s="110" t="s">
        <v>191</v>
      </c>
      <c r="D13" s="110" t="s">
        <v>192</v>
      </c>
      <c r="E13" s="110"/>
      <c r="F13" s="142">
        <v>1</v>
      </c>
      <c r="G13" s="111">
        <v>1</v>
      </c>
      <c r="H13" s="111">
        <v>1</v>
      </c>
      <c r="I13" s="111">
        <v>1</v>
      </c>
      <c r="J13" s="110"/>
      <c r="K13" s="143">
        <v>1</v>
      </c>
      <c r="L13" s="101">
        <v>1</v>
      </c>
      <c r="M13" s="111">
        <v>1</v>
      </c>
      <c r="N13" s="111">
        <v>1</v>
      </c>
    </row>
    <row r="14" spans="1:15" ht="12.75" customHeight="1">
      <c r="A14" s="110" t="s">
        <v>193</v>
      </c>
      <c r="C14" s="110" t="s">
        <v>193</v>
      </c>
      <c r="D14" s="110" t="s">
        <v>194</v>
      </c>
      <c r="E14" s="110"/>
      <c r="F14" s="144">
        <v>1.04</v>
      </c>
      <c r="G14" s="145">
        <v>1.04</v>
      </c>
      <c r="H14" s="145">
        <v>1.04</v>
      </c>
      <c r="I14" s="145">
        <v>1.04</v>
      </c>
      <c r="J14" s="110"/>
      <c r="K14" s="143">
        <v>1</v>
      </c>
      <c r="L14" s="101">
        <v>1</v>
      </c>
      <c r="M14" s="111">
        <v>1</v>
      </c>
      <c r="N14" s="111">
        <v>1</v>
      </c>
    </row>
    <row r="15" spans="1:15" ht="12.75" customHeight="1">
      <c r="A15" s="110" t="s">
        <v>195</v>
      </c>
      <c r="C15" s="110" t="s">
        <v>195</v>
      </c>
      <c r="D15" s="110" t="s">
        <v>196</v>
      </c>
      <c r="E15" s="110"/>
      <c r="F15" s="142">
        <v>1</v>
      </c>
      <c r="G15" s="111">
        <v>1</v>
      </c>
      <c r="H15" s="111">
        <v>1</v>
      </c>
      <c r="I15" s="111">
        <v>1</v>
      </c>
      <c r="J15" s="110"/>
      <c r="K15" s="143">
        <v>1</v>
      </c>
      <c r="L15" s="101">
        <v>1</v>
      </c>
      <c r="M15" s="111">
        <v>1</v>
      </c>
      <c r="N15" s="111">
        <v>1</v>
      </c>
    </row>
    <row r="16" spans="1:15" ht="12.75" customHeight="1">
      <c r="A16" s="110" t="s">
        <v>197</v>
      </c>
      <c r="C16" s="110" t="s">
        <v>197</v>
      </c>
      <c r="D16" s="110" t="s">
        <v>198</v>
      </c>
      <c r="E16" s="110"/>
      <c r="F16" s="142">
        <v>1</v>
      </c>
      <c r="G16" s="111">
        <v>1</v>
      </c>
      <c r="H16" s="111">
        <v>1</v>
      </c>
      <c r="I16" s="111">
        <v>1</v>
      </c>
      <c r="J16" s="110"/>
      <c r="K16" s="143">
        <v>1</v>
      </c>
      <c r="L16" s="101">
        <v>1</v>
      </c>
      <c r="M16" s="111">
        <v>1</v>
      </c>
      <c r="N16" s="111">
        <v>1</v>
      </c>
    </row>
    <row r="17" spans="1:14" ht="12.75" customHeight="1">
      <c r="A17" s="110" t="s">
        <v>199</v>
      </c>
      <c r="C17" s="110" t="s">
        <v>199</v>
      </c>
      <c r="D17" s="110" t="s">
        <v>200</v>
      </c>
      <c r="E17" s="110"/>
      <c r="F17" s="142">
        <v>1</v>
      </c>
      <c r="G17" s="111">
        <v>1</v>
      </c>
      <c r="H17" s="111">
        <v>1</v>
      </c>
      <c r="I17" s="111">
        <v>1</v>
      </c>
      <c r="J17" s="110"/>
      <c r="K17" s="143">
        <v>1</v>
      </c>
      <c r="L17" s="101">
        <v>1</v>
      </c>
      <c r="M17" s="111">
        <v>1</v>
      </c>
      <c r="N17" s="111">
        <v>1</v>
      </c>
    </row>
    <row r="18" spans="1:14" ht="12.75" customHeight="1">
      <c r="A18" s="110" t="s">
        <v>201</v>
      </c>
      <c r="C18" s="110" t="s">
        <v>201</v>
      </c>
      <c r="D18" s="110" t="s">
        <v>202</v>
      </c>
      <c r="E18" s="110"/>
      <c r="F18" s="142">
        <v>1</v>
      </c>
      <c r="G18" s="111">
        <v>1</v>
      </c>
      <c r="H18" s="111">
        <v>1</v>
      </c>
      <c r="I18" s="111">
        <v>1</v>
      </c>
      <c r="J18" s="110"/>
      <c r="K18" s="143">
        <v>1</v>
      </c>
      <c r="L18" s="101">
        <v>1</v>
      </c>
      <c r="M18" s="111">
        <v>1</v>
      </c>
      <c r="N18" s="111">
        <v>1</v>
      </c>
    </row>
    <row r="19" spans="1:14" ht="12.75" customHeight="1">
      <c r="A19" s="110" t="s">
        <v>203</v>
      </c>
      <c r="C19" s="110" t="s">
        <v>203</v>
      </c>
      <c r="D19" s="110" t="s">
        <v>204</v>
      </c>
      <c r="E19" s="110"/>
      <c r="F19" s="144">
        <v>1.04</v>
      </c>
      <c r="G19" s="145">
        <v>1.04</v>
      </c>
      <c r="H19" s="145">
        <v>1.04</v>
      </c>
      <c r="I19" s="145">
        <v>1.04</v>
      </c>
      <c r="J19" s="110"/>
      <c r="K19" s="143">
        <v>1</v>
      </c>
      <c r="L19" s="101">
        <v>1</v>
      </c>
      <c r="M19" s="111">
        <v>1</v>
      </c>
      <c r="N19" s="111">
        <v>1</v>
      </c>
    </row>
    <row r="20" spans="1:14" ht="12.75" customHeight="1">
      <c r="A20" s="110" t="s">
        <v>205</v>
      </c>
      <c r="C20" s="110" t="s">
        <v>205</v>
      </c>
      <c r="D20" s="110" t="s">
        <v>206</v>
      </c>
      <c r="E20" s="110"/>
      <c r="F20" s="142">
        <v>1</v>
      </c>
      <c r="G20" s="111">
        <v>1</v>
      </c>
      <c r="H20" s="111">
        <v>1</v>
      </c>
      <c r="I20" s="111">
        <v>1</v>
      </c>
      <c r="J20" s="110"/>
      <c r="K20" s="143">
        <v>1</v>
      </c>
      <c r="L20" s="101">
        <v>1</v>
      </c>
      <c r="M20" s="111">
        <v>1</v>
      </c>
      <c r="N20" s="111">
        <v>1</v>
      </c>
    </row>
    <row r="21" spans="1:14" ht="12.75" customHeight="1">
      <c r="A21" s="110" t="s">
        <v>207</v>
      </c>
      <c r="C21" s="110" t="s">
        <v>207</v>
      </c>
      <c r="D21" s="110" t="s">
        <v>208</v>
      </c>
      <c r="E21" s="110"/>
      <c r="F21" s="142">
        <v>1</v>
      </c>
      <c r="G21" s="111">
        <v>1</v>
      </c>
      <c r="H21" s="111">
        <v>1</v>
      </c>
      <c r="I21" s="111">
        <v>1</v>
      </c>
      <c r="J21" s="110"/>
      <c r="K21" s="143">
        <v>1</v>
      </c>
      <c r="L21" s="101">
        <v>1</v>
      </c>
      <c r="M21" s="111">
        <v>1</v>
      </c>
      <c r="N21" s="111">
        <v>1</v>
      </c>
    </row>
    <row r="22" spans="1:14" ht="12.75" customHeight="1">
      <c r="A22" s="110" t="s">
        <v>209</v>
      </c>
      <c r="C22" s="110" t="s">
        <v>209</v>
      </c>
      <c r="D22" s="110" t="s">
        <v>210</v>
      </c>
      <c r="E22" s="110"/>
      <c r="F22" s="142">
        <v>1.0150000000000001</v>
      </c>
      <c r="G22" s="111">
        <v>1</v>
      </c>
      <c r="H22" s="111">
        <v>1</v>
      </c>
      <c r="I22" s="111">
        <v>1</v>
      </c>
      <c r="J22" s="110"/>
      <c r="K22" s="143">
        <v>1.0150000000000001</v>
      </c>
      <c r="L22" s="101">
        <v>1</v>
      </c>
      <c r="M22" s="111">
        <v>1</v>
      </c>
      <c r="N22" s="111">
        <v>1</v>
      </c>
    </row>
    <row r="23" spans="1:14" ht="12.75" customHeight="1">
      <c r="A23" s="110" t="s">
        <v>211</v>
      </c>
      <c r="C23" s="110" t="s">
        <v>211</v>
      </c>
      <c r="D23" s="110" t="s">
        <v>212</v>
      </c>
      <c r="E23" s="110"/>
      <c r="F23" s="142">
        <v>1</v>
      </c>
      <c r="G23" s="111">
        <v>1</v>
      </c>
      <c r="H23" s="111">
        <v>1</v>
      </c>
      <c r="I23" s="111">
        <v>1</v>
      </c>
      <c r="J23" s="110"/>
      <c r="K23" s="143">
        <v>1</v>
      </c>
      <c r="L23" s="101">
        <v>1</v>
      </c>
      <c r="M23" s="111">
        <v>1</v>
      </c>
      <c r="N23" s="111">
        <v>1</v>
      </c>
    </row>
    <row r="24" spans="1:14" ht="12.75" customHeight="1">
      <c r="A24" s="110" t="s">
        <v>213</v>
      </c>
      <c r="C24" s="110" t="s">
        <v>213</v>
      </c>
      <c r="D24" s="110" t="s">
        <v>214</v>
      </c>
      <c r="E24" s="110"/>
      <c r="F24" s="142">
        <v>1.0150000000000001</v>
      </c>
      <c r="G24" s="111">
        <v>1</v>
      </c>
      <c r="H24" s="111">
        <v>1</v>
      </c>
      <c r="I24" s="111">
        <v>1</v>
      </c>
      <c r="J24" s="110"/>
      <c r="K24" s="143">
        <v>1.0150000000000001</v>
      </c>
      <c r="L24" s="101">
        <v>1</v>
      </c>
      <c r="M24" s="111">
        <v>1</v>
      </c>
      <c r="N24" s="111">
        <v>1</v>
      </c>
    </row>
    <row r="25" spans="1:14" ht="12.75" customHeight="1">
      <c r="A25" s="110" t="s">
        <v>215</v>
      </c>
      <c r="C25" s="110" t="s">
        <v>215</v>
      </c>
      <c r="D25" s="110" t="s">
        <v>216</v>
      </c>
      <c r="E25" s="110"/>
      <c r="F25" s="144">
        <v>1.04</v>
      </c>
      <c r="G25" s="145">
        <v>1.04</v>
      </c>
      <c r="H25" s="145">
        <v>1.04</v>
      </c>
      <c r="I25" s="145">
        <v>1.04</v>
      </c>
      <c r="J25" s="110"/>
      <c r="K25" s="143">
        <v>1</v>
      </c>
      <c r="L25" s="101">
        <v>1</v>
      </c>
      <c r="M25" s="111">
        <v>1</v>
      </c>
      <c r="N25" s="111">
        <v>1</v>
      </c>
    </row>
    <row r="26" spans="1:14" ht="12.75" customHeight="1">
      <c r="A26" s="110" t="s">
        <v>217</v>
      </c>
      <c r="C26" s="110" t="s">
        <v>217</v>
      </c>
      <c r="D26" s="110" t="s">
        <v>218</v>
      </c>
      <c r="E26" s="110"/>
      <c r="F26" s="142">
        <v>1</v>
      </c>
      <c r="G26" s="111">
        <v>1</v>
      </c>
      <c r="H26" s="111">
        <v>1</v>
      </c>
      <c r="I26" s="111">
        <v>1</v>
      </c>
      <c r="J26" s="110"/>
      <c r="K26" s="143">
        <v>1</v>
      </c>
      <c r="L26" s="101">
        <v>1</v>
      </c>
      <c r="M26" s="111">
        <v>1</v>
      </c>
      <c r="N26" s="111">
        <v>1</v>
      </c>
    </row>
    <row r="27" spans="1:14" ht="12.75" customHeight="1">
      <c r="A27" s="110" t="s">
        <v>219</v>
      </c>
      <c r="C27" s="110" t="s">
        <v>219</v>
      </c>
      <c r="D27" s="110" t="s">
        <v>220</v>
      </c>
      <c r="E27" s="110"/>
      <c r="F27" s="144">
        <v>1.04</v>
      </c>
      <c r="G27" s="145">
        <v>1.04</v>
      </c>
      <c r="H27" s="145">
        <v>1.04</v>
      </c>
      <c r="I27" s="145">
        <v>1.04</v>
      </c>
      <c r="J27" s="110"/>
      <c r="K27" s="143">
        <v>1</v>
      </c>
      <c r="L27" s="101">
        <v>1</v>
      </c>
      <c r="M27" s="111">
        <v>1</v>
      </c>
      <c r="N27" s="111">
        <v>1</v>
      </c>
    </row>
    <row r="28" spans="1:14" ht="12.75" customHeight="1">
      <c r="A28" s="110" t="s">
        <v>221</v>
      </c>
      <c r="C28" s="110" t="s">
        <v>221</v>
      </c>
      <c r="D28" s="110" t="s">
        <v>222</v>
      </c>
      <c r="E28" s="110"/>
      <c r="F28" s="142">
        <v>1</v>
      </c>
      <c r="G28" s="111">
        <v>1</v>
      </c>
      <c r="H28" s="111">
        <v>1</v>
      </c>
      <c r="I28" s="111">
        <v>1</v>
      </c>
      <c r="J28" s="110"/>
      <c r="K28" s="143">
        <v>1</v>
      </c>
      <c r="L28" s="101">
        <v>1</v>
      </c>
      <c r="M28" s="111">
        <v>1</v>
      </c>
      <c r="N28" s="111">
        <v>1</v>
      </c>
    </row>
    <row r="29" spans="1:14" ht="12.75" customHeight="1">
      <c r="A29" s="110" t="s">
        <v>223</v>
      </c>
      <c r="C29" s="110" t="s">
        <v>223</v>
      </c>
      <c r="D29" s="110" t="s">
        <v>224</v>
      </c>
      <c r="E29" s="110"/>
      <c r="F29" s="142">
        <v>1.0150000000000001</v>
      </c>
      <c r="G29" s="111">
        <v>1</v>
      </c>
      <c r="H29" s="111">
        <v>1</v>
      </c>
      <c r="I29" s="111">
        <v>1</v>
      </c>
      <c r="J29" s="110"/>
      <c r="K29" s="143">
        <v>1.0150000000000001</v>
      </c>
      <c r="L29" s="101">
        <v>1</v>
      </c>
      <c r="M29" s="111">
        <v>1</v>
      </c>
      <c r="N29" s="111">
        <v>1</v>
      </c>
    </row>
    <row r="30" spans="1:14" ht="12.75" customHeight="1">
      <c r="A30" s="115" t="s">
        <v>225</v>
      </c>
      <c r="C30" s="115" t="s">
        <v>225</v>
      </c>
      <c r="D30" s="110" t="s">
        <v>226</v>
      </c>
      <c r="E30" s="110"/>
      <c r="F30" s="142">
        <v>1.0150000000000001</v>
      </c>
      <c r="G30" s="111">
        <v>1</v>
      </c>
      <c r="H30" s="111">
        <v>1</v>
      </c>
      <c r="I30" s="111">
        <v>1</v>
      </c>
      <c r="J30" s="110"/>
      <c r="K30" s="143">
        <v>1.0150000000000001</v>
      </c>
      <c r="L30" s="101">
        <v>1</v>
      </c>
      <c r="M30" s="111">
        <v>1</v>
      </c>
      <c r="N30" s="111">
        <v>1</v>
      </c>
    </row>
    <row r="31" spans="1:14" ht="12.75" customHeight="1">
      <c r="A31" s="110" t="s">
        <v>227</v>
      </c>
      <c r="C31" s="110" t="s">
        <v>227</v>
      </c>
      <c r="D31" s="110" t="s">
        <v>228</v>
      </c>
      <c r="E31" s="110"/>
      <c r="F31" s="144">
        <v>1.04</v>
      </c>
      <c r="G31" s="145">
        <v>1.04</v>
      </c>
      <c r="H31" s="145">
        <v>1.04</v>
      </c>
      <c r="I31" s="145">
        <v>1.04</v>
      </c>
      <c r="J31" s="110"/>
      <c r="K31" s="143">
        <v>1.0150000000000001</v>
      </c>
      <c r="L31" s="101">
        <v>1</v>
      </c>
      <c r="M31" s="111">
        <v>1</v>
      </c>
      <c r="N31" s="111">
        <v>1</v>
      </c>
    </row>
    <row r="32" spans="1:14" ht="12.75" customHeight="1">
      <c r="A32" s="110" t="s">
        <v>229</v>
      </c>
      <c r="C32" s="110" t="s">
        <v>229</v>
      </c>
      <c r="D32" s="110" t="s">
        <v>230</v>
      </c>
      <c r="E32" s="110"/>
      <c r="F32" s="142">
        <v>1</v>
      </c>
      <c r="G32" s="111">
        <v>1</v>
      </c>
      <c r="H32" s="111">
        <v>1</v>
      </c>
      <c r="I32" s="111">
        <v>1</v>
      </c>
      <c r="J32" s="110"/>
      <c r="K32" s="143">
        <v>1</v>
      </c>
      <c r="L32" s="101">
        <v>1</v>
      </c>
      <c r="M32" s="111">
        <v>1</v>
      </c>
      <c r="N32" s="111">
        <v>1</v>
      </c>
    </row>
    <row r="33" spans="1:14" ht="12.75" customHeight="1">
      <c r="A33" s="110" t="s">
        <v>231</v>
      </c>
      <c r="C33" s="110" t="s">
        <v>231</v>
      </c>
      <c r="D33" s="110" t="s">
        <v>232</v>
      </c>
      <c r="E33" s="110"/>
      <c r="F33" s="142">
        <v>1.06</v>
      </c>
      <c r="G33" s="111">
        <v>1.06</v>
      </c>
      <c r="H33" s="111">
        <v>1.06</v>
      </c>
      <c r="I33" s="111">
        <v>1.06</v>
      </c>
      <c r="J33" s="110"/>
      <c r="K33" s="143">
        <v>1.06</v>
      </c>
      <c r="L33" s="101">
        <v>1.06</v>
      </c>
      <c r="M33" s="111">
        <v>1.06</v>
      </c>
      <c r="N33" s="111">
        <v>1.06</v>
      </c>
    </row>
    <row r="34" spans="1:14" ht="12.75" customHeight="1">
      <c r="A34" s="110" t="s">
        <v>233</v>
      </c>
      <c r="C34" s="110" t="s">
        <v>233</v>
      </c>
      <c r="D34" s="110" t="s">
        <v>234</v>
      </c>
      <c r="E34" s="110"/>
      <c r="F34" s="142">
        <v>1</v>
      </c>
      <c r="G34" s="111">
        <v>1</v>
      </c>
      <c r="H34" s="111">
        <v>1</v>
      </c>
      <c r="I34" s="111">
        <v>1</v>
      </c>
      <c r="J34" s="110"/>
      <c r="K34" s="143">
        <v>1</v>
      </c>
      <c r="L34" s="101">
        <v>1</v>
      </c>
      <c r="M34" s="111">
        <v>1</v>
      </c>
      <c r="N34" s="111">
        <v>1</v>
      </c>
    </row>
    <row r="35" spans="1:14" ht="12.75" customHeight="1">
      <c r="A35" s="110" t="s">
        <v>235</v>
      </c>
      <c r="C35" s="110" t="s">
        <v>235</v>
      </c>
      <c r="D35" s="110" t="s">
        <v>236</v>
      </c>
      <c r="E35" s="110"/>
      <c r="F35" s="142">
        <v>1</v>
      </c>
      <c r="G35" s="111">
        <v>1</v>
      </c>
      <c r="H35" s="111">
        <v>1</v>
      </c>
      <c r="I35" s="111">
        <v>1</v>
      </c>
      <c r="J35" s="110"/>
      <c r="K35" s="143">
        <v>1</v>
      </c>
      <c r="L35" s="101">
        <v>1</v>
      </c>
      <c r="M35" s="111">
        <v>1</v>
      </c>
      <c r="N35" s="111">
        <v>1</v>
      </c>
    </row>
    <row r="36" spans="1:14" ht="12.75" customHeight="1">
      <c r="A36" s="110" t="s">
        <v>237</v>
      </c>
      <c r="C36" s="110" t="s">
        <v>237</v>
      </c>
      <c r="D36" s="110" t="s">
        <v>238</v>
      </c>
      <c r="E36" s="110"/>
      <c r="F36" s="142">
        <v>1</v>
      </c>
      <c r="G36" s="111">
        <v>1</v>
      </c>
      <c r="H36" s="111">
        <v>1</v>
      </c>
      <c r="I36" s="111">
        <v>1</v>
      </c>
      <c r="J36" s="110"/>
      <c r="K36" s="143">
        <v>1</v>
      </c>
      <c r="L36" s="101">
        <v>1</v>
      </c>
      <c r="M36" s="111">
        <v>1</v>
      </c>
      <c r="N36" s="111">
        <v>1</v>
      </c>
    </row>
    <row r="37" spans="1:14" ht="12.75" customHeight="1">
      <c r="A37" s="110" t="s">
        <v>239</v>
      </c>
      <c r="C37" s="110" t="s">
        <v>239</v>
      </c>
      <c r="D37" s="110" t="s">
        <v>240</v>
      </c>
      <c r="E37" s="110"/>
      <c r="F37" s="142">
        <v>1.06</v>
      </c>
      <c r="G37" s="111">
        <v>1.06</v>
      </c>
      <c r="H37" s="111">
        <v>1.06</v>
      </c>
      <c r="I37" s="111">
        <v>1.06</v>
      </c>
      <c r="J37" s="110"/>
      <c r="K37" s="143">
        <v>1.06</v>
      </c>
      <c r="L37" s="101">
        <v>1.06</v>
      </c>
      <c r="M37" s="111">
        <v>1.06</v>
      </c>
      <c r="N37" s="111">
        <v>1.06</v>
      </c>
    </row>
    <row r="38" spans="1:14" ht="12.75" customHeight="1">
      <c r="A38" s="110" t="s">
        <v>241</v>
      </c>
      <c r="C38" s="110" t="s">
        <v>241</v>
      </c>
      <c r="D38" s="110" t="s">
        <v>242</v>
      </c>
      <c r="E38" s="110"/>
      <c r="F38" s="142">
        <v>1.06</v>
      </c>
      <c r="G38" s="111">
        <v>1.06</v>
      </c>
      <c r="H38" s="111">
        <v>1.06</v>
      </c>
      <c r="I38" s="111">
        <v>1.06</v>
      </c>
      <c r="J38" s="110"/>
      <c r="K38" s="143">
        <v>1.06</v>
      </c>
      <c r="L38" s="101">
        <v>1.06</v>
      </c>
      <c r="M38" s="111">
        <v>1.06</v>
      </c>
      <c r="N38" s="111">
        <v>1.06</v>
      </c>
    </row>
    <row r="39" spans="1:14" ht="12.75" customHeight="1">
      <c r="A39" s="110" t="s">
        <v>243</v>
      </c>
      <c r="C39" s="110" t="s">
        <v>243</v>
      </c>
      <c r="D39" s="110" t="s">
        <v>244</v>
      </c>
      <c r="E39" s="110"/>
      <c r="F39" s="144">
        <v>1.1000000000000001</v>
      </c>
      <c r="G39" s="145">
        <v>1.1000000000000001</v>
      </c>
      <c r="H39" s="145">
        <v>1.1000000000000001</v>
      </c>
      <c r="I39" s="145">
        <v>1.1000000000000001</v>
      </c>
      <c r="J39" s="110"/>
      <c r="K39" s="143">
        <v>1.06</v>
      </c>
      <c r="L39" s="101">
        <v>1.06</v>
      </c>
      <c r="M39" s="111">
        <v>1.06</v>
      </c>
      <c r="N39" s="111">
        <v>1.06</v>
      </c>
    </row>
    <row r="40" spans="1:14" ht="12.75" customHeight="1">
      <c r="A40" s="110" t="s">
        <v>245</v>
      </c>
      <c r="C40" s="110" t="s">
        <v>245</v>
      </c>
      <c r="D40" s="110" t="s">
        <v>246</v>
      </c>
      <c r="E40" s="110"/>
      <c r="F40" s="142">
        <v>1.06</v>
      </c>
      <c r="G40" s="111">
        <v>1.06</v>
      </c>
      <c r="H40" s="111">
        <v>1.06</v>
      </c>
      <c r="I40" s="111">
        <v>1.06</v>
      </c>
      <c r="J40" s="110"/>
      <c r="K40" s="143">
        <v>1.06</v>
      </c>
      <c r="L40" s="101">
        <v>1.06</v>
      </c>
      <c r="M40" s="111">
        <v>1.06</v>
      </c>
      <c r="N40" s="111">
        <v>1.06</v>
      </c>
    </row>
    <row r="41" spans="1:14" ht="12.75" customHeight="1">
      <c r="A41" s="110" t="s">
        <v>247</v>
      </c>
      <c r="C41" s="110" t="s">
        <v>247</v>
      </c>
      <c r="D41" s="110" t="s">
        <v>248</v>
      </c>
      <c r="E41" s="110"/>
      <c r="F41" s="142">
        <v>1.06</v>
      </c>
      <c r="G41" s="111">
        <v>1.06</v>
      </c>
      <c r="H41" s="111">
        <v>1.06</v>
      </c>
      <c r="I41" s="111">
        <v>1.06</v>
      </c>
      <c r="J41" s="110"/>
      <c r="K41" s="143">
        <v>1.06</v>
      </c>
      <c r="L41" s="101">
        <v>1.06</v>
      </c>
      <c r="M41" s="111">
        <v>1.06</v>
      </c>
      <c r="N41" s="111">
        <v>1.06</v>
      </c>
    </row>
    <row r="42" spans="1:14" ht="12.75" customHeight="1">
      <c r="A42" s="110" t="s">
        <v>249</v>
      </c>
      <c r="C42" s="110" t="s">
        <v>249</v>
      </c>
      <c r="D42" s="110" t="s">
        <v>250</v>
      </c>
      <c r="E42" s="110"/>
      <c r="F42" s="144">
        <v>1.1000000000000001</v>
      </c>
      <c r="G42" s="145">
        <v>1.1000000000000001</v>
      </c>
      <c r="H42" s="145">
        <v>1.1000000000000001</v>
      </c>
      <c r="I42" s="145">
        <v>1.1000000000000001</v>
      </c>
      <c r="J42" s="110"/>
      <c r="K42" s="143">
        <v>1.06</v>
      </c>
      <c r="L42" s="101">
        <v>1.06</v>
      </c>
      <c r="M42" s="111">
        <v>1.06</v>
      </c>
      <c r="N42" s="111">
        <v>1.06</v>
      </c>
    </row>
    <row r="43" spans="1:14" ht="12.75" customHeight="1">
      <c r="A43" s="110" t="s">
        <v>251</v>
      </c>
      <c r="C43" s="110" t="s">
        <v>251</v>
      </c>
      <c r="D43" s="110" t="s">
        <v>252</v>
      </c>
      <c r="E43" s="110"/>
      <c r="F43" s="144">
        <v>1.1000000000000001</v>
      </c>
      <c r="G43" s="145">
        <v>1.1000000000000001</v>
      </c>
      <c r="H43" s="145">
        <v>1.1000000000000001</v>
      </c>
      <c r="I43" s="145">
        <v>1.1000000000000001</v>
      </c>
      <c r="J43" s="110"/>
      <c r="K43" s="143">
        <v>1.0750000000000002</v>
      </c>
      <c r="L43" s="101">
        <v>1.06</v>
      </c>
      <c r="M43" s="111">
        <v>1.06</v>
      </c>
      <c r="N43" s="111">
        <v>1.06</v>
      </c>
    </row>
    <row r="44" spans="1:14" ht="12.75" customHeight="1">
      <c r="A44" s="110" t="s">
        <v>253</v>
      </c>
      <c r="C44" s="110" t="s">
        <v>253</v>
      </c>
      <c r="D44" s="110" t="s">
        <v>254</v>
      </c>
      <c r="E44" s="110"/>
      <c r="F44" s="144">
        <v>1.1000000000000001</v>
      </c>
      <c r="G44" s="145">
        <v>1.1000000000000001</v>
      </c>
      <c r="H44" s="145">
        <v>1.1000000000000001</v>
      </c>
      <c r="I44" s="145">
        <v>1.1000000000000001</v>
      </c>
      <c r="J44" s="110"/>
      <c r="K44" s="143">
        <v>1.06</v>
      </c>
      <c r="L44" s="101">
        <v>1.06</v>
      </c>
      <c r="M44" s="111">
        <v>1.06</v>
      </c>
      <c r="N44" s="111">
        <v>1.06</v>
      </c>
    </row>
    <row r="45" spans="1:14" ht="12.75" customHeight="1">
      <c r="A45" s="110" t="s">
        <v>255</v>
      </c>
      <c r="C45" s="110" t="s">
        <v>255</v>
      </c>
      <c r="D45" s="110" t="s">
        <v>256</v>
      </c>
      <c r="E45" s="110"/>
      <c r="F45" s="142">
        <v>1.06</v>
      </c>
      <c r="G45" s="111">
        <v>1.06</v>
      </c>
      <c r="H45" s="111">
        <v>1.06</v>
      </c>
      <c r="I45" s="111">
        <v>1.06</v>
      </c>
      <c r="J45" s="110"/>
      <c r="K45" s="143">
        <v>1.06</v>
      </c>
      <c r="L45" s="101">
        <v>1.06</v>
      </c>
      <c r="M45" s="111">
        <v>1.06</v>
      </c>
      <c r="N45" s="111">
        <v>1.06</v>
      </c>
    </row>
    <row r="46" spans="1:14" ht="12.75" customHeight="1">
      <c r="A46" s="110" t="s">
        <v>257</v>
      </c>
      <c r="C46" s="154" t="str">
        <f>TEXT(6901,"00000")</f>
        <v>06901</v>
      </c>
      <c r="D46" s="110" t="s">
        <v>258</v>
      </c>
      <c r="E46" s="110"/>
      <c r="F46" s="142">
        <v>1.06</v>
      </c>
      <c r="G46" s="111">
        <v>1.06</v>
      </c>
      <c r="H46" s="111">
        <v>1.06</v>
      </c>
      <c r="I46" s="111">
        <v>1.06</v>
      </c>
      <c r="J46" s="110"/>
      <c r="K46" s="143">
        <v>1.06</v>
      </c>
      <c r="L46" s="101">
        <v>1.06</v>
      </c>
      <c r="M46" s="111">
        <v>1.06</v>
      </c>
      <c r="N46" s="111">
        <v>1.06</v>
      </c>
    </row>
    <row r="47" spans="1:14" ht="12.75" customHeight="1">
      <c r="A47" s="110" t="s">
        <v>259</v>
      </c>
      <c r="C47" s="110" t="s">
        <v>257</v>
      </c>
      <c r="D47" s="110" t="s">
        <v>260</v>
      </c>
      <c r="E47" s="110"/>
      <c r="F47" s="144">
        <v>1.04</v>
      </c>
      <c r="G47" s="145">
        <v>1.04</v>
      </c>
      <c r="H47" s="145">
        <v>1.04</v>
      </c>
      <c r="I47" s="145">
        <v>1.04</v>
      </c>
      <c r="J47" s="110"/>
      <c r="K47" s="143">
        <v>1</v>
      </c>
      <c r="L47" s="101">
        <v>1</v>
      </c>
      <c r="M47" s="111">
        <v>1</v>
      </c>
      <c r="N47" s="111">
        <v>1</v>
      </c>
    </row>
    <row r="48" spans="1:14" ht="12.75" customHeight="1">
      <c r="A48" s="110" t="s">
        <v>261</v>
      </c>
      <c r="C48" s="110" t="s">
        <v>259</v>
      </c>
      <c r="D48" s="110" t="s">
        <v>262</v>
      </c>
      <c r="E48" s="110"/>
      <c r="F48" s="142">
        <v>1</v>
      </c>
      <c r="G48" s="111">
        <v>1</v>
      </c>
      <c r="H48" s="111">
        <v>1</v>
      </c>
      <c r="I48" s="111">
        <v>1</v>
      </c>
      <c r="J48" s="110"/>
      <c r="K48" s="143">
        <v>1</v>
      </c>
      <c r="L48" s="101">
        <v>1</v>
      </c>
      <c r="M48" s="111">
        <v>1</v>
      </c>
      <c r="N48" s="111">
        <v>1</v>
      </c>
    </row>
    <row r="49" spans="1:14" ht="12.75" customHeight="1">
      <c r="A49" s="110" t="s">
        <v>263</v>
      </c>
      <c r="C49" s="110" t="s">
        <v>261</v>
      </c>
      <c r="D49" s="110" t="s">
        <v>264</v>
      </c>
      <c r="E49" s="110"/>
      <c r="F49" s="142">
        <v>1</v>
      </c>
      <c r="G49" s="111">
        <v>1</v>
      </c>
      <c r="H49" s="111">
        <v>1</v>
      </c>
      <c r="I49" s="111">
        <v>1</v>
      </c>
      <c r="J49" s="110"/>
      <c r="K49" s="143">
        <v>1</v>
      </c>
      <c r="L49" s="101">
        <v>1</v>
      </c>
      <c r="M49" s="111">
        <v>1</v>
      </c>
      <c r="N49" s="111">
        <v>1</v>
      </c>
    </row>
    <row r="50" spans="1:14" ht="12.75" customHeight="1">
      <c r="A50" s="110" t="s">
        <v>265</v>
      </c>
      <c r="C50" s="110" t="s">
        <v>263</v>
      </c>
      <c r="D50" s="110" t="s">
        <v>266</v>
      </c>
      <c r="E50" s="110"/>
      <c r="F50" s="142">
        <v>1.02</v>
      </c>
      <c r="G50" s="153">
        <v>1.01</v>
      </c>
      <c r="H50" s="111">
        <v>1</v>
      </c>
      <c r="I50" s="111">
        <v>1</v>
      </c>
      <c r="J50" s="110"/>
      <c r="K50" s="143">
        <v>1</v>
      </c>
      <c r="L50" s="101">
        <v>1</v>
      </c>
      <c r="M50" s="111">
        <v>1</v>
      </c>
      <c r="N50" s="111">
        <v>1</v>
      </c>
    </row>
    <row r="51" spans="1:14" ht="12.75" customHeight="1">
      <c r="A51" s="110" t="s">
        <v>267</v>
      </c>
      <c r="C51" s="110" t="s">
        <v>265</v>
      </c>
      <c r="D51" s="110" t="s">
        <v>268</v>
      </c>
      <c r="E51" s="110"/>
      <c r="F51" s="142">
        <v>1</v>
      </c>
      <c r="G51" s="111">
        <v>1</v>
      </c>
      <c r="H51" s="111">
        <v>1</v>
      </c>
      <c r="I51" s="111">
        <v>1</v>
      </c>
      <c r="J51" s="110"/>
      <c r="K51" s="143">
        <v>1</v>
      </c>
      <c r="L51" s="101">
        <v>1</v>
      </c>
      <c r="M51" s="111">
        <v>1</v>
      </c>
      <c r="N51" s="111">
        <v>1</v>
      </c>
    </row>
    <row r="52" spans="1:14" ht="12.75" customHeight="1">
      <c r="A52" s="110" t="s">
        <v>269</v>
      </c>
      <c r="C52" s="110" t="s">
        <v>267</v>
      </c>
      <c r="D52" s="110" t="s">
        <v>270</v>
      </c>
      <c r="E52" s="110"/>
      <c r="F52" s="142">
        <v>1</v>
      </c>
      <c r="G52" s="111">
        <v>1</v>
      </c>
      <c r="H52" s="111">
        <v>1</v>
      </c>
      <c r="I52" s="111">
        <v>1</v>
      </c>
      <c r="J52" s="110"/>
      <c r="K52" s="143">
        <v>1</v>
      </c>
      <c r="L52" s="101">
        <v>1</v>
      </c>
      <c r="M52" s="111">
        <v>1</v>
      </c>
      <c r="N52" s="111">
        <v>1</v>
      </c>
    </row>
    <row r="53" spans="1:14" ht="12.75" customHeight="1">
      <c r="A53" s="110" t="s">
        <v>271</v>
      </c>
      <c r="C53" s="110" t="s">
        <v>269</v>
      </c>
      <c r="D53" s="110" t="s">
        <v>272</v>
      </c>
      <c r="E53" s="110"/>
      <c r="F53" s="142">
        <v>1</v>
      </c>
      <c r="G53" s="111">
        <v>1</v>
      </c>
      <c r="H53" s="111">
        <v>1</v>
      </c>
      <c r="I53" s="111">
        <v>1</v>
      </c>
      <c r="J53" s="110"/>
      <c r="K53" s="143">
        <v>1</v>
      </c>
      <c r="L53" s="101">
        <v>1</v>
      </c>
      <c r="M53" s="111">
        <v>1</v>
      </c>
      <c r="N53" s="111">
        <v>1</v>
      </c>
    </row>
    <row r="54" spans="1:14" ht="12.75" customHeight="1">
      <c r="A54" s="110" t="s">
        <v>273</v>
      </c>
      <c r="C54" s="110" t="s">
        <v>271</v>
      </c>
      <c r="D54" s="110" t="s">
        <v>274</v>
      </c>
      <c r="E54" s="110"/>
      <c r="F54" s="142">
        <v>1</v>
      </c>
      <c r="G54" s="111">
        <v>1</v>
      </c>
      <c r="H54" s="111">
        <v>1</v>
      </c>
      <c r="I54" s="111">
        <v>1</v>
      </c>
      <c r="J54" s="110"/>
      <c r="K54" s="143">
        <v>1</v>
      </c>
      <c r="L54" s="101">
        <v>1</v>
      </c>
      <c r="M54" s="111">
        <v>1</v>
      </c>
      <c r="N54" s="111">
        <v>1</v>
      </c>
    </row>
    <row r="55" spans="1:14" ht="12.75" customHeight="1">
      <c r="A55" s="110" t="s">
        <v>275</v>
      </c>
      <c r="C55" s="110" t="s">
        <v>273</v>
      </c>
      <c r="D55" s="110" t="s">
        <v>276</v>
      </c>
      <c r="E55" s="110"/>
      <c r="F55" s="142">
        <v>1</v>
      </c>
      <c r="G55" s="111">
        <v>1</v>
      </c>
      <c r="H55" s="111">
        <v>1</v>
      </c>
      <c r="I55" s="111">
        <v>1</v>
      </c>
      <c r="J55" s="110"/>
      <c r="K55" s="143">
        <v>1</v>
      </c>
      <c r="L55" s="101">
        <v>1</v>
      </c>
      <c r="M55" s="111">
        <v>1</v>
      </c>
      <c r="N55" s="111">
        <v>1</v>
      </c>
    </row>
    <row r="56" spans="1:14" ht="12.75" customHeight="1">
      <c r="A56" s="110" t="s">
        <v>277</v>
      </c>
      <c r="C56" s="110" t="s">
        <v>275</v>
      </c>
      <c r="D56" s="110" t="s">
        <v>278</v>
      </c>
      <c r="E56" s="110"/>
      <c r="F56" s="142">
        <v>1</v>
      </c>
      <c r="G56" s="111">
        <v>1</v>
      </c>
      <c r="H56" s="111">
        <v>1</v>
      </c>
      <c r="I56" s="111">
        <v>1</v>
      </c>
      <c r="J56" s="110"/>
      <c r="K56" s="143">
        <v>1</v>
      </c>
      <c r="L56" s="101">
        <v>1</v>
      </c>
      <c r="M56" s="111">
        <v>1</v>
      </c>
      <c r="N56" s="111">
        <v>1</v>
      </c>
    </row>
    <row r="57" spans="1:14" ht="12.75" customHeight="1">
      <c r="A57" s="110" t="s">
        <v>279</v>
      </c>
      <c r="C57" s="110" t="s">
        <v>277</v>
      </c>
      <c r="D57" s="110" t="s">
        <v>280</v>
      </c>
      <c r="E57" s="110"/>
      <c r="F57" s="142">
        <v>1</v>
      </c>
      <c r="G57" s="111">
        <v>1</v>
      </c>
      <c r="H57" s="111">
        <v>1</v>
      </c>
      <c r="I57" s="111">
        <v>1</v>
      </c>
      <c r="J57" s="110"/>
      <c r="K57" s="143">
        <v>1</v>
      </c>
      <c r="L57" s="101">
        <v>1</v>
      </c>
      <c r="M57" s="111">
        <v>1</v>
      </c>
      <c r="N57" s="111">
        <v>1</v>
      </c>
    </row>
    <row r="58" spans="1:14" ht="12.75" customHeight="1">
      <c r="A58" s="110" t="s">
        <v>281</v>
      </c>
      <c r="C58" s="110" t="s">
        <v>279</v>
      </c>
      <c r="D58" s="110" t="s">
        <v>282</v>
      </c>
      <c r="E58" s="110"/>
      <c r="F58" s="142">
        <v>1</v>
      </c>
      <c r="G58" s="111">
        <v>1</v>
      </c>
      <c r="H58" s="111">
        <v>1</v>
      </c>
      <c r="I58" s="111">
        <v>1</v>
      </c>
      <c r="J58" s="110"/>
      <c r="K58" s="143">
        <v>1</v>
      </c>
      <c r="L58" s="101">
        <v>1</v>
      </c>
      <c r="M58" s="111">
        <v>1</v>
      </c>
      <c r="N58" s="111">
        <v>1</v>
      </c>
    </row>
    <row r="59" spans="1:14" ht="12.75" customHeight="1">
      <c r="A59" s="110" t="s">
        <v>283</v>
      </c>
      <c r="C59" s="110" t="s">
        <v>281</v>
      </c>
      <c r="D59" s="110" t="s">
        <v>284</v>
      </c>
      <c r="E59" s="110"/>
      <c r="F59" s="142">
        <v>1</v>
      </c>
      <c r="G59" s="111">
        <v>1</v>
      </c>
      <c r="H59" s="111">
        <v>1</v>
      </c>
      <c r="I59" s="111">
        <v>1</v>
      </c>
      <c r="J59" s="110"/>
      <c r="K59" s="143">
        <v>1</v>
      </c>
      <c r="L59" s="101">
        <v>1</v>
      </c>
      <c r="M59" s="111">
        <v>1</v>
      </c>
      <c r="N59" s="111">
        <v>1</v>
      </c>
    </row>
    <row r="60" spans="1:14" ht="12.75" customHeight="1">
      <c r="A60" s="110" t="s">
        <v>285</v>
      </c>
      <c r="C60" s="110" t="s">
        <v>283</v>
      </c>
      <c r="D60" s="110" t="s">
        <v>286</v>
      </c>
      <c r="E60" s="110"/>
      <c r="F60" s="142">
        <v>1</v>
      </c>
      <c r="G60" s="111">
        <v>1</v>
      </c>
      <c r="H60" s="111">
        <v>1</v>
      </c>
      <c r="I60" s="111">
        <v>1</v>
      </c>
      <c r="J60" s="110"/>
      <c r="K60" s="143">
        <v>1</v>
      </c>
      <c r="L60" s="101">
        <v>1</v>
      </c>
      <c r="M60" s="111">
        <v>1</v>
      </c>
      <c r="N60" s="111">
        <v>1</v>
      </c>
    </row>
    <row r="61" spans="1:14" ht="12.75" customHeight="1">
      <c r="A61" s="110" t="s">
        <v>287</v>
      </c>
      <c r="C61" s="110" t="s">
        <v>285</v>
      </c>
      <c r="D61" s="110" t="s">
        <v>288</v>
      </c>
      <c r="E61" s="110"/>
      <c r="F61" s="142">
        <v>1</v>
      </c>
      <c r="G61" s="111">
        <v>1</v>
      </c>
      <c r="H61" s="111">
        <v>1</v>
      </c>
      <c r="I61" s="111">
        <v>1</v>
      </c>
      <c r="J61" s="110"/>
      <c r="K61" s="143">
        <v>1</v>
      </c>
      <c r="L61" s="101">
        <v>1</v>
      </c>
      <c r="M61" s="111">
        <v>1</v>
      </c>
      <c r="N61" s="111">
        <v>1</v>
      </c>
    </row>
    <row r="62" spans="1:14" ht="12.75" customHeight="1">
      <c r="A62" s="110" t="s">
        <v>289</v>
      </c>
      <c r="C62" s="110" t="s">
        <v>287</v>
      </c>
      <c r="D62" s="110" t="s">
        <v>290</v>
      </c>
      <c r="E62" s="110"/>
      <c r="F62" s="142">
        <v>1.02</v>
      </c>
      <c r="G62" s="153">
        <v>1.01</v>
      </c>
      <c r="H62" s="111">
        <v>1</v>
      </c>
      <c r="I62" s="111">
        <v>1</v>
      </c>
      <c r="J62" s="110"/>
      <c r="K62" s="143">
        <v>1</v>
      </c>
      <c r="L62" s="101">
        <v>1</v>
      </c>
      <c r="M62" s="111">
        <v>1</v>
      </c>
      <c r="N62" s="111">
        <v>1</v>
      </c>
    </row>
    <row r="63" spans="1:14" ht="12.75" customHeight="1">
      <c r="A63" s="110" t="s">
        <v>291</v>
      </c>
      <c r="C63" s="110" t="s">
        <v>289</v>
      </c>
      <c r="D63" s="110" t="s">
        <v>292</v>
      </c>
      <c r="E63" s="110"/>
      <c r="F63" s="142">
        <v>1.02</v>
      </c>
      <c r="G63" s="153">
        <v>1.01</v>
      </c>
      <c r="H63" s="111">
        <v>1</v>
      </c>
      <c r="I63" s="111">
        <v>1</v>
      </c>
      <c r="J63" s="110"/>
      <c r="K63" s="143">
        <v>1</v>
      </c>
      <c r="L63" s="101">
        <v>1</v>
      </c>
      <c r="M63" s="111">
        <v>1</v>
      </c>
      <c r="N63" s="111">
        <v>1</v>
      </c>
    </row>
    <row r="64" spans="1:14" ht="12.75" customHeight="1">
      <c r="A64" s="110" t="s">
        <v>293</v>
      </c>
      <c r="C64" s="110" t="s">
        <v>291</v>
      </c>
      <c r="D64" s="110" t="s">
        <v>294</v>
      </c>
      <c r="E64" s="110"/>
      <c r="F64" s="142">
        <v>1</v>
      </c>
      <c r="G64" s="111">
        <v>1</v>
      </c>
      <c r="H64" s="111">
        <v>1</v>
      </c>
      <c r="I64" s="111">
        <v>1</v>
      </c>
      <c r="J64" s="110"/>
      <c r="K64" s="143">
        <v>1</v>
      </c>
      <c r="L64" s="101">
        <v>1</v>
      </c>
      <c r="M64" s="111">
        <v>1</v>
      </c>
      <c r="N64" s="111">
        <v>1</v>
      </c>
    </row>
    <row r="65" spans="1:14" ht="12.75" customHeight="1">
      <c r="A65" s="110" t="s">
        <v>295</v>
      </c>
      <c r="C65" s="110" t="s">
        <v>293</v>
      </c>
      <c r="D65" s="110" t="s">
        <v>296</v>
      </c>
      <c r="E65" s="110"/>
      <c r="F65" s="142">
        <v>1.02</v>
      </c>
      <c r="G65" s="153">
        <v>1.01</v>
      </c>
      <c r="H65" s="111">
        <v>1</v>
      </c>
      <c r="I65" s="111">
        <v>1</v>
      </c>
      <c r="J65" s="110"/>
      <c r="K65" s="143">
        <v>1</v>
      </c>
      <c r="L65" s="101">
        <v>1</v>
      </c>
      <c r="M65" s="111">
        <v>1</v>
      </c>
      <c r="N65" s="111">
        <v>1</v>
      </c>
    </row>
    <row r="66" spans="1:14" ht="12.75" customHeight="1">
      <c r="A66" s="110" t="s">
        <v>297</v>
      </c>
      <c r="C66" s="110" t="s">
        <v>295</v>
      </c>
      <c r="D66" s="110" t="s">
        <v>298</v>
      </c>
      <c r="E66" s="110"/>
      <c r="F66" s="142">
        <v>1</v>
      </c>
      <c r="G66" s="111">
        <v>1</v>
      </c>
      <c r="H66" s="111">
        <v>1</v>
      </c>
      <c r="I66" s="111">
        <v>1</v>
      </c>
      <c r="J66" s="110"/>
      <c r="K66" s="143">
        <v>1</v>
      </c>
      <c r="L66" s="101">
        <v>1</v>
      </c>
      <c r="M66" s="111">
        <v>1</v>
      </c>
      <c r="N66" s="111">
        <v>1</v>
      </c>
    </row>
    <row r="67" spans="1:14" ht="12.75" customHeight="1">
      <c r="A67" s="110" t="s">
        <v>299</v>
      </c>
      <c r="C67" s="110" t="s">
        <v>297</v>
      </c>
      <c r="D67" s="110" t="s">
        <v>300</v>
      </c>
      <c r="E67" s="110"/>
      <c r="F67" s="142">
        <v>1</v>
      </c>
      <c r="G67" s="111">
        <v>1</v>
      </c>
      <c r="H67" s="111">
        <v>1</v>
      </c>
      <c r="I67" s="111">
        <v>1</v>
      </c>
      <c r="J67" s="110"/>
      <c r="K67" s="143">
        <v>1</v>
      </c>
      <c r="L67" s="101">
        <v>1</v>
      </c>
      <c r="M67" s="111">
        <v>1</v>
      </c>
      <c r="N67" s="111">
        <v>1</v>
      </c>
    </row>
    <row r="68" spans="1:14" ht="12.75" customHeight="1">
      <c r="A68" s="110" t="s">
        <v>301</v>
      </c>
      <c r="C68" s="110" t="s">
        <v>299</v>
      </c>
      <c r="D68" s="110" t="s">
        <v>302</v>
      </c>
      <c r="E68" s="110"/>
      <c r="F68" s="142">
        <v>1</v>
      </c>
      <c r="G68" s="111">
        <v>1</v>
      </c>
      <c r="H68" s="111">
        <v>1</v>
      </c>
      <c r="I68" s="111">
        <v>1</v>
      </c>
      <c r="J68" s="110"/>
      <c r="K68" s="143">
        <v>1</v>
      </c>
      <c r="L68" s="101">
        <v>1</v>
      </c>
      <c r="M68" s="111">
        <v>1</v>
      </c>
      <c r="N68" s="111">
        <v>1</v>
      </c>
    </row>
    <row r="69" spans="1:14" ht="12.75" customHeight="1">
      <c r="A69" s="110" t="s">
        <v>303</v>
      </c>
      <c r="C69" s="110" t="s">
        <v>301</v>
      </c>
      <c r="D69" s="110" t="s">
        <v>304</v>
      </c>
      <c r="E69" s="110"/>
      <c r="F69" s="142">
        <v>1.02</v>
      </c>
      <c r="G69" s="153">
        <v>1.01</v>
      </c>
      <c r="H69" s="111">
        <v>1</v>
      </c>
      <c r="I69" s="111">
        <v>1</v>
      </c>
      <c r="J69" s="110"/>
      <c r="K69" s="143">
        <v>1</v>
      </c>
      <c r="L69" s="101">
        <v>1</v>
      </c>
      <c r="M69" s="111">
        <v>1</v>
      </c>
      <c r="N69" s="111">
        <v>1</v>
      </c>
    </row>
    <row r="70" spans="1:14" ht="12.75" customHeight="1">
      <c r="A70" s="110" t="s">
        <v>305</v>
      </c>
      <c r="C70" s="110" t="s">
        <v>303</v>
      </c>
      <c r="D70" s="110" t="s">
        <v>306</v>
      </c>
      <c r="E70" s="110"/>
      <c r="F70" s="142">
        <v>1.02</v>
      </c>
      <c r="G70" s="153">
        <v>1.01</v>
      </c>
      <c r="H70" s="111">
        <v>1</v>
      </c>
      <c r="I70" s="111">
        <v>1</v>
      </c>
      <c r="J70" s="110"/>
      <c r="K70" s="143">
        <v>1</v>
      </c>
      <c r="L70" s="101">
        <v>1</v>
      </c>
      <c r="M70" s="111">
        <v>1</v>
      </c>
      <c r="N70" s="111">
        <v>1</v>
      </c>
    </row>
    <row r="71" spans="1:14" ht="12.75" customHeight="1">
      <c r="A71" s="110" t="s">
        <v>307</v>
      </c>
      <c r="C71" s="110" t="s">
        <v>305</v>
      </c>
      <c r="D71" s="110" t="s">
        <v>308</v>
      </c>
      <c r="E71" s="110"/>
      <c r="F71" s="142">
        <v>1</v>
      </c>
      <c r="G71" s="111">
        <v>1</v>
      </c>
      <c r="H71" s="111">
        <v>1</v>
      </c>
      <c r="I71" s="111">
        <v>1</v>
      </c>
      <c r="J71" s="110"/>
      <c r="K71" s="143">
        <v>1</v>
      </c>
      <c r="L71" s="101">
        <v>1</v>
      </c>
      <c r="M71" s="111">
        <v>1</v>
      </c>
      <c r="N71" s="111">
        <v>1</v>
      </c>
    </row>
    <row r="72" spans="1:14" ht="12.75" customHeight="1">
      <c r="A72" s="110" t="s">
        <v>309</v>
      </c>
      <c r="C72" s="110" t="s">
        <v>307</v>
      </c>
      <c r="D72" s="110" t="s">
        <v>310</v>
      </c>
      <c r="E72" s="110"/>
      <c r="F72" s="142">
        <v>1</v>
      </c>
      <c r="G72" s="111">
        <v>1</v>
      </c>
      <c r="H72" s="111">
        <v>1</v>
      </c>
      <c r="I72" s="111">
        <v>1</v>
      </c>
      <c r="J72" s="110"/>
      <c r="K72" s="143">
        <v>1</v>
      </c>
      <c r="L72" s="101">
        <v>1</v>
      </c>
      <c r="M72" s="111">
        <v>1</v>
      </c>
      <c r="N72" s="111">
        <v>1</v>
      </c>
    </row>
    <row r="73" spans="1:14" ht="12.75" customHeight="1">
      <c r="A73" s="110" t="s">
        <v>311</v>
      </c>
      <c r="C73" s="110" t="s">
        <v>309</v>
      </c>
      <c r="D73" s="110" t="s">
        <v>312</v>
      </c>
      <c r="E73" s="110"/>
      <c r="F73" s="142">
        <v>1</v>
      </c>
      <c r="G73" s="111">
        <v>1</v>
      </c>
      <c r="H73" s="111">
        <v>1</v>
      </c>
      <c r="I73" s="111">
        <v>1</v>
      </c>
      <c r="J73" s="110"/>
      <c r="K73" s="143">
        <v>1</v>
      </c>
      <c r="L73" s="101">
        <v>1</v>
      </c>
      <c r="M73" s="111">
        <v>1</v>
      </c>
      <c r="N73" s="111">
        <v>1</v>
      </c>
    </row>
    <row r="74" spans="1:14" ht="12.75" customHeight="1">
      <c r="A74" s="110" t="s">
        <v>313</v>
      </c>
      <c r="C74" s="110" t="s">
        <v>311</v>
      </c>
      <c r="D74" s="110" t="s">
        <v>314</v>
      </c>
      <c r="E74" s="110"/>
      <c r="F74" s="142">
        <v>1</v>
      </c>
      <c r="G74" s="111">
        <v>1</v>
      </c>
      <c r="H74" s="111">
        <v>1</v>
      </c>
      <c r="I74" s="111">
        <v>1</v>
      </c>
      <c r="J74" s="110"/>
      <c r="K74" s="143">
        <v>1</v>
      </c>
      <c r="L74" s="101">
        <v>1</v>
      </c>
      <c r="M74" s="111">
        <v>1</v>
      </c>
      <c r="N74" s="111">
        <v>1</v>
      </c>
    </row>
    <row r="75" spans="1:14" ht="12.75" customHeight="1">
      <c r="A75" s="110" t="s">
        <v>315</v>
      </c>
      <c r="C75" s="110" t="s">
        <v>313</v>
      </c>
      <c r="D75" s="110" t="s">
        <v>316</v>
      </c>
      <c r="E75" s="110"/>
      <c r="F75" s="142">
        <v>1</v>
      </c>
      <c r="G75" s="111">
        <v>1</v>
      </c>
      <c r="H75" s="111">
        <v>1</v>
      </c>
      <c r="I75" s="111">
        <v>1</v>
      </c>
      <c r="J75" s="110"/>
      <c r="K75" s="143">
        <v>1</v>
      </c>
      <c r="L75" s="101">
        <v>1</v>
      </c>
      <c r="M75" s="111">
        <v>1</v>
      </c>
      <c r="N75" s="111">
        <v>1</v>
      </c>
    </row>
    <row r="76" spans="1:14" ht="12.75" customHeight="1">
      <c r="A76" s="110" t="s">
        <v>317</v>
      </c>
      <c r="C76" s="110" t="s">
        <v>315</v>
      </c>
      <c r="D76" s="110" t="s">
        <v>318</v>
      </c>
      <c r="E76" s="110"/>
      <c r="F76" s="142">
        <v>1</v>
      </c>
      <c r="G76" s="111">
        <v>1</v>
      </c>
      <c r="H76" s="111">
        <v>1</v>
      </c>
      <c r="I76" s="111">
        <v>1</v>
      </c>
      <c r="J76" s="110"/>
      <c r="K76" s="143">
        <v>1</v>
      </c>
      <c r="L76" s="101">
        <v>1</v>
      </c>
      <c r="M76" s="111">
        <v>1</v>
      </c>
      <c r="N76" s="111">
        <v>1</v>
      </c>
    </row>
    <row r="77" spans="1:14" ht="12.75" customHeight="1">
      <c r="A77" s="110" t="s">
        <v>319</v>
      </c>
      <c r="C77" s="110" t="s">
        <v>317</v>
      </c>
      <c r="D77" s="110" t="s">
        <v>320</v>
      </c>
      <c r="E77" s="110"/>
      <c r="F77" s="142">
        <v>1.0150000000000001</v>
      </c>
      <c r="G77" s="111">
        <v>1</v>
      </c>
      <c r="H77" s="111">
        <v>1</v>
      </c>
      <c r="I77" s="111">
        <v>1</v>
      </c>
      <c r="J77" s="110"/>
      <c r="K77" s="143">
        <v>1.0150000000000001</v>
      </c>
      <c r="L77" s="101">
        <v>1</v>
      </c>
      <c r="M77" s="111">
        <v>1</v>
      </c>
      <c r="N77" s="111">
        <v>1</v>
      </c>
    </row>
    <row r="78" spans="1:14" ht="12.75" customHeight="1">
      <c r="A78" s="110" t="s">
        <v>321</v>
      </c>
      <c r="C78" s="110" t="s">
        <v>319</v>
      </c>
      <c r="D78" s="110" t="s">
        <v>322</v>
      </c>
      <c r="E78" s="110"/>
      <c r="F78" s="144">
        <v>1.04</v>
      </c>
      <c r="G78" s="145">
        <v>1.04</v>
      </c>
      <c r="H78" s="145">
        <v>1.04</v>
      </c>
      <c r="I78" s="145">
        <v>1.04</v>
      </c>
      <c r="J78" s="110"/>
      <c r="K78" s="143">
        <v>1</v>
      </c>
      <c r="L78" s="101">
        <v>1</v>
      </c>
      <c r="M78" s="111">
        <v>1</v>
      </c>
      <c r="N78" s="111">
        <v>1</v>
      </c>
    </row>
    <row r="79" spans="1:14" ht="12.75" customHeight="1">
      <c r="A79" s="110" t="s">
        <v>323</v>
      </c>
      <c r="C79" s="110" t="s">
        <v>321</v>
      </c>
      <c r="D79" s="110" t="s">
        <v>324</v>
      </c>
      <c r="E79" s="110"/>
      <c r="F79" s="142">
        <v>1.02</v>
      </c>
      <c r="G79" s="153">
        <v>1.01</v>
      </c>
      <c r="H79" s="111">
        <v>1</v>
      </c>
      <c r="I79" s="111">
        <v>1</v>
      </c>
      <c r="J79" s="110"/>
      <c r="K79" s="143">
        <v>1</v>
      </c>
      <c r="L79" s="101">
        <v>1</v>
      </c>
      <c r="M79" s="111">
        <v>1</v>
      </c>
      <c r="N79" s="111">
        <v>1</v>
      </c>
    </row>
    <row r="80" spans="1:14" ht="12.75" customHeight="1">
      <c r="A80" s="110" t="s">
        <v>325</v>
      </c>
      <c r="C80" s="110" t="s">
        <v>323</v>
      </c>
      <c r="D80" s="110" t="s">
        <v>326</v>
      </c>
      <c r="E80" s="110"/>
      <c r="F80" s="142">
        <v>1</v>
      </c>
      <c r="G80" s="111">
        <v>1</v>
      </c>
      <c r="H80" s="111">
        <v>1</v>
      </c>
      <c r="I80" s="111">
        <v>1</v>
      </c>
      <c r="J80" s="110"/>
      <c r="K80" s="143">
        <v>1</v>
      </c>
      <c r="L80" s="101">
        <v>1</v>
      </c>
      <c r="M80" s="111">
        <v>1</v>
      </c>
      <c r="N80" s="111">
        <v>1</v>
      </c>
    </row>
    <row r="81" spans="1:14" ht="12.75" customHeight="1">
      <c r="A81" s="110" t="s">
        <v>327</v>
      </c>
      <c r="C81" s="110" t="s">
        <v>325</v>
      </c>
      <c r="D81" s="110" t="s">
        <v>328</v>
      </c>
      <c r="E81" s="110"/>
      <c r="F81" s="142">
        <v>1</v>
      </c>
      <c r="G81" s="111">
        <v>1</v>
      </c>
      <c r="H81" s="111">
        <v>1</v>
      </c>
      <c r="I81" s="111">
        <v>1</v>
      </c>
      <c r="J81" s="110"/>
      <c r="K81" s="143">
        <v>1</v>
      </c>
      <c r="L81" s="101">
        <v>1</v>
      </c>
      <c r="M81" s="111">
        <v>1</v>
      </c>
      <c r="N81" s="111">
        <v>1</v>
      </c>
    </row>
    <row r="82" spans="1:14" ht="12.75" customHeight="1">
      <c r="A82" s="110" t="s">
        <v>329</v>
      </c>
      <c r="C82" s="110" t="s">
        <v>327</v>
      </c>
      <c r="D82" s="110" t="s">
        <v>330</v>
      </c>
      <c r="E82" s="110"/>
      <c r="F82" s="142">
        <v>1</v>
      </c>
      <c r="G82" s="111">
        <v>1</v>
      </c>
      <c r="H82" s="111">
        <v>1</v>
      </c>
      <c r="I82" s="111">
        <v>1</v>
      </c>
      <c r="J82" s="110"/>
      <c r="K82" s="143">
        <v>1</v>
      </c>
      <c r="L82" s="101">
        <v>1</v>
      </c>
      <c r="M82" s="111">
        <v>1</v>
      </c>
      <c r="N82" s="111">
        <v>1</v>
      </c>
    </row>
    <row r="83" spans="1:14" ht="12.75" customHeight="1">
      <c r="A83" s="110" t="s">
        <v>331</v>
      </c>
      <c r="C83" s="110" t="s">
        <v>329</v>
      </c>
      <c r="D83" s="110" t="s">
        <v>332</v>
      </c>
      <c r="E83" s="110"/>
      <c r="F83" s="142">
        <v>1</v>
      </c>
      <c r="G83" s="111">
        <v>1</v>
      </c>
      <c r="H83" s="111">
        <v>1</v>
      </c>
      <c r="I83" s="111">
        <v>1</v>
      </c>
      <c r="J83" s="110"/>
      <c r="K83" s="143">
        <v>1</v>
      </c>
      <c r="L83" s="101">
        <v>1</v>
      </c>
      <c r="M83" s="111">
        <v>1</v>
      </c>
      <c r="N83" s="111">
        <v>1</v>
      </c>
    </row>
    <row r="84" spans="1:14" ht="12.75" customHeight="1">
      <c r="A84" s="110" t="s">
        <v>333</v>
      </c>
      <c r="C84" s="110" t="s">
        <v>331</v>
      </c>
      <c r="D84" s="110" t="s">
        <v>334</v>
      </c>
      <c r="E84" s="110"/>
      <c r="F84" s="142">
        <v>1</v>
      </c>
      <c r="G84" s="111">
        <v>1</v>
      </c>
      <c r="H84" s="111">
        <v>1</v>
      </c>
      <c r="I84" s="111">
        <v>1</v>
      </c>
      <c r="J84" s="110"/>
      <c r="K84" s="143">
        <v>1</v>
      </c>
      <c r="L84" s="101">
        <v>1</v>
      </c>
      <c r="M84" s="111">
        <v>1</v>
      </c>
      <c r="N84" s="111">
        <v>1</v>
      </c>
    </row>
    <row r="85" spans="1:14" ht="12.75" customHeight="1">
      <c r="A85" s="110" t="s">
        <v>335</v>
      </c>
      <c r="C85" s="110" t="s">
        <v>333</v>
      </c>
      <c r="D85" s="110" t="s">
        <v>336</v>
      </c>
      <c r="E85" s="110"/>
      <c r="F85" s="144">
        <v>1.04</v>
      </c>
      <c r="G85" s="145">
        <v>1.04</v>
      </c>
      <c r="H85" s="145">
        <v>1.04</v>
      </c>
      <c r="I85" s="145">
        <v>1.04</v>
      </c>
      <c r="J85" s="110"/>
      <c r="K85" s="143">
        <v>1</v>
      </c>
      <c r="L85" s="101">
        <v>1</v>
      </c>
      <c r="M85" s="111">
        <v>1</v>
      </c>
      <c r="N85" s="111">
        <v>1</v>
      </c>
    </row>
    <row r="86" spans="1:14" ht="12.75" customHeight="1">
      <c r="A86" s="110" t="s">
        <v>337</v>
      </c>
      <c r="C86" s="110" t="s">
        <v>335</v>
      </c>
      <c r="D86" s="110" t="s">
        <v>338</v>
      </c>
      <c r="E86" s="110"/>
      <c r="F86" s="142">
        <v>1.02</v>
      </c>
      <c r="G86" s="153">
        <v>1.01</v>
      </c>
      <c r="H86" s="111">
        <v>1</v>
      </c>
      <c r="I86" s="111">
        <v>1</v>
      </c>
      <c r="J86" s="110"/>
      <c r="K86" s="143">
        <v>1</v>
      </c>
      <c r="L86" s="101">
        <v>1</v>
      </c>
      <c r="M86" s="111">
        <v>1</v>
      </c>
      <c r="N86" s="111">
        <v>1</v>
      </c>
    </row>
    <row r="87" spans="1:14" ht="12.75" customHeight="1">
      <c r="A87" s="110" t="s">
        <v>339</v>
      </c>
      <c r="C87" s="110" t="s">
        <v>337</v>
      </c>
      <c r="D87" s="110" t="s">
        <v>340</v>
      </c>
      <c r="E87" s="110"/>
      <c r="F87" s="142">
        <v>1</v>
      </c>
      <c r="G87" s="111">
        <v>1</v>
      </c>
      <c r="H87" s="111">
        <v>1</v>
      </c>
      <c r="I87" s="111">
        <v>1</v>
      </c>
      <c r="J87" s="110"/>
      <c r="K87" s="143">
        <v>1</v>
      </c>
      <c r="L87" s="101">
        <v>1</v>
      </c>
      <c r="M87" s="111">
        <v>1</v>
      </c>
      <c r="N87" s="111">
        <v>1</v>
      </c>
    </row>
    <row r="88" spans="1:14" ht="12.75" customHeight="1">
      <c r="A88" s="110" t="s">
        <v>341</v>
      </c>
      <c r="C88" s="110" t="s">
        <v>339</v>
      </c>
      <c r="D88" s="110" t="s">
        <v>342</v>
      </c>
      <c r="E88" s="110"/>
      <c r="F88" s="142">
        <v>1</v>
      </c>
      <c r="G88" s="111">
        <v>1</v>
      </c>
      <c r="H88" s="111">
        <v>1</v>
      </c>
      <c r="I88" s="111">
        <v>1</v>
      </c>
      <c r="J88" s="110"/>
      <c r="K88" s="143">
        <v>1</v>
      </c>
      <c r="L88" s="101">
        <v>1</v>
      </c>
      <c r="M88" s="111">
        <v>1</v>
      </c>
      <c r="N88" s="111">
        <v>1</v>
      </c>
    </row>
    <row r="89" spans="1:14" ht="12.75" customHeight="1">
      <c r="A89" s="110" t="s">
        <v>343</v>
      </c>
      <c r="C89" s="110" t="s">
        <v>341</v>
      </c>
      <c r="D89" s="110" t="s">
        <v>344</v>
      </c>
      <c r="E89" s="110"/>
      <c r="F89" s="142">
        <v>1</v>
      </c>
      <c r="G89" s="111">
        <v>1</v>
      </c>
      <c r="H89" s="111">
        <v>1</v>
      </c>
      <c r="I89" s="111">
        <v>1</v>
      </c>
      <c r="J89" s="110"/>
      <c r="K89" s="143">
        <v>1</v>
      </c>
      <c r="L89" s="101">
        <v>1</v>
      </c>
      <c r="M89" s="111">
        <v>1</v>
      </c>
      <c r="N89" s="111">
        <v>1</v>
      </c>
    </row>
    <row r="90" spans="1:14" ht="12.75" customHeight="1">
      <c r="A90" s="110" t="s">
        <v>345</v>
      </c>
      <c r="C90" s="110" t="s">
        <v>343</v>
      </c>
      <c r="D90" s="110" t="s">
        <v>346</v>
      </c>
      <c r="E90" s="110"/>
      <c r="F90" s="142">
        <v>1</v>
      </c>
      <c r="G90" s="111">
        <v>1</v>
      </c>
      <c r="H90" s="111">
        <v>1</v>
      </c>
      <c r="I90" s="111">
        <v>1</v>
      </c>
      <c r="J90" s="110"/>
      <c r="K90" s="143">
        <v>1</v>
      </c>
      <c r="L90" s="101">
        <v>1</v>
      </c>
      <c r="M90" s="111">
        <v>1</v>
      </c>
      <c r="N90" s="111">
        <v>1</v>
      </c>
    </row>
    <row r="91" spans="1:14" ht="12.75" customHeight="1">
      <c r="A91" s="110" t="s">
        <v>347</v>
      </c>
      <c r="C91" s="110" t="s">
        <v>345</v>
      </c>
      <c r="D91" s="110" t="s">
        <v>348</v>
      </c>
      <c r="E91" s="110"/>
      <c r="F91" s="142">
        <v>1</v>
      </c>
      <c r="G91" s="111">
        <v>1</v>
      </c>
      <c r="H91" s="111">
        <v>1</v>
      </c>
      <c r="I91" s="111">
        <v>1</v>
      </c>
      <c r="J91" s="110"/>
      <c r="K91" s="143">
        <v>1</v>
      </c>
      <c r="L91" s="101">
        <v>1</v>
      </c>
      <c r="M91" s="111">
        <v>1</v>
      </c>
      <c r="N91" s="111">
        <v>1</v>
      </c>
    </row>
    <row r="92" spans="1:14" ht="12.75" customHeight="1">
      <c r="A92" s="110" t="s">
        <v>349</v>
      </c>
      <c r="C92" s="110" t="s">
        <v>347</v>
      </c>
      <c r="D92" s="110" t="s">
        <v>350</v>
      </c>
      <c r="E92" s="110"/>
      <c r="F92" s="142">
        <v>1</v>
      </c>
      <c r="G92" s="111">
        <v>1</v>
      </c>
      <c r="H92" s="111">
        <v>1</v>
      </c>
      <c r="I92" s="111">
        <v>1</v>
      </c>
      <c r="J92" s="110"/>
      <c r="K92" s="143">
        <v>1</v>
      </c>
      <c r="L92" s="101">
        <v>1</v>
      </c>
      <c r="M92" s="111">
        <v>1</v>
      </c>
      <c r="N92" s="111">
        <v>1</v>
      </c>
    </row>
    <row r="93" spans="1:14" ht="12.75" customHeight="1">
      <c r="A93" s="110" t="s">
        <v>351</v>
      </c>
      <c r="C93" s="110" t="s">
        <v>349</v>
      </c>
      <c r="D93" s="110" t="s">
        <v>352</v>
      </c>
      <c r="E93" s="110"/>
      <c r="F93" s="142">
        <v>1</v>
      </c>
      <c r="G93" s="111">
        <v>1</v>
      </c>
      <c r="H93" s="111">
        <v>1</v>
      </c>
      <c r="I93" s="111">
        <v>1</v>
      </c>
      <c r="J93" s="110"/>
      <c r="K93" s="143">
        <v>1</v>
      </c>
      <c r="L93" s="101">
        <v>1</v>
      </c>
      <c r="M93" s="111">
        <v>1</v>
      </c>
      <c r="N93" s="111">
        <v>1</v>
      </c>
    </row>
    <row r="94" spans="1:14" ht="12.75" customHeight="1">
      <c r="A94" s="110" t="s">
        <v>353</v>
      </c>
      <c r="C94" s="110" t="s">
        <v>351</v>
      </c>
      <c r="D94" s="110" t="s">
        <v>354</v>
      </c>
      <c r="E94" s="110"/>
      <c r="F94" s="142">
        <v>1.1200000000000001</v>
      </c>
      <c r="G94" s="111">
        <v>1.1200000000000001</v>
      </c>
      <c r="H94" s="111">
        <v>1.1200000000000001</v>
      </c>
      <c r="I94" s="111">
        <v>1.1200000000000001</v>
      </c>
      <c r="J94" s="110"/>
      <c r="K94" s="143">
        <v>1.1200000000000001</v>
      </c>
      <c r="L94" s="101">
        <v>1.1200000000000001</v>
      </c>
      <c r="M94" s="111">
        <v>1.1200000000000001</v>
      </c>
      <c r="N94" s="111">
        <v>1.1200000000000001</v>
      </c>
    </row>
    <row r="95" spans="1:14" ht="12.75" customHeight="1">
      <c r="A95" s="110" t="s">
        <v>355</v>
      </c>
      <c r="C95" s="110" t="s">
        <v>353</v>
      </c>
      <c r="D95" s="110" t="s">
        <v>356</v>
      </c>
      <c r="E95" s="110"/>
      <c r="F95" s="142">
        <v>1.1400000000000001</v>
      </c>
      <c r="G95" s="153">
        <v>1.1299999999999999</v>
      </c>
      <c r="H95" s="111">
        <v>1.1200000000000001</v>
      </c>
      <c r="I95" s="111">
        <v>1.1200000000000001</v>
      </c>
      <c r="J95" s="110"/>
      <c r="K95" s="143">
        <v>1.1200000000000001</v>
      </c>
      <c r="L95" s="101">
        <v>1.1200000000000001</v>
      </c>
      <c r="M95" s="111">
        <v>1.1200000000000001</v>
      </c>
      <c r="N95" s="111">
        <v>1.1200000000000001</v>
      </c>
    </row>
    <row r="96" spans="1:14" ht="12.75" customHeight="1">
      <c r="A96" s="110" t="s">
        <v>357</v>
      </c>
      <c r="C96" s="110" t="s">
        <v>355</v>
      </c>
      <c r="D96" s="110" t="s">
        <v>358</v>
      </c>
      <c r="E96" s="110"/>
      <c r="F96" s="142">
        <v>1.2</v>
      </c>
      <c r="G96" s="153">
        <v>1.19</v>
      </c>
      <c r="H96" s="111">
        <v>1.18</v>
      </c>
      <c r="I96" s="111">
        <v>1.18</v>
      </c>
      <c r="J96" s="110"/>
      <c r="K96" s="143">
        <v>1.18</v>
      </c>
      <c r="L96" s="101">
        <v>1.18</v>
      </c>
      <c r="M96" s="111">
        <v>1.18</v>
      </c>
      <c r="N96" s="111">
        <v>1.18</v>
      </c>
    </row>
    <row r="97" spans="1:14" ht="12.75" customHeight="1">
      <c r="A97" s="110" t="s">
        <v>359</v>
      </c>
      <c r="C97" s="110" t="s">
        <v>357</v>
      </c>
      <c r="D97" s="110" t="s">
        <v>360</v>
      </c>
      <c r="E97" s="110"/>
      <c r="F97" s="144">
        <v>1.04</v>
      </c>
      <c r="G97" s="145">
        <v>1.04</v>
      </c>
      <c r="H97" s="145">
        <v>1.04</v>
      </c>
      <c r="I97" s="145">
        <v>1.04</v>
      </c>
      <c r="J97" s="110"/>
      <c r="K97" s="143">
        <v>1</v>
      </c>
      <c r="L97" s="101">
        <v>1</v>
      </c>
      <c r="M97" s="111">
        <v>1</v>
      </c>
      <c r="N97" s="111">
        <v>1</v>
      </c>
    </row>
    <row r="98" spans="1:14" ht="12.75" customHeight="1">
      <c r="A98" s="110" t="s">
        <v>361</v>
      </c>
      <c r="C98" s="110" t="s">
        <v>359</v>
      </c>
      <c r="D98" s="110" t="s">
        <v>362</v>
      </c>
      <c r="E98" s="110"/>
      <c r="F98" s="142">
        <v>1</v>
      </c>
      <c r="G98" s="111">
        <v>1</v>
      </c>
      <c r="H98" s="111">
        <v>1</v>
      </c>
      <c r="I98" s="111">
        <v>1</v>
      </c>
      <c r="J98" s="110"/>
      <c r="K98" s="143">
        <v>1</v>
      </c>
      <c r="L98" s="101">
        <v>1</v>
      </c>
      <c r="M98" s="111">
        <v>1</v>
      </c>
      <c r="N98" s="111">
        <v>1</v>
      </c>
    </row>
    <row r="99" spans="1:14" ht="12.75" customHeight="1">
      <c r="A99" s="110" t="s">
        <v>363</v>
      </c>
      <c r="C99" s="110" t="s">
        <v>361</v>
      </c>
      <c r="D99" s="110" t="s">
        <v>364</v>
      </c>
      <c r="E99" s="110"/>
      <c r="F99" s="142">
        <v>1.06</v>
      </c>
      <c r="G99" s="111">
        <v>1.06</v>
      </c>
      <c r="H99" s="111">
        <v>1.06</v>
      </c>
      <c r="I99" s="111">
        <v>1.06</v>
      </c>
      <c r="J99" s="110"/>
      <c r="K99" s="143">
        <v>1.06</v>
      </c>
      <c r="L99" s="101">
        <v>1.06</v>
      </c>
      <c r="M99" s="111">
        <v>1.06</v>
      </c>
      <c r="N99" s="111">
        <v>1.06</v>
      </c>
    </row>
    <row r="100" spans="1:14" ht="12.75" customHeight="1">
      <c r="A100" s="110" t="s">
        <v>365</v>
      </c>
      <c r="C100" s="110" t="s">
        <v>363</v>
      </c>
      <c r="D100" s="110" t="s">
        <v>366</v>
      </c>
      <c r="E100" s="110"/>
      <c r="F100" s="142">
        <v>1.1200000000000001</v>
      </c>
      <c r="G100" s="111">
        <v>1.1200000000000001</v>
      </c>
      <c r="H100" s="111">
        <v>1.1200000000000001</v>
      </c>
      <c r="I100" s="111">
        <v>1.1200000000000001</v>
      </c>
      <c r="J100" s="110"/>
      <c r="K100" s="143">
        <v>1.1200000000000001</v>
      </c>
      <c r="L100" s="101">
        <v>1.1200000000000001</v>
      </c>
      <c r="M100" s="111">
        <v>1.1200000000000001</v>
      </c>
      <c r="N100" s="111">
        <v>1.1200000000000001</v>
      </c>
    </row>
    <row r="101" spans="1:14" ht="12.75" customHeight="1">
      <c r="A101" s="110" t="s">
        <v>367</v>
      </c>
      <c r="C101" s="110" t="s">
        <v>365</v>
      </c>
      <c r="D101" s="110" t="s">
        <v>368</v>
      </c>
      <c r="E101" s="110"/>
      <c r="F101" s="142">
        <v>1.1200000000000001</v>
      </c>
      <c r="G101" s="111">
        <v>1.1200000000000001</v>
      </c>
      <c r="H101" s="111">
        <v>1.1200000000000001</v>
      </c>
      <c r="I101" s="111">
        <v>1.1200000000000001</v>
      </c>
      <c r="J101" s="110"/>
      <c r="K101" s="143">
        <v>1.1200000000000001</v>
      </c>
      <c r="L101" s="101">
        <v>1.1200000000000001</v>
      </c>
      <c r="M101" s="111">
        <v>1.1200000000000001</v>
      </c>
      <c r="N101" s="111">
        <v>1.1200000000000001</v>
      </c>
    </row>
    <row r="102" spans="1:14" ht="12.75" customHeight="1">
      <c r="A102" s="110" t="s">
        <v>369</v>
      </c>
      <c r="C102" s="110" t="s">
        <v>367</v>
      </c>
      <c r="D102" s="110" t="s">
        <v>370</v>
      </c>
      <c r="E102" s="110"/>
      <c r="F102" s="142">
        <v>1.18</v>
      </c>
      <c r="G102" s="111">
        <v>1.18</v>
      </c>
      <c r="H102" s="111">
        <v>1.18</v>
      </c>
      <c r="I102" s="111">
        <v>1.18</v>
      </c>
      <c r="J102" s="110"/>
      <c r="K102" s="143">
        <v>1.18</v>
      </c>
      <c r="L102" s="101">
        <v>1.18</v>
      </c>
      <c r="M102" s="111">
        <v>1.18</v>
      </c>
      <c r="N102" s="111">
        <v>1.18</v>
      </c>
    </row>
    <row r="103" spans="1:14" ht="12.75" customHeight="1">
      <c r="A103" s="110" t="s">
        <v>371</v>
      </c>
      <c r="C103" s="110" t="s">
        <v>369</v>
      </c>
      <c r="D103" s="110" t="s">
        <v>372</v>
      </c>
      <c r="E103" s="110"/>
      <c r="F103" s="142">
        <v>1.1200000000000001</v>
      </c>
      <c r="G103" s="111">
        <v>1.1200000000000001</v>
      </c>
      <c r="H103" s="111">
        <v>1.1200000000000001</v>
      </c>
      <c r="I103" s="111">
        <v>1.1200000000000001</v>
      </c>
      <c r="J103" s="110"/>
      <c r="K103" s="143">
        <v>1.1200000000000001</v>
      </c>
      <c r="L103" s="101">
        <v>1.1200000000000001</v>
      </c>
      <c r="M103" s="111">
        <v>1.1200000000000001</v>
      </c>
      <c r="N103" s="111">
        <v>1.1200000000000001</v>
      </c>
    </row>
    <row r="104" spans="1:14" ht="12.75" customHeight="1">
      <c r="A104" s="110" t="s">
        <v>373</v>
      </c>
      <c r="C104" s="110" t="s">
        <v>371</v>
      </c>
      <c r="D104" s="110" t="s">
        <v>374</v>
      </c>
      <c r="E104" s="110"/>
      <c r="F104" s="142">
        <v>1.1400000000000001</v>
      </c>
      <c r="G104" s="153">
        <v>1.1299999999999999</v>
      </c>
      <c r="H104" s="111">
        <v>1.1200000000000001</v>
      </c>
      <c r="I104" s="111">
        <v>1.1200000000000001</v>
      </c>
      <c r="J104" s="110"/>
      <c r="K104" s="143">
        <v>1.1200000000000001</v>
      </c>
      <c r="L104" s="101">
        <v>1.1200000000000001</v>
      </c>
      <c r="M104" s="111">
        <v>1.1200000000000001</v>
      </c>
      <c r="N104" s="111">
        <v>1.1200000000000001</v>
      </c>
    </row>
    <row r="105" spans="1:14" ht="12.75" customHeight="1">
      <c r="A105" s="110" t="s">
        <v>375</v>
      </c>
      <c r="C105" s="110" t="s">
        <v>373</v>
      </c>
      <c r="D105" s="110" t="s">
        <v>376</v>
      </c>
      <c r="E105" s="110"/>
      <c r="F105" s="142">
        <v>1.18</v>
      </c>
      <c r="G105" s="111">
        <v>1.18</v>
      </c>
      <c r="H105" s="111">
        <v>1.18</v>
      </c>
      <c r="I105" s="111">
        <v>1.18</v>
      </c>
      <c r="J105" s="110"/>
      <c r="K105" s="143">
        <v>1.18</v>
      </c>
      <c r="L105" s="101">
        <v>1.18</v>
      </c>
      <c r="M105" s="111">
        <v>1.18</v>
      </c>
      <c r="N105" s="111">
        <v>1.18</v>
      </c>
    </row>
    <row r="106" spans="1:14" ht="12.75" customHeight="1">
      <c r="A106" s="110" t="s">
        <v>377</v>
      </c>
      <c r="C106" s="110" t="s">
        <v>375</v>
      </c>
      <c r="D106" s="110" t="s">
        <v>378</v>
      </c>
      <c r="E106" s="110"/>
      <c r="F106" s="142">
        <v>1.18</v>
      </c>
      <c r="G106" s="111">
        <v>1.18</v>
      </c>
      <c r="H106" s="111">
        <v>1.18</v>
      </c>
      <c r="I106" s="111">
        <v>1.18</v>
      </c>
      <c r="J106" s="110"/>
      <c r="K106" s="143">
        <v>1.18</v>
      </c>
      <c r="L106" s="101">
        <v>1.18</v>
      </c>
      <c r="M106" s="111">
        <v>1.18</v>
      </c>
      <c r="N106" s="111">
        <v>1.18</v>
      </c>
    </row>
    <row r="107" spans="1:14" ht="12.75" customHeight="1">
      <c r="A107" s="110" t="s">
        <v>379</v>
      </c>
      <c r="C107" s="110" t="s">
        <v>377</v>
      </c>
      <c r="D107" s="110" t="s">
        <v>380</v>
      </c>
      <c r="E107" s="110"/>
      <c r="F107" s="144">
        <v>1.1600000000000001</v>
      </c>
      <c r="G107" s="145">
        <v>1.1600000000000001</v>
      </c>
      <c r="H107" s="145">
        <v>1.1600000000000001</v>
      </c>
      <c r="I107" s="145">
        <v>1.1600000000000001</v>
      </c>
      <c r="J107" s="110"/>
      <c r="K107" s="143">
        <v>1.1200000000000001</v>
      </c>
      <c r="L107" s="101">
        <v>1.1200000000000001</v>
      </c>
      <c r="M107" s="111">
        <v>1.1200000000000001</v>
      </c>
      <c r="N107" s="111">
        <v>1.1200000000000001</v>
      </c>
    </row>
    <row r="108" spans="1:14" ht="12.75" customHeight="1">
      <c r="A108" s="110" t="s">
        <v>381</v>
      </c>
      <c r="C108" s="110" t="s">
        <v>379</v>
      </c>
      <c r="D108" s="110" t="s">
        <v>382</v>
      </c>
      <c r="E108" s="110"/>
      <c r="F108" s="142">
        <v>1.18</v>
      </c>
      <c r="G108" s="111">
        <v>1.18</v>
      </c>
      <c r="H108" s="111">
        <v>1.18</v>
      </c>
      <c r="I108" s="111">
        <v>1.18</v>
      </c>
      <c r="J108" s="110"/>
      <c r="K108" s="143">
        <v>1.18</v>
      </c>
      <c r="L108" s="101">
        <v>1.18</v>
      </c>
      <c r="M108" s="111">
        <v>1.18</v>
      </c>
      <c r="N108" s="111">
        <v>1.18</v>
      </c>
    </row>
    <row r="109" spans="1:14" ht="12.75" customHeight="1">
      <c r="A109" s="110" t="s">
        <v>383</v>
      </c>
      <c r="C109" s="110" t="s">
        <v>381</v>
      </c>
      <c r="D109" s="110" t="s">
        <v>384</v>
      </c>
      <c r="E109" s="110"/>
      <c r="F109" s="142">
        <v>1.18</v>
      </c>
      <c r="G109" s="111">
        <v>1.18</v>
      </c>
      <c r="H109" s="111">
        <v>1.18</v>
      </c>
      <c r="I109" s="111">
        <v>1.18</v>
      </c>
      <c r="J109" s="110"/>
      <c r="K109" s="143">
        <v>1.18</v>
      </c>
      <c r="L109" s="101">
        <v>1.18</v>
      </c>
      <c r="M109" s="111">
        <v>1.18</v>
      </c>
      <c r="N109" s="111">
        <v>1.18</v>
      </c>
    </row>
    <row r="110" spans="1:14" ht="12.75" customHeight="1">
      <c r="A110" s="110" t="s">
        <v>385</v>
      </c>
      <c r="C110" s="110" t="s">
        <v>383</v>
      </c>
      <c r="D110" s="110" t="s">
        <v>386</v>
      </c>
      <c r="E110" s="110"/>
      <c r="F110" s="142">
        <v>1.18</v>
      </c>
      <c r="G110" s="111">
        <v>1.18</v>
      </c>
      <c r="H110" s="111">
        <v>1.18</v>
      </c>
      <c r="I110" s="111">
        <v>1.18</v>
      </c>
      <c r="J110" s="110"/>
      <c r="K110" s="143">
        <v>1.18</v>
      </c>
      <c r="L110" s="101">
        <v>1.18</v>
      </c>
      <c r="M110" s="111">
        <v>1.18</v>
      </c>
      <c r="N110" s="111">
        <v>1.18</v>
      </c>
    </row>
    <row r="111" spans="1:14" ht="12.75" customHeight="1">
      <c r="A111" s="110" t="s">
        <v>387</v>
      </c>
      <c r="C111" s="110" t="s">
        <v>385</v>
      </c>
      <c r="D111" s="110" t="s">
        <v>388</v>
      </c>
      <c r="E111" s="110"/>
      <c r="F111" s="142">
        <v>1.18</v>
      </c>
      <c r="G111" s="111">
        <v>1.18</v>
      </c>
      <c r="H111" s="111">
        <v>1.18</v>
      </c>
      <c r="I111" s="111">
        <v>1.18</v>
      </c>
      <c r="J111" s="110"/>
      <c r="K111" s="143">
        <v>1.18</v>
      </c>
      <c r="L111" s="101">
        <v>1.18</v>
      </c>
      <c r="M111" s="111">
        <v>1.18</v>
      </c>
      <c r="N111" s="111">
        <v>1.18</v>
      </c>
    </row>
    <row r="112" spans="1:14" ht="12.75" customHeight="1">
      <c r="A112" s="110" t="s">
        <v>389</v>
      </c>
      <c r="C112" s="110" t="s">
        <v>387</v>
      </c>
      <c r="D112" s="110" t="s">
        <v>390</v>
      </c>
      <c r="E112" s="110"/>
      <c r="F112" s="142">
        <v>1.18</v>
      </c>
      <c r="G112" s="111">
        <v>1.18</v>
      </c>
      <c r="H112" s="111">
        <v>1.18</v>
      </c>
      <c r="I112" s="111">
        <v>1.18</v>
      </c>
      <c r="J112" s="110"/>
      <c r="K112" s="143">
        <v>1.18</v>
      </c>
      <c r="L112" s="101">
        <v>1.18</v>
      </c>
      <c r="M112" s="111">
        <v>1.18</v>
      </c>
      <c r="N112" s="111">
        <v>1.18</v>
      </c>
    </row>
    <row r="113" spans="1:14" ht="12.75" customHeight="1">
      <c r="A113" s="110" t="s">
        <v>391</v>
      </c>
      <c r="C113" s="110" t="s">
        <v>389</v>
      </c>
      <c r="D113" s="110" t="s">
        <v>392</v>
      </c>
      <c r="E113" s="110"/>
      <c r="F113" s="142">
        <v>1.1350000000000002</v>
      </c>
      <c r="G113" s="111">
        <v>1.1200000000000001</v>
      </c>
      <c r="H113" s="111">
        <v>1.1200000000000001</v>
      </c>
      <c r="I113" s="111">
        <v>1.1200000000000001</v>
      </c>
      <c r="J113" s="110"/>
      <c r="K113" s="143">
        <v>1.1350000000000002</v>
      </c>
      <c r="L113" s="101">
        <v>1.1200000000000001</v>
      </c>
      <c r="M113" s="111">
        <v>1.1200000000000001</v>
      </c>
      <c r="N113" s="111">
        <v>1.1200000000000001</v>
      </c>
    </row>
    <row r="114" spans="1:14" ht="12.75" customHeight="1">
      <c r="A114" s="110" t="s">
        <v>393</v>
      </c>
      <c r="C114" s="110" t="s">
        <v>391</v>
      </c>
      <c r="D114" s="110" t="s">
        <v>394</v>
      </c>
      <c r="E114" s="110"/>
      <c r="F114" s="144">
        <v>1.22</v>
      </c>
      <c r="G114" s="145">
        <v>1.22</v>
      </c>
      <c r="H114" s="145">
        <v>1.22</v>
      </c>
      <c r="I114" s="145">
        <v>1.22</v>
      </c>
      <c r="J114" s="110"/>
      <c r="K114" s="143">
        <v>1.18</v>
      </c>
      <c r="L114" s="101">
        <v>1.18</v>
      </c>
      <c r="M114" s="111">
        <v>1.18</v>
      </c>
      <c r="N114" s="111">
        <v>1.18</v>
      </c>
    </row>
    <row r="115" spans="1:14" ht="12.75" customHeight="1">
      <c r="A115" s="110" t="s">
        <v>395</v>
      </c>
      <c r="C115" s="110" t="s">
        <v>393</v>
      </c>
      <c r="D115" s="110" t="s">
        <v>396</v>
      </c>
      <c r="E115" s="110"/>
      <c r="F115" s="142">
        <v>1.18</v>
      </c>
      <c r="G115" s="111">
        <v>1.18</v>
      </c>
      <c r="H115" s="111">
        <v>1.18</v>
      </c>
      <c r="I115" s="111">
        <v>1.18</v>
      </c>
      <c r="J115" s="110"/>
      <c r="K115" s="143">
        <v>1.18</v>
      </c>
      <c r="L115" s="101">
        <v>1.18</v>
      </c>
      <c r="M115" s="111">
        <v>1.18</v>
      </c>
      <c r="N115" s="111">
        <v>1.18</v>
      </c>
    </row>
    <row r="116" spans="1:14" ht="12.75" customHeight="1">
      <c r="A116" s="110" t="s">
        <v>397</v>
      </c>
      <c r="C116" s="110" t="s">
        <v>395</v>
      </c>
      <c r="D116" s="110" t="s">
        <v>398</v>
      </c>
      <c r="E116" s="110"/>
      <c r="F116" s="142">
        <v>1.18</v>
      </c>
      <c r="G116" s="111">
        <v>1.18</v>
      </c>
      <c r="H116" s="111">
        <v>1.18</v>
      </c>
      <c r="I116" s="111">
        <v>1.18</v>
      </c>
      <c r="J116" s="110"/>
      <c r="K116" s="143">
        <v>1.18</v>
      </c>
      <c r="L116" s="101">
        <v>1.18</v>
      </c>
      <c r="M116" s="111">
        <v>1.18</v>
      </c>
      <c r="N116" s="111">
        <v>1.18</v>
      </c>
    </row>
    <row r="117" spans="1:14" ht="12.75" customHeight="1">
      <c r="A117" s="110" t="s">
        <v>399</v>
      </c>
      <c r="C117" s="110" t="s">
        <v>397</v>
      </c>
      <c r="D117" s="110" t="s">
        <v>400</v>
      </c>
      <c r="E117" s="110"/>
      <c r="F117" s="142">
        <v>1.18</v>
      </c>
      <c r="G117" s="111">
        <v>1.18</v>
      </c>
      <c r="H117" s="111">
        <v>1.18</v>
      </c>
      <c r="I117" s="111">
        <v>1.18</v>
      </c>
      <c r="J117" s="110"/>
      <c r="K117" s="143">
        <v>1.18</v>
      </c>
      <c r="L117" s="101">
        <v>1.18</v>
      </c>
      <c r="M117" s="111">
        <v>1.18</v>
      </c>
      <c r="N117" s="111">
        <v>1.18</v>
      </c>
    </row>
    <row r="118" spans="1:14" ht="12.75" customHeight="1">
      <c r="A118" s="110" t="s">
        <v>401</v>
      </c>
      <c r="C118" s="110" t="s">
        <v>399</v>
      </c>
      <c r="D118" s="110" t="s">
        <v>402</v>
      </c>
      <c r="E118" s="110"/>
      <c r="F118" s="142">
        <v>1.18</v>
      </c>
      <c r="G118" s="111">
        <v>1.18</v>
      </c>
      <c r="H118" s="111">
        <v>1.18</v>
      </c>
      <c r="I118" s="111">
        <v>1.18</v>
      </c>
      <c r="J118" s="110"/>
      <c r="K118" s="143">
        <v>1.18</v>
      </c>
      <c r="L118" s="101">
        <v>1.18</v>
      </c>
      <c r="M118" s="111">
        <v>1.18</v>
      </c>
      <c r="N118" s="111">
        <v>1.18</v>
      </c>
    </row>
    <row r="119" spans="1:14" ht="12.75" customHeight="1">
      <c r="A119" s="110" t="s">
        <v>403</v>
      </c>
      <c r="C119" s="110" t="s">
        <v>401</v>
      </c>
      <c r="D119" s="110" t="s">
        <v>404</v>
      </c>
      <c r="E119" s="110"/>
      <c r="F119" s="142">
        <v>1.18</v>
      </c>
      <c r="G119" s="111">
        <v>1.18</v>
      </c>
      <c r="H119" s="111">
        <v>1.18</v>
      </c>
      <c r="I119" s="111">
        <v>1.18</v>
      </c>
      <c r="J119" s="110"/>
      <c r="K119" s="143">
        <v>1.18</v>
      </c>
      <c r="L119" s="101">
        <v>1.18</v>
      </c>
      <c r="M119" s="111">
        <v>1.18</v>
      </c>
      <c r="N119" s="111">
        <v>1.18</v>
      </c>
    </row>
    <row r="120" spans="1:14" ht="12.75" customHeight="1">
      <c r="A120" s="110" t="s">
        <v>405</v>
      </c>
      <c r="C120" s="110" t="s">
        <v>403</v>
      </c>
      <c r="D120" s="110" t="s">
        <v>406</v>
      </c>
      <c r="E120" s="110"/>
      <c r="F120" s="142">
        <v>1.18</v>
      </c>
      <c r="G120" s="111">
        <v>1.18</v>
      </c>
      <c r="H120" s="111">
        <v>1.18</v>
      </c>
      <c r="I120" s="111">
        <v>1.18</v>
      </c>
      <c r="J120" s="110"/>
      <c r="K120" s="143">
        <v>1.18</v>
      </c>
      <c r="L120" s="101">
        <v>1.18</v>
      </c>
      <c r="M120" s="111">
        <v>1.18</v>
      </c>
      <c r="N120" s="111">
        <v>1.18</v>
      </c>
    </row>
    <row r="121" spans="1:14" ht="12.75" customHeight="1">
      <c r="A121" s="110" t="s">
        <v>407</v>
      </c>
      <c r="C121" s="110" t="s">
        <v>405</v>
      </c>
      <c r="D121" s="110" t="s">
        <v>408</v>
      </c>
      <c r="E121" s="110"/>
      <c r="F121" s="142">
        <v>1.18</v>
      </c>
      <c r="G121" s="111">
        <v>1.18</v>
      </c>
      <c r="H121" s="111">
        <v>1.18</v>
      </c>
      <c r="I121" s="111">
        <v>1.18</v>
      </c>
      <c r="J121" s="110"/>
      <c r="K121" s="143">
        <v>1.18</v>
      </c>
      <c r="L121" s="101">
        <v>1.18</v>
      </c>
      <c r="M121" s="111">
        <v>1.18</v>
      </c>
      <c r="N121" s="111">
        <v>1.18</v>
      </c>
    </row>
    <row r="122" spans="1:14" ht="12.75" customHeight="1">
      <c r="A122" s="110" t="s">
        <v>409</v>
      </c>
      <c r="C122" s="110" t="s">
        <v>407</v>
      </c>
      <c r="D122" s="110" t="s">
        <v>410</v>
      </c>
      <c r="E122" s="110"/>
      <c r="F122" s="142">
        <v>1.1499999999999999</v>
      </c>
      <c r="G122" s="111">
        <v>1.1200000000000001</v>
      </c>
      <c r="H122" s="111">
        <v>1.1200000000000001</v>
      </c>
      <c r="I122" s="111">
        <v>1.1200000000000001</v>
      </c>
      <c r="J122" s="110"/>
      <c r="K122" s="143">
        <v>1.1499999999999999</v>
      </c>
      <c r="L122" s="101">
        <v>1.1200000000000001</v>
      </c>
      <c r="M122" s="111">
        <v>1.1200000000000001</v>
      </c>
      <c r="N122" s="111">
        <v>1.1200000000000001</v>
      </c>
    </row>
    <row r="123" spans="1:14" ht="12.75" customHeight="1">
      <c r="A123" s="110" t="s">
        <v>411</v>
      </c>
      <c r="C123" s="110" t="s">
        <v>409</v>
      </c>
      <c r="D123" s="110" t="s">
        <v>412</v>
      </c>
      <c r="E123" s="110"/>
      <c r="F123" s="142">
        <v>1.18</v>
      </c>
      <c r="G123" s="111">
        <v>1.18</v>
      </c>
      <c r="H123" s="111">
        <v>1.18</v>
      </c>
      <c r="I123" s="111">
        <v>1.18</v>
      </c>
      <c r="J123" s="110"/>
      <c r="K123" s="143">
        <v>1.18</v>
      </c>
      <c r="L123" s="101">
        <v>1.18</v>
      </c>
      <c r="M123" s="111">
        <v>1.18</v>
      </c>
      <c r="N123" s="111">
        <v>1.18</v>
      </c>
    </row>
    <row r="124" spans="1:14" ht="12.75" customHeight="1">
      <c r="A124" s="110" t="s">
        <v>413</v>
      </c>
      <c r="C124" s="110" t="s">
        <v>411</v>
      </c>
      <c r="D124" s="110" t="s">
        <v>414</v>
      </c>
      <c r="E124" s="110"/>
      <c r="F124" s="142">
        <v>1.18</v>
      </c>
      <c r="G124" s="111">
        <v>1.18</v>
      </c>
      <c r="H124" s="111">
        <v>1.18</v>
      </c>
      <c r="I124" s="111">
        <v>1.18</v>
      </c>
      <c r="J124" s="110"/>
      <c r="K124" s="143">
        <v>1.18</v>
      </c>
      <c r="L124" s="101">
        <v>1.18</v>
      </c>
      <c r="M124" s="111">
        <v>1.18</v>
      </c>
      <c r="N124" s="111">
        <v>1.18</v>
      </c>
    </row>
    <row r="125" spans="1:14" ht="12.75" customHeight="1">
      <c r="A125" s="110" t="s">
        <v>415</v>
      </c>
      <c r="C125" s="110" t="s">
        <v>413</v>
      </c>
      <c r="D125" s="110" t="s">
        <v>416</v>
      </c>
      <c r="E125" s="110"/>
      <c r="F125" s="142">
        <v>1.18</v>
      </c>
      <c r="G125" s="111">
        <v>1.18</v>
      </c>
      <c r="H125" s="111">
        <v>1.18</v>
      </c>
      <c r="I125" s="111">
        <v>1.18</v>
      </c>
      <c r="J125" s="110"/>
      <c r="K125" s="143">
        <v>1.18</v>
      </c>
      <c r="L125" s="101">
        <v>1.18</v>
      </c>
      <c r="M125" s="111">
        <v>1.18</v>
      </c>
      <c r="N125" s="111">
        <v>1.18</v>
      </c>
    </row>
    <row r="126" spans="1:14" ht="12.75" customHeight="1">
      <c r="A126" s="110" t="s">
        <v>417</v>
      </c>
      <c r="C126" s="110" t="s">
        <v>415</v>
      </c>
      <c r="D126" s="110" t="s">
        <v>418</v>
      </c>
      <c r="E126" s="110"/>
      <c r="F126" s="142">
        <v>1.18</v>
      </c>
      <c r="G126" s="111">
        <v>1.18</v>
      </c>
      <c r="H126" s="111">
        <v>1.18</v>
      </c>
      <c r="I126" s="111">
        <v>1.18</v>
      </c>
      <c r="J126" s="110"/>
      <c r="K126" s="143">
        <v>1.18</v>
      </c>
      <c r="L126" s="101">
        <v>1.18</v>
      </c>
      <c r="M126" s="111">
        <v>1.18</v>
      </c>
      <c r="N126" s="111">
        <v>1.18</v>
      </c>
    </row>
    <row r="127" spans="1:14" ht="12.75" customHeight="1">
      <c r="A127" s="110" t="s">
        <v>419</v>
      </c>
      <c r="C127" s="110" t="s">
        <v>417</v>
      </c>
      <c r="D127" s="110" t="s">
        <v>420</v>
      </c>
      <c r="E127" s="110"/>
      <c r="F127" s="142">
        <v>1.18</v>
      </c>
      <c r="G127" s="111">
        <v>1.18</v>
      </c>
      <c r="H127" s="111">
        <v>1.18</v>
      </c>
      <c r="I127" s="111">
        <v>1.18</v>
      </c>
      <c r="J127" s="110"/>
      <c r="K127" s="143">
        <v>1.18</v>
      </c>
      <c r="L127" s="101">
        <v>1.18</v>
      </c>
      <c r="M127" s="111">
        <v>1.18</v>
      </c>
      <c r="N127" s="111">
        <v>1.18</v>
      </c>
    </row>
    <row r="128" spans="1:14" ht="12.75" customHeight="1">
      <c r="A128" s="110" t="s">
        <v>421</v>
      </c>
      <c r="C128" s="110" t="s">
        <v>419</v>
      </c>
      <c r="D128" s="110" t="s">
        <v>422</v>
      </c>
      <c r="E128" s="110"/>
      <c r="F128" s="142">
        <v>1.18</v>
      </c>
      <c r="G128" s="111">
        <v>1.18</v>
      </c>
      <c r="H128" s="111">
        <v>1.18</v>
      </c>
      <c r="I128" s="111">
        <v>1.18</v>
      </c>
      <c r="J128" s="110"/>
      <c r="K128" s="143">
        <v>1.18</v>
      </c>
      <c r="L128" s="101">
        <v>1.18</v>
      </c>
      <c r="M128" s="111">
        <v>1.18</v>
      </c>
      <c r="N128" s="111">
        <v>1.18</v>
      </c>
    </row>
    <row r="129" spans="1:14" ht="12.75" customHeight="1">
      <c r="A129" s="110" t="s">
        <v>423</v>
      </c>
      <c r="C129" s="110" t="s">
        <v>421</v>
      </c>
      <c r="D129" s="110" t="s">
        <v>424</v>
      </c>
      <c r="E129" s="110"/>
      <c r="F129" s="142">
        <v>1.18</v>
      </c>
      <c r="G129" s="111">
        <v>1.18</v>
      </c>
      <c r="H129" s="111">
        <v>1.18</v>
      </c>
      <c r="I129" s="111">
        <v>1.18</v>
      </c>
      <c r="J129" s="110"/>
      <c r="K129" s="143">
        <v>1.18</v>
      </c>
      <c r="L129" s="101">
        <v>1.18</v>
      </c>
      <c r="M129" s="111">
        <v>1.18</v>
      </c>
      <c r="N129" s="111">
        <v>1.18</v>
      </c>
    </row>
    <row r="130" spans="1:14" ht="12.75" customHeight="1">
      <c r="A130" s="110" t="s">
        <v>425</v>
      </c>
      <c r="C130" s="110">
        <v>17919</v>
      </c>
      <c r="D130" s="110" t="s">
        <v>426</v>
      </c>
      <c r="E130" s="110"/>
      <c r="F130" s="142">
        <v>1.18</v>
      </c>
      <c r="G130" s="111">
        <v>1.18</v>
      </c>
      <c r="H130" s="111">
        <v>1.18</v>
      </c>
      <c r="I130" s="111">
        <v>1.18</v>
      </c>
      <c r="J130" s="110"/>
      <c r="K130" s="142">
        <v>1.18</v>
      </c>
      <c r="L130" s="111">
        <v>1.18</v>
      </c>
      <c r="M130" s="111">
        <v>1.18</v>
      </c>
      <c r="N130" s="111">
        <v>1.18</v>
      </c>
    </row>
    <row r="131" spans="1:14" ht="12.75" customHeight="1">
      <c r="A131" s="110" t="s">
        <v>427</v>
      </c>
      <c r="C131" s="110" t="s">
        <v>423</v>
      </c>
      <c r="D131" s="110" t="s">
        <v>428</v>
      </c>
      <c r="E131" s="110"/>
      <c r="F131" s="142">
        <v>1.18</v>
      </c>
      <c r="G131" s="111">
        <v>1.18</v>
      </c>
      <c r="H131" s="111">
        <v>1.18</v>
      </c>
      <c r="I131" s="111">
        <v>1.18</v>
      </c>
      <c r="J131" s="110"/>
      <c r="K131" s="143">
        <v>1.18</v>
      </c>
      <c r="L131" s="101">
        <v>1.18</v>
      </c>
      <c r="M131" s="111">
        <v>1.18</v>
      </c>
      <c r="N131" s="111">
        <v>1.18</v>
      </c>
    </row>
    <row r="132" spans="1:14" ht="12.75" customHeight="1">
      <c r="A132" s="110" t="s">
        <v>429</v>
      </c>
      <c r="C132" s="110" t="s">
        <v>425</v>
      </c>
      <c r="D132" s="110" t="s">
        <v>430</v>
      </c>
      <c r="E132" s="110"/>
      <c r="F132" s="144">
        <v>1.22</v>
      </c>
      <c r="G132" s="145">
        <v>1.22</v>
      </c>
      <c r="H132" s="145">
        <v>1.22</v>
      </c>
      <c r="I132" s="145">
        <v>1.22</v>
      </c>
      <c r="J132" s="110"/>
      <c r="K132" s="143">
        <v>1.18</v>
      </c>
      <c r="L132" s="101">
        <v>1.18</v>
      </c>
      <c r="M132" s="111">
        <v>1.18</v>
      </c>
      <c r="N132" s="111">
        <v>1.18</v>
      </c>
    </row>
    <row r="133" spans="1:14" ht="12.75" customHeight="1">
      <c r="A133" s="110" t="s">
        <v>431</v>
      </c>
      <c r="C133" s="110" t="s">
        <v>427</v>
      </c>
      <c r="D133" s="110" t="s">
        <v>432</v>
      </c>
      <c r="E133" s="110"/>
      <c r="F133" s="144">
        <v>1.22</v>
      </c>
      <c r="G133" s="145">
        <v>1.22</v>
      </c>
      <c r="H133" s="145">
        <v>1.22</v>
      </c>
      <c r="I133" s="145">
        <v>1.22</v>
      </c>
      <c r="J133" s="110"/>
      <c r="K133" s="143">
        <v>1.18</v>
      </c>
      <c r="L133" s="101">
        <v>1.18</v>
      </c>
      <c r="M133" s="111">
        <v>1.18</v>
      </c>
      <c r="N133" s="111">
        <v>1.18</v>
      </c>
    </row>
    <row r="134" spans="1:14" ht="12.75" customHeight="1">
      <c r="A134" s="110" t="s">
        <v>433</v>
      </c>
      <c r="C134" s="110" t="s">
        <v>429</v>
      </c>
      <c r="D134" s="110" t="s">
        <v>434</v>
      </c>
      <c r="E134" s="110"/>
      <c r="F134" s="144">
        <v>1.22</v>
      </c>
      <c r="G134" s="145">
        <v>1.22</v>
      </c>
      <c r="H134" s="145">
        <v>1.22</v>
      </c>
      <c r="I134" s="145">
        <v>1.22</v>
      </c>
      <c r="J134" s="110"/>
      <c r="K134" s="143">
        <v>1.18</v>
      </c>
      <c r="L134" s="101">
        <v>1.18</v>
      </c>
      <c r="M134" s="111">
        <v>1.18</v>
      </c>
      <c r="N134" s="111">
        <v>1.18</v>
      </c>
    </row>
    <row r="135" spans="1:14" ht="12.75" customHeight="1">
      <c r="A135" s="110" t="s">
        <v>435</v>
      </c>
      <c r="C135" s="110" t="s">
        <v>431</v>
      </c>
      <c r="D135" s="110" t="s">
        <v>436</v>
      </c>
      <c r="E135" s="110"/>
      <c r="F135" s="142">
        <v>1.18</v>
      </c>
      <c r="G135" s="111">
        <v>1.18</v>
      </c>
      <c r="H135" s="111">
        <v>1.18</v>
      </c>
      <c r="I135" s="111">
        <v>1.18</v>
      </c>
      <c r="J135" s="110"/>
      <c r="K135" s="143">
        <v>1.18</v>
      </c>
      <c r="L135" s="101">
        <v>1.18</v>
      </c>
      <c r="M135" s="111">
        <v>1.18</v>
      </c>
      <c r="N135" s="111">
        <v>1.18</v>
      </c>
    </row>
    <row r="136" spans="1:14" ht="12.75" customHeight="1">
      <c r="A136" s="110" t="s">
        <v>437</v>
      </c>
      <c r="C136" s="110" t="s">
        <v>433</v>
      </c>
      <c r="D136" s="110" t="s">
        <v>438</v>
      </c>
      <c r="E136" s="110"/>
      <c r="F136" s="142">
        <v>1.18</v>
      </c>
      <c r="G136" s="111">
        <v>1.18</v>
      </c>
      <c r="H136" s="111">
        <v>1.18</v>
      </c>
      <c r="I136" s="111">
        <v>1.18</v>
      </c>
      <c r="J136" s="110"/>
      <c r="K136" s="143">
        <v>1.18</v>
      </c>
      <c r="L136" s="101">
        <v>1.18</v>
      </c>
      <c r="M136" s="111">
        <v>1.18</v>
      </c>
      <c r="N136" s="111">
        <v>1.18</v>
      </c>
    </row>
    <row r="137" spans="1:14" ht="12.75" customHeight="1">
      <c r="A137" s="110" t="s">
        <v>439</v>
      </c>
      <c r="C137" s="110" t="s">
        <v>435</v>
      </c>
      <c r="D137" s="110" t="s">
        <v>440</v>
      </c>
      <c r="E137" s="110"/>
      <c r="F137" s="142">
        <v>1.18</v>
      </c>
      <c r="G137" s="111">
        <v>1.18</v>
      </c>
      <c r="H137" s="111">
        <v>1.18</v>
      </c>
      <c r="I137" s="111">
        <v>1.18</v>
      </c>
      <c r="J137" s="110"/>
      <c r="K137" s="143">
        <v>1.18</v>
      </c>
      <c r="L137" s="101">
        <v>1.18</v>
      </c>
      <c r="M137" s="111">
        <v>1.18</v>
      </c>
      <c r="N137" s="111">
        <v>1.18</v>
      </c>
    </row>
    <row r="138" spans="1:14" ht="12.75" customHeight="1">
      <c r="A138" s="110" t="s">
        <v>441</v>
      </c>
      <c r="C138" s="110" t="s">
        <v>437</v>
      </c>
      <c r="D138" s="110" t="s">
        <v>442</v>
      </c>
      <c r="E138" s="110"/>
      <c r="F138" s="144">
        <v>1.04</v>
      </c>
      <c r="G138" s="145">
        <v>1.04</v>
      </c>
      <c r="H138" s="145">
        <v>1.04</v>
      </c>
      <c r="I138" s="145">
        <v>1.04</v>
      </c>
      <c r="J138" s="110"/>
      <c r="K138" s="143">
        <v>1</v>
      </c>
      <c r="L138" s="101">
        <v>1</v>
      </c>
      <c r="M138" s="111">
        <v>1</v>
      </c>
      <c r="N138" s="111">
        <v>1</v>
      </c>
    </row>
    <row r="139" spans="1:14" ht="12.75" customHeight="1">
      <c r="A139" s="110" t="s">
        <v>443</v>
      </c>
      <c r="C139" s="110" t="s">
        <v>439</v>
      </c>
      <c r="D139" s="110" t="s">
        <v>444</v>
      </c>
      <c r="E139" s="110"/>
      <c r="F139" s="142">
        <v>1.1200000000000001</v>
      </c>
      <c r="G139" s="111">
        <v>1.1200000000000001</v>
      </c>
      <c r="H139" s="111">
        <v>1.1200000000000001</v>
      </c>
      <c r="I139" s="111">
        <v>1.1200000000000001</v>
      </c>
      <c r="J139" s="110"/>
      <c r="K139" s="143">
        <v>1.1200000000000001</v>
      </c>
      <c r="L139" s="101">
        <v>1.1200000000000001</v>
      </c>
      <c r="M139" s="111">
        <v>1.1200000000000001</v>
      </c>
      <c r="N139" s="111">
        <v>1.1200000000000001</v>
      </c>
    </row>
    <row r="140" spans="1:14" ht="12.75" customHeight="1">
      <c r="A140" s="110" t="s">
        <v>445</v>
      </c>
      <c r="C140" s="110" t="s">
        <v>441</v>
      </c>
      <c r="D140" s="110" t="s">
        <v>446</v>
      </c>
      <c r="E140" s="110"/>
      <c r="F140" s="142">
        <v>1.06</v>
      </c>
      <c r="G140" s="111">
        <v>1.06</v>
      </c>
      <c r="H140" s="111">
        <v>1.06</v>
      </c>
      <c r="I140" s="111">
        <v>1.06</v>
      </c>
      <c r="J140" s="110"/>
      <c r="K140" s="143">
        <v>1.06</v>
      </c>
      <c r="L140" s="101">
        <v>1.06</v>
      </c>
      <c r="M140" s="111">
        <v>1.06</v>
      </c>
      <c r="N140" s="111">
        <v>1.06</v>
      </c>
    </row>
    <row r="141" spans="1:14" ht="12.75" customHeight="1">
      <c r="A141" s="110" t="s">
        <v>447</v>
      </c>
      <c r="C141" s="110" t="s">
        <v>443</v>
      </c>
      <c r="D141" s="110" t="s">
        <v>448</v>
      </c>
      <c r="E141" s="110"/>
      <c r="F141" s="142">
        <v>1</v>
      </c>
      <c r="G141" s="111">
        <v>1</v>
      </c>
      <c r="H141" s="111">
        <v>1</v>
      </c>
      <c r="I141" s="111">
        <v>1</v>
      </c>
      <c r="J141" s="110"/>
      <c r="K141" s="143">
        <v>1</v>
      </c>
      <c r="L141" s="101">
        <v>1</v>
      </c>
      <c r="M141" s="111">
        <v>1</v>
      </c>
      <c r="N141" s="111">
        <v>1</v>
      </c>
    </row>
    <row r="142" spans="1:14" ht="12.75" customHeight="1">
      <c r="A142" s="110" t="s">
        <v>449</v>
      </c>
      <c r="C142" s="110" t="s">
        <v>445</v>
      </c>
      <c r="D142" s="110" t="s">
        <v>450</v>
      </c>
      <c r="E142" s="110"/>
      <c r="F142" s="142">
        <v>1</v>
      </c>
      <c r="G142" s="111">
        <v>1</v>
      </c>
      <c r="H142" s="111">
        <v>1</v>
      </c>
      <c r="I142" s="111">
        <v>1</v>
      </c>
      <c r="J142" s="110"/>
      <c r="K142" s="143">
        <v>1</v>
      </c>
      <c r="L142" s="101">
        <v>1</v>
      </c>
      <c r="M142" s="111">
        <v>1</v>
      </c>
      <c r="N142" s="111">
        <v>1</v>
      </c>
    </row>
    <row r="143" spans="1:14" ht="12.75" customHeight="1">
      <c r="A143" s="110" t="s">
        <v>451</v>
      </c>
      <c r="C143" s="110" t="s">
        <v>447</v>
      </c>
      <c r="D143" s="110" t="s">
        <v>452</v>
      </c>
      <c r="E143" s="110"/>
      <c r="F143" s="142">
        <v>1.06</v>
      </c>
      <c r="G143" s="111">
        <v>1.06</v>
      </c>
      <c r="H143" s="111">
        <v>1.06</v>
      </c>
      <c r="I143" s="111">
        <v>1.06</v>
      </c>
      <c r="J143" s="110"/>
      <c r="K143" s="143">
        <v>1.06</v>
      </c>
      <c r="L143" s="101">
        <v>1.06</v>
      </c>
      <c r="M143" s="111">
        <v>1.06</v>
      </c>
      <c r="N143" s="111">
        <v>1.06</v>
      </c>
    </row>
    <row r="144" spans="1:14" ht="12.75" customHeight="1">
      <c r="A144" s="110" t="s">
        <v>453</v>
      </c>
      <c r="C144" s="110" t="s">
        <v>449</v>
      </c>
      <c r="D144" s="110" t="s">
        <v>454</v>
      </c>
      <c r="E144" s="110"/>
      <c r="F144" s="142">
        <v>1</v>
      </c>
      <c r="G144" s="111">
        <v>1</v>
      </c>
      <c r="H144" s="111">
        <v>1</v>
      </c>
      <c r="I144" s="111">
        <v>1</v>
      </c>
      <c r="J144" s="110"/>
      <c r="K144" s="143">
        <v>1</v>
      </c>
      <c r="L144" s="101">
        <v>1</v>
      </c>
      <c r="M144" s="111">
        <v>1</v>
      </c>
      <c r="N144" s="111">
        <v>1</v>
      </c>
    </row>
    <row r="145" spans="1:14" ht="12.75" customHeight="1">
      <c r="A145" s="110" t="s">
        <v>455</v>
      </c>
      <c r="C145" s="110" t="s">
        <v>451</v>
      </c>
      <c r="D145" s="110" t="s">
        <v>456</v>
      </c>
      <c r="E145" s="110"/>
      <c r="F145" s="142">
        <v>1</v>
      </c>
      <c r="G145" s="111">
        <v>1</v>
      </c>
      <c r="H145" s="111">
        <v>1</v>
      </c>
      <c r="I145" s="111">
        <v>1</v>
      </c>
      <c r="J145" s="110"/>
      <c r="K145" s="143">
        <v>1</v>
      </c>
      <c r="L145" s="101">
        <v>1</v>
      </c>
      <c r="M145" s="111">
        <v>1</v>
      </c>
      <c r="N145" s="111">
        <v>1</v>
      </c>
    </row>
    <row r="146" spans="1:14" ht="12.75" customHeight="1">
      <c r="A146" s="110" t="s">
        <v>457</v>
      </c>
      <c r="C146" s="110" t="s">
        <v>453</v>
      </c>
      <c r="D146" s="110" t="s">
        <v>458</v>
      </c>
      <c r="E146" s="110"/>
      <c r="F146" s="142">
        <v>1.02</v>
      </c>
      <c r="G146" s="153">
        <v>1.01</v>
      </c>
      <c r="H146" s="111">
        <v>1</v>
      </c>
      <c r="I146" s="111">
        <v>1</v>
      </c>
      <c r="J146" s="110"/>
      <c r="K146" s="143">
        <v>1</v>
      </c>
      <c r="L146" s="101">
        <v>1</v>
      </c>
      <c r="M146" s="111">
        <v>1</v>
      </c>
      <c r="N146" s="111">
        <v>1</v>
      </c>
    </row>
    <row r="147" spans="1:14" ht="12.75" customHeight="1">
      <c r="A147" s="110" t="s">
        <v>459</v>
      </c>
      <c r="C147" s="110" t="s">
        <v>455</v>
      </c>
      <c r="D147" s="110" t="s">
        <v>460</v>
      </c>
      <c r="E147" s="110"/>
      <c r="F147" s="142">
        <v>1</v>
      </c>
      <c r="G147" s="111">
        <v>1</v>
      </c>
      <c r="H147" s="111">
        <v>1</v>
      </c>
      <c r="I147" s="111">
        <v>1</v>
      </c>
      <c r="J147" s="110"/>
      <c r="K147" s="143">
        <v>1</v>
      </c>
      <c r="L147" s="101">
        <v>1</v>
      </c>
      <c r="M147" s="111">
        <v>1</v>
      </c>
      <c r="N147" s="111">
        <v>1</v>
      </c>
    </row>
    <row r="148" spans="1:14" ht="12.75" customHeight="1">
      <c r="A148" s="110" t="s">
        <v>461</v>
      </c>
      <c r="C148" s="110" t="s">
        <v>457</v>
      </c>
      <c r="D148" s="110" t="s">
        <v>462</v>
      </c>
      <c r="E148" s="110"/>
      <c r="F148" s="144">
        <v>1.04</v>
      </c>
      <c r="G148" s="145">
        <v>1.04</v>
      </c>
      <c r="H148" s="145">
        <v>1.04</v>
      </c>
      <c r="I148" s="145">
        <v>1.04</v>
      </c>
      <c r="J148" s="110"/>
      <c r="K148" s="143">
        <v>1</v>
      </c>
      <c r="L148" s="101">
        <v>1</v>
      </c>
      <c r="M148" s="111">
        <v>1</v>
      </c>
      <c r="N148" s="111">
        <v>1</v>
      </c>
    </row>
    <row r="149" spans="1:14" ht="12.75" customHeight="1">
      <c r="A149" s="110" t="s">
        <v>463</v>
      </c>
      <c r="C149" s="110" t="s">
        <v>459</v>
      </c>
      <c r="D149" s="110" t="s">
        <v>464</v>
      </c>
      <c r="E149" s="110"/>
      <c r="F149" s="144">
        <v>1.04</v>
      </c>
      <c r="G149" s="145">
        <v>1.04</v>
      </c>
      <c r="H149" s="145">
        <v>1.04</v>
      </c>
      <c r="I149" s="145">
        <v>1.04</v>
      </c>
      <c r="J149" s="110"/>
      <c r="K149" s="143">
        <v>1</v>
      </c>
      <c r="L149" s="101">
        <v>1</v>
      </c>
      <c r="M149" s="111">
        <v>1</v>
      </c>
      <c r="N149" s="111">
        <v>1</v>
      </c>
    </row>
    <row r="150" spans="1:14" ht="12.75" customHeight="1">
      <c r="A150" s="110" t="s">
        <v>465</v>
      </c>
      <c r="C150" s="110" t="s">
        <v>461</v>
      </c>
      <c r="D150" s="110" t="s">
        <v>466</v>
      </c>
      <c r="E150" s="110"/>
      <c r="F150" s="142">
        <v>1</v>
      </c>
      <c r="G150" s="111">
        <v>1</v>
      </c>
      <c r="H150" s="111">
        <v>1</v>
      </c>
      <c r="I150" s="111">
        <v>1</v>
      </c>
      <c r="J150" s="110"/>
      <c r="K150" s="143">
        <v>1</v>
      </c>
      <c r="L150" s="101">
        <v>1</v>
      </c>
      <c r="M150" s="111">
        <v>1</v>
      </c>
      <c r="N150" s="111">
        <v>1</v>
      </c>
    </row>
    <row r="151" spans="1:14" ht="12.75" customHeight="1">
      <c r="A151" s="110" t="s">
        <v>467</v>
      </c>
      <c r="C151" s="110" t="s">
        <v>463</v>
      </c>
      <c r="D151" s="110" t="s">
        <v>468</v>
      </c>
      <c r="E151" s="110"/>
      <c r="F151" s="142">
        <v>1</v>
      </c>
      <c r="G151" s="111">
        <v>1</v>
      </c>
      <c r="H151" s="111">
        <v>1</v>
      </c>
      <c r="I151" s="111">
        <v>1</v>
      </c>
      <c r="J151" s="110"/>
      <c r="K151" s="143">
        <v>1</v>
      </c>
      <c r="L151" s="101">
        <v>1</v>
      </c>
      <c r="M151" s="111">
        <v>1</v>
      </c>
      <c r="N151" s="111">
        <v>1</v>
      </c>
    </row>
    <row r="152" spans="1:14" ht="12.75" customHeight="1">
      <c r="A152" s="110" t="s">
        <v>469</v>
      </c>
      <c r="C152" s="110" t="s">
        <v>465</v>
      </c>
      <c r="D152" s="110" t="s">
        <v>470</v>
      </c>
      <c r="E152" s="110"/>
      <c r="F152" s="144">
        <v>1.04</v>
      </c>
      <c r="G152" s="145">
        <v>1.04</v>
      </c>
      <c r="H152" s="145">
        <v>1.04</v>
      </c>
      <c r="I152" s="145">
        <v>1.04</v>
      </c>
      <c r="J152" s="110"/>
      <c r="K152" s="143">
        <v>1</v>
      </c>
      <c r="L152" s="101">
        <v>1</v>
      </c>
      <c r="M152" s="111">
        <v>1</v>
      </c>
      <c r="N152" s="111">
        <v>1</v>
      </c>
    </row>
    <row r="153" spans="1:14" ht="12.75" customHeight="1">
      <c r="A153" s="110" t="s">
        <v>471</v>
      </c>
      <c r="C153" s="110" t="s">
        <v>467</v>
      </c>
      <c r="D153" s="110" t="s">
        <v>472</v>
      </c>
      <c r="E153" s="110"/>
      <c r="F153" s="142">
        <v>1</v>
      </c>
      <c r="G153" s="111">
        <v>1</v>
      </c>
      <c r="H153" s="111">
        <v>1</v>
      </c>
      <c r="I153" s="111">
        <v>1</v>
      </c>
      <c r="J153" s="110"/>
      <c r="K153" s="143">
        <v>1</v>
      </c>
      <c r="L153" s="101">
        <v>1</v>
      </c>
      <c r="M153" s="111">
        <v>1</v>
      </c>
      <c r="N153" s="111">
        <v>1</v>
      </c>
    </row>
    <row r="154" spans="1:14" ht="12.75" customHeight="1">
      <c r="A154" s="110" t="s">
        <v>473</v>
      </c>
      <c r="C154" s="110" t="s">
        <v>469</v>
      </c>
      <c r="D154" s="110" t="s">
        <v>474</v>
      </c>
      <c r="E154" s="110"/>
      <c r="F154" s="142">
        <v>1</v>
      </c>
      <c r="G154" s="111">
        <v>1</v>
      </c>
      <c r="H154" s="111">
        <v>1</v>
      </c>
      <c r="I154" s="111">
        <v>1</v>
      </c>
      <c r="J154" s="110"/>
      <c r="K154" s="143">
        <v>1</v>
      </c>
      <c r="L154" s="101">
        <v>1</v>
      </c>
      <c r="M154" s="111">
        <v>1</v>
      </c>
      <c r="N154" s="111">
        <v>1</v>
      </c>
    </row>
    <row r="155" spans="1:14" ht="12.75" customHeight="1">
      <c r="A155" s="110" t="s">
        <v>475</v>
      </c>
      <c r="C155" s="110" t="s">
        <v>471</v>
      </c>
      <c r="D155" s="110" t="s">
        <v>476</v>
      </c>
      <c r="E155" s="110"/>
      <c r="F155" s="142">
        <v>1</v>
      </c>
      <c r="G155" s="111">
        <v>1</v>
      </c>
      <c r="H155" s="111">
        <v>1</v>
      </c>
      <c r="I155" s="111">
        <v>1</v>
      </c>
      <c r="J155" s="110"/>
      <c r="K155" s="143">
        <v>1</v>
      </c>
      <c r="L155" s="101">
        <v>1</v>
      </c>
      <c r="M155" s="111">
        <v>1</v>
      </c>
      <c r="N155" s="111">
        <v>1</v>
      </c>
    </row>
    <row r="156" spans="1:14" ht="12.75" customHeight="1">
      <c r="A156" s="110" t="s">
        <v>477</v>
      </c>
      <c r="C156" s="110" t="s">
        <v>473</v>
      </c>
      <c r="D156" s="110" t="s">
        <v>478</v>
      </c>
      <c r="E156" s="110"/>
      <c r="F156" s="142">
        <v>1</v>
      </c>
      <c r="G156" s="111">
        <v>1</v>
      </c>
      <c r="H156" s="111">
        <v>1</v>
      </c>
      <c r="I156" s="111">
        <v>1</v>
      </c>
      <c r="J156" s="110"/>
      <c r="K156" s="143">
        <v>1</v>
      </c>
      <c r="L156" s="101">
        <v>1</v>
      </c>
      <c r="M156" s="111">
        <v>1</v>
      </c>
      <c r="N156" s="111">
        <v>1</v>
      </c>
    </row>
    <row r="157" spans="1:14" ht="12.75" customHeight="1">
      <c r="A157" s="110" t="s">
        <v>479</v>
      </c>
      <c r="C157" s="110" t="s">
        <v>475</v>
      </c>
      <c r="D157" s="110" t="s">
        <v>480</v>
      </c>
      <c r="E157" s="110"/>
      <c r="F157" s="142">
        <v>1</v>
      </c>
      <c r="G157" s="111">
        <v>1</v>
      </c>
      <c r="H157" s="111">
        <v>1</v>
      </c>
      <c r="I157" s="111">
        <v>1</v>
      </c>
      <c r="J157" s="110"/>
      <c r="K157" s="143">
        <v>1</v>
      </c>
      <c r="L157" s="101">
        <v>1</v>
      </c>
      <c r="M157" s="111">
        <v>1</v>
      </c>
      <c r="N157" s="111">
        <v>1</v>
      </c>
    </row>
    <row r="158" spans="1:14" ht="12.75" customHeight="1">
      <c r="A158" s="110" t="s">
        <v>481</v>
      </c>
      <c r="C158" s="110" t="s">
        <v>477</v>
      </c>
      <c r="D158" s="110" t="s">
        <v>482</v>
      </c>
      <c r="E158" s="110"/>
      <c r="F158" s="144">
        <v>1.04</v>
      </c>
      <c r="G158" s="145">
        <v>1.04</v>
      </c>
      <c r="H158" s="145">
        <v>1.04</v>
      </c>
      <c r="I158" s="145">
        <v>1.04</v>
      </c>
      <c r="J158" s="110"/>
      <c r="K158" s="143">
        <v>1</v>
      </c>
      <c r="L158" s="101">
        <v>1</v>
      </c>
      <c r="M158" s="111">
        <v>1</v>
      </c>
      <c r="N158" s="111">
        <v>1</v>
      </c>
    </row>
    <row r="159" spans="1:14" ht="12.75" customHeight="1">
      <c r="A159" s="110" t="s">
        <v>483</v>
      </c>
      <c r="C159" s="110" t="s">
        <v>479</v>
      </c>
      <c r="D159" s="110" t="s">
        <v>484</v>
      </c>
      <c r="E159" s="110"/>
      <c r="F159" s="142">
        <v>1.02</v>
      </c>
      <c r="G159" s="153">
        <v>1.01</v>
      </c>
      <c r="H159" s="111">
        <v>1</v>
      </c>
      <c r="I159" s="111">
        <v>1</v>
      </c>
      <c r="J159" s="110"/>
      <c r="K159" s="143">
        <v>1</v>
      </c>
      <c r="L159" s="101">
        <v>1</v>
      </c>
      <c r="M159" s="111">
        <v>1</v>
      </c>
      <c r="N159" s="111">
        <v>1</v>
      </c>
    </row>
    <row r="160" spans="1:14" ht="12.75" customHeight="1">
      <c r="A160" s="110" t="s">
        <v>485</v>
      </c>
      <c r="C160" s="110" t="s">
        <v>481</v>
      </c>
      <c r="D160" s="110" t="s">
        <v>486</v>
      </c>
      <c r="E160" s="110"/>
      <c r="F160" s="142">
        <v>1</v>
      </c>
      <c r="G160" s="111">
        <v>1</v>
      </c>
      <c r="H160" s="111">
        <v>1</v>
      </c>
      <c r="I160" s="111">
        <v>1</v>
      </c>
      <c r="J160" s="110"/>
      <c r="K160" s="143">
        <v>1</v>
      </c>
      <c r="L160" s="101">
        <v>1</v>
      </c>
      <c r="M160" s="111">
        <v>1</v>
      </c>
      <c r="N160" s="111">
        <v>1</v>
      </c>
    </row>
    <row r="161" spans="1:14" ht="12.75" customHeight="1">
      <c r="A161" s="110" t="s">
        <v>487</v>
      </c>
      <c r="C161" s="110" t="s">
        <v>483</v>
      </c>
      <c r="D161" s="110" t="s">
        <v>488</v>
      </c>
      <c r="E161" s="110"/>
      <c r="F161" s="142">
        <v>1.02</v>
      </c>
      <c r="G161" s="153">
        <v>1.01</v>
      </c>
      <c r="H161" s="111">
        <v>1</v>
      </c>
      <c r="I161" s="111">
        <v>1</v>
      </c>
      <c r="J161" s="110"/>
      <c r="K161" s="143">
        <v>1</v>
      </c>
      <c r="L161" s="101">
        <v>1</v>
      </c>
      <c r="M161" s="111">
        <v>1</v>
      </c>
      <c r="N161" s="111">
        <v>1</v>
      </c>
    </row>
    <row r="162" spans="1:14" ht="12.75" customHeight="1">
      <c r="A162" s="110" t="s">
        <v>489</v>
      </c>
      <c r="C162" s="110" t="s">
        <v>485</v>
      </c>
      <c r="D162" s="110" t="s">
        <v>490</v>
      </c>
      <c r="E162" s="110"/>
      <c r="F162" s="142">
        <v>1</v>
      </c>
      <c r="G162" s="111">
        <v>1</v>
      </c>
      <c r="H162" s="111">
        <v>1</v>
      </c>
      <c r="I162" s="111">
        <v>1</v>
      </c>
      <c r="J162" s="110"/>
      <c r="K162" s="143">
        <v>1</v>
      </c>
      <c r="L162" s="101">
        <v>1</v>
      </c>
      <c r="M162" s="111">
        <v>1</v>
      </c>
      <c r="N162" s="111">
        <v>1</v>
      </c>
    </row>
    <row r="163" spans="1:14" ht="12.75" customHeight="1">
      <c r="A163" s="110" t="s">
        <v>491</v>
      </c>
      <c r="C163" s="110" t="s">
        <v>487</v>
      </c>
      <c r="D163" s="110" t="s">
        <v>492</v>
      </c>
      <c r="E163" s="110"/>
      <c r="F163" s="144">
        <v>1.04</v>
      </c>
      <c r="G163" s="145">
        <v>1.04</v>
      </c>
      <c r="H163" s="145">
        <v>1.04</v>
      </c>
      <c r="I163" s="145">
        <v>1.04</v>
      </c>
      <c r="J163" s="110"/>
      <c r="K163" s="143">
        <v>1</v>
      </c>
      <c r="L163" s="101">
        <v>1</v>
      </c>
      <c r="M163" s="111">
        <v>1</v>
      </c>
      <c r="N163" s="111">
        <v>1</v>
      </c>
    </row>
    <row r="164" spans="1:14" ht="12.75" customHeight="1">
      <c r="A164" s="110" t="s">
        <v>493</v>
      </c>
      <c r="C164" s="110" t="s">
        <v>489</v>
      </c>
      <c r="D164" s="110" t="s">
        <v>494</v>
      </c>
      <c r="E164" s="110"/>
      <c r="F164" s="144">
        <v>1.04</v>
      </c>
      <c r="G164" s="145">
        <v>1.04</v>
      </c>
      <c r="H164" s="145">
        <v>1.04</v>
      </c>
      <c r="I164" s="145">
        <v>1.04</v>
      </c>
      <c r="J164" s="110"/>
      <c r="K164" s="143">
        <v>1</v>
      </c>
      <c r="L164" s="101">
        <v>1</v>
      </c>
      <c r="M164" s="111">
        <v>1</v>
      </c>
      <c r="N164" s="111">
        <v>1</v>
      </c>
    </row>
    <row r="165" spans="1:14" ht="12.75" customHeight="1">
      <c r="A165" s="110" t="s">
        <v>495</v>
      </c>
      <c r="C165" s="110" t="s">
        <v>491</v>
      </c>
      <c r="D165" s="110" t="s">
        <v>496</v>
      </c>
      <c r="E165" s="110"/>
      <c r="F165" s="142">
        <v>1</v>
      </c>
      <c r="G165" s="111">
        <v>1</v>
      </c>
      <c r="H165" s="111">
        <v>1</v>
      </c>
      <c r="I165" s="111">
        <v>1</v>
      </c>
      <c r="J165" s="110"/>
      <c r="K165" s="143">
        <v>1</v>
      </c>
      <c r="L165" s="101">
        <v>1</v>
      </c>
      <c r="M165" s="111">
        <v>1</v>
      </c>
      <c r="N165" s="111">
        <v>1</v>
      </c>
    </row>
    <row r="166" spans="1:14" ht="12.75" customHeight="1">
      <c r="A166" s="110" t="s">
        <v>497</v>
      </c>
      <c r="C166" s="110" t="s">
        <v>493</v>
      </c>
      <c r="D166" s="110" t="s">
        <v>498</v>
      </c>
      <c r="E166" s="110"/>
      <c r="F166" s="142">
        <v>1</v>
      </c>
      <c r="G166" s="111">
        <v>1</v>
      </c>
      <c r="H166" s="111">
        <v>1</v>
      </c>
      <c r="I166" s="111">
        <v>1</v>
      </c>
      <c r="J166" s="110"/>
      <c r="K166" s="143">
        <v>1</v>
      </c>
      <c r="L166" s="101">
        <v>1</v>
      </c>
      <c r="M166" s="111">
        <v>1</v>
      </c>
      <c r="N166" s="111">
        <v>1</v>
      </c>
    </row>
    <row r="167" spans="1:14" ht="12.75" customHeight="1">
      <c r="A167" s="110" t="s">
        <v>499</v>
      </c>
      <c r="C167" s="110" t="s">
        <v>495</v>
      </c>
      <c r="D167" s="110" t="s">
        <v>500</v>
      </c>
      <c r="E167" s="110"/>
      <c r="F167" s="142">
        <v>1</v>
      </c>
      <c r="G167" s="111">
        <v>1</v>
      </c>
      <c r="H167" s="111">
        <v>1</v>
      </c>
      <c r="I167" s="111">
        <v>1</v>
      </c>
      <c r="J167" s="110"/>
      <c r="K167" s="143">
        <v>1</v>
      </c>
      <c r="L167" s="101">
        <v>1</v>
      </c>
      <c r="M167" s="111">
        <v>1</v>
      </c>
      <c r="N167" s="111">
        <v>1</v>
      </c>
    </row>
    <row r="168" spans="1:14" ht="12.75" customHeight="1">
      <c r="A168" s="110" t="s">
        <v>501</v>
      </c>
      <c r="C168" s="110" t="s">
        <v>497</v>
      </c>
      <c r="D168" s="110" t="s">
        <v>502</v>
      </c>
      <c r="E168" s="110"/>
      <c r="F168" s="142">
        <v>1</v>
      </c>
      <c r="G168" s="111">
        <v>1</v>
      </c>
      <c r="H168" s="111">
        <v>1</v>
      </c>
      <c r="I168" s="111">
        <v>1</v>
      </c>
      <c r="J168" s="110"/>
      <c r="K168" s="143">
        <v>1</v>
      </c>
      <c r="L168" s="101">
        <v>1</v>
      </c>
      <c r="M168" s="111">
        <v>1</v>
      </c>
      <c r="N168" s="111">
        <v>1</v>
      </c>
    </row>
    <row r="169" spans="1:14" ht="12.75" customHeight="1">
      <c r="A169" s="110" t="s">
        <v>503</v>
      </c>
      <c r="C169" s="110" t="s">
        <v>499</v>
      </c>
      <c r="D169" s="110" t="s">
        <v>504</v>
      </c>
      <c r="E169" s="110"/>
      <c r="F169" s="142">
        <v>1.02</v>
      </c>
      <c r="G169" s="153">
        <v>1.01</v>
      </c>
      <c r="H169" s="111">
        <v>1</v>
      </c>
      <c r="I169" s="111">
        <v>1</v>
      </c>
      <c r="J169" s="110"/>
      <c r="K169" s="143">
        <v>1</v>
      </c>
      <c r="L169" s="101">
        <v>1</v>
      </c>
      <c r="M169" s="111">
        <v>1</v>
      </c>
      <c r="N169" s="111">
        <v>1</v>
      </c>
    </row>
    <row r="170" spans="1:14" ht="12.75" customHeight="1">
      <c r="A170" s="110" t="s">
        <v>505</v>
      </c>
      <c r="C170" s="110" t="s">
        <v>501</v>
      </c>
      <c r="D170" s="110" t="s">
        <v>506</v>
      </c>
      <c r="E170" s="110"/>
      <c r="F170" s="142">
        <v>1.02</v>
      </c>
      <c r="G170" s="153">
        <v>1.01</v>
      </c>
      <c r="H170" s="111">
        <v>1</v>
      </c>
      <c r="I170" s="111">
        <v>1</v>
      </c>
      <c r="J170" s="110"/>
      <c r="K170" s="143">
        <v>1</v>
      </c>
      <c r="L170" s="101">
        <v>1</v>
      </c>
      <c r="M170" s="111">
        <v>1</v>
      </c>
      <c r="N170" s="111">
        <v>1</v>
      </c>
    </row>
    <row r="171" spans="1:14" ht="12.75" customHeight="1">
      <c r="A171" s="110" t="s">
        <v>507</v>
      </c>
      <c r="C171" s="110" t="s">
        <v>503</v>
      </c>
      <c r="D171" s="110" t="s">
        <v>508</v>
      </c>
      <c r="E171" s="110"/>
      <c r="F171" s="144">
        <v>1.0550000000000002</v>
      </c>
      <c r="G171" s="145">
        <v>1.04</v>
      </c>
      <c r="H171" s="145">
        <v>1.04</v>
      </c>
      <c r="I171" s="145">
        <v>1.04</v>
      </c>
      <c r="J171" s="110"/>
      <c r="K171" s="143">
        <v>1.0150000000000001</v>
      </c>
      <c r="L171" s="101">
        <v>1</v>
      </c>
      <c r="M171" s="111">
        <v>1</v>
      </c>
      <c r="N171" s="111">
        <v>1</v>
      </c>
    </row>
    <row r="172" spans="1:14" ht="12.75" customHeight="1">
      <c r="A172" s="110" t="s">
        <v>509</v>
      </c>
      <c r="C172" s="110" t="s">
        <v>505</v>
      </c>
      <c r="D172" s="110" t="s">
        <v>510</v>
      </c>
      <c r="E172" s="110"/>
      <c r="F172" s="142">
        <v>1</v>
      </c>
      <c r="G172" s="111">
        <v>1</v>
      </c>
      <c r="H172" s="111">
        <v>1</v>
      </c>
      <c r="I172" s="111">
        <v>1</v>
      </c>
      <c r="J172" s="110"/>
      <c r="K172" s="143">
        <v>1</v>
      </c>
      <c r="L172" s="101">
        <v>1</v>
      </c>
      <c r="M172" s="111">
        <v>1</v>
      </c>
      <c r="N172" s="111">
        <v>1</v>
      </c>
    </row>
    <row r="173" spans="1:14" ht="12.75" customHeight="1">
      <c r="A173" s="110" t="s">
        <v>511</v>
      </c>
      <c r="C173" s="110" t="s">
        <v>507</v>
      </c>
      <c r="D173" s="110" t="s">
        <v>512</v>
      </c>
      <c r="E173" s="110"/>
      <c r="F173" s="144">
        <v>1.04</v>
      </c>
      <c r="G173" s="145">
        <v>1.04</v>
      </c>
      <c r="H173" s="145">
        <v>1.04</v>
      </c>
      <c r="I173" s="145">
        <v>1.04</v>
      </c>
      <c r="J173" s="110"/>
      <c r="K173" s="143">
        <v>1</v>
      </c>
      <c r="L173" s="101">
        <v>1</v>
      </c>
      <c r="M173" s="111">
        <v>1</v>
      </c>
      <c r="N173" s="111">
        <v>1</v>
      </c>
    </row>
    <row r="174" spans="1:14" ht="12.75" customHeight="1">
      <c r="A174" s="110" t="s">
        <v>513</v>
      </c>
      <c r="C174" s="110" t="s">
        <v>509</v>
      </c>
      <c r="D174" s="110" t="s">
        <v>514</v>
      </c>
      <c r="E174" s="110"/>
      <c r="F174" s="142">
        <v>1</v>
      </c>
      <c r="G174" s="111">
        <v>1</v>
      </c>
      <c r="H174" s="111">
        <v>1</v>
      </c>
      <c r="I174" s="111">
        <v>1</v>
      </c>
      <c r="J174" s="110"/>
      <c r="K174" s="143">
        <v>1</v>
      </c>
      <c r="L174" s="101">
        <v>1</v>
      </c>
      <c r="M174" s="111">
        <v>1</v>
      </c>
      <c r="N174" s="111">
        <v>1</v>
      </c>
    </row>
    <row r="175" spans="1:14" ht="12.75" customHeight="1">
      <c r="A175" s="110" t="s">
        <v>515</v>
      </c>
      <c r="C175" s="110" t="s">
        <v>511</v>
      </c>
      <c r="D175" s="110" t="s">
        <v>516</v>
      </c>
      <c r="E175" s="110"/>
      <c r="F175" s="142">
        <v>1</v>
      </c>
      <c r="G175" s="111">
        <v>1</v>
      </c>
      <c r="H175" s="111">
        <v>1</v>
      </c>
      <c r="I175" s="111">
        <v>1</v>
      </c>
      <c r="J175" s="110"/>
      <c r="K175" s="143">
        <v>1</v>
      </c>
      <c r="L175" s="101">
        <v>1</v>
      </c>
      <c r="M175" s="111">
        <v>1</v>
      </c>
      <c r="N175" s="111">
        <v>1</v>
      </c>
    </row>
    <row r="176" spans="1:14" ht="12.75" customHeight="1">
      <c r="A176" s="110" t="s">
        <v>517</v>
      </c>
      <c r="C176" s="110" t="s">
        <v>513</v>
      </c>
      <c r="D176" s="110" t="s">
        <v>518</v>
      </c>
      <c r="E176" s="110"/>
      <c r="F176" s="142">
        <v>1.06</v>
      </c>
      <c r="G176" s="111">
        <v>1.06</v>
      </c>
      <c r="H176" s="111">
        <v>1.06</v>
      </c>
      <c r="I176" s="111">
        <v>1.06</v>
      </c>
      <c r="J176" s="110"/>
      <c r="K176" s="143">
        <v>1.06</v>
      </c>
      <c r="L176" s="101">
        <v>1.06</v>
      </c>
      <c r="M176" s="111">
        <v>1.06</v>
      </c>
      <c r="N176" s="111">
        <v>1.06</v>
      </c>
    </row>
    <row r="177" spans="1:14" ht="12.75" customHeight="1">
      <c r="A177" s="110" t="s">
        <v>519</v>
      </c>
      <c r="C177" s="110" t="s">
        <v>515</v>
      </c>
      <c r="D177" s="110" t="s">
        <v>520</v>
      </c>
      <c r="E177" s="110"/>
      <c r="F177" s="142">
        <v>1</v>
      </c>
      <c r="G177" s="111">
        <v>1</v>
      </c>
      <c r="H177" s="111">
        <v>1</v>
      </c>
      <c r="I177" s="111">
        <v>1</v>
      </c>
      <c r="J177" s="110"/>
      <c r="K177" s="143">
        <v>1</v>
      </c>
      <c r="L177" s="101">
        <v>1</v>
      </c>
      <c r="M177" s="111">
        <v>1</v>
      </c>
      <c r="N177" s="111">
        <v>1</v>
      </c>
    </row>
    <row r="178" spans="1:14" ht="12.75" customHeight="1">
      <c r="A178" s="110" t="s">
        <v>521</v>
      </c>
      <c r="C178" s="110" t="s">
        <v>517</v>
      </c>
      <c r="D178" s="110" t="s">
        <v>522</v>
      </c>
      <c r="E178" s="110"/>
      <c r="F178" s="142">
        <v>1</v>
      </c>
      <c r="G178" s="111">
        <v>1</v>
      </c>
      <c r="H178" s="111">
        <v>1</v>
      </c>
      <c r="I178" s="111">
        <v>1</v>
      </c>
      <c r="J178" s="110"/>
      <c r="K178" s="143">
        <v>1</v>
      </c>
      <c r="L178" s="101">
        <v>1</v>
      </c>
      <c r="M178" s="111">
        <v>1</v>
      </c>
      <c r="N178" s="111">
        <v>1</v>
      </c>
    </row>
    <row r="179" spans="1:14" ht="12.75" customHeight="1">
      <c r="A179" s="110" t="s">
        <v>523</v>
      </c>
      <c r="C179" s="110" t="s">
        <v>519</v>
      </c>
      <c r="D179" s="110" t="s">
        <v>524</v>
      </c>
      <c r="E179" s="110"/>
      <c r="F179" s="142">
        <v>1.06</v>
      </c>
      <c r="G179" s="111">
        <v>1.06</v>
      </c>
      <c r="H179" s="111">
        <v>1.06</v>
      </c>
      <c r="I179" s="111">
        <v>1.06</v>
      </c>
      <c r="J179" s="110"/>
      <c r="K179" s="143">
        <v>1.06</v>
      </c>
      <c r="L179" s="101">
        <v>1.06</v>
      </c>
      <c r="M179" s="111">
        <v>1.06</v>
      </c>
      <c r="N179" s="111">
        <v>1.06</v>
      </c>
    </row>
    <row r="180" spans="1:14" ht="12.75" customHeight="1">
      <c r="A180" s="110" t="s">
        <v>525</v>
      </c>
      <c r="C180" s="110" t="s">
        <v>521</v>
      </c>
      <c r="D180" s="110" t="s">
        <v>526</v>
      </c>
      <c r="E180" s="110"/>
      <c r="F180" s="142">
        <v>1.1200000000000001</v>
      </c>
      <c r="G180" s="111">
        <v>1.1200000000000001</v>
      </c>
      <c r="H180" s="111">
        <v>1.1200000000000001</v>
      </c>
      <c r="I180" s="111">
        <v>1.1200000000000001</v>
      </c>
      <c r="J180" s="110"/>
      <c r="K180" s="143">
        <v>1.1200000000000001</v>
      </c>
      <c r="L180" s="101">
        <v>1.1200000000000001</v>
      </c>
      <c r="M180" s="111">
        <v>1.1200000000000001</v>
      </c>
      <c r="N180" s="111">
        <v>1.1200000000000001</v>
      </c>
    </row>
    <row r="181" spans="1:14" ht="12.75" customHeight="1">
      <c r="A181" s="110" t="s">
        <v>527</v>
      </c>
      <c r="C181" s="110" t="s">
        <v>523</v>
      </c>
      <c r="D181" s="110" t="s">
        <v>528</v>
      </c>
      <c r="E181" s="110"/>
      <c r="F181" s="142">
        <v>1</v>
      </c>
      <c r="G181" s="111">
        <v>1</v>
      </c>
      <c r="H181" s="111">
        <v>1</v>
      </c>
      <c r="I181" s="111">
        <v>1</v>
      </c>
      <c r="J181" s="110"/>
      <c r="K181" s="143">
        <v>1</v>
      </c>
      <c r="L181" s="101">
        <v>1</v>
      </c>
      <c r="M181" s="111">
        <v>1</v>
      </c>
      <c r="N181" s="111">
        <v>1</v>
      </c>
    </row>
    <row r="182" spans="1:14" ht="12.75" customHeight="1">
      <c r="A182" s="110" t="s">
        <v>529</v>
      </c>
      <c r="C182" s="110" t="s">
        <v>525</v>
      </c>
      <c r="D182" s="110" t="s">
        <v>530</v>
      </c>
      <c r="E182" s="110"/>
      <c r="F182" s="142">
        <v>1</v>
      </c>
      <c r="G182" s="111">
        <v>1</v>
      </c>
      <c r="H182" s="111">
        <v>1</v>
      </c>
      <c r="I182" s="111">
        <v>1</v>
      </c>
      <c r="J182" s="110"/>
      <c r="K182" s="143">
        <v>1</v>
      </c>
      <c r="L182" s="101">
        <v>1</v>
      </c>
      <c r="M182" s="111">
        <v>1</v>
      </c>
      <c r="N182" s="111">
        <v>1</v>
      </c>
    </row>
    <row r="183" spans="1:14" ht="12.75" customHeight="1">
      <c r="A183" s="110" t="s">
        <v>531</v>
      </c>
      <c r="C183" s="110" t="s">
        <v>527</v>
      </c>
      <c r="D183" s="110" t="s">
        <v>532</v>
      </c>
      <c r="E183" s="110"/>
      <c r="F183" s="142">
        <v>1</v>
      </c>
      <c r="G183" s="111">
        <v>1</v>
      </c>
      <c r="H183" s="111">
        <v>1</v>
      </c>
      <c r="I183" s="111">
        <v>1</v>
      </c>
      <c r="J183" s="110"/>
      <c r="K183" s="143">
        <v>1</v>
      </c>
      <c r="L183" s="101">
        <v>1</v>
      </c>
      <c r="M183" s="111">
        <v>1</v>
      </c>
      <c r="N183" s="111">
        <v>1</v>
      </c>
    </row>
    <row r="184" spans="1:14" ht="12.75" customHeight="1">
      <c r="A184" s="110" t="s">
        <v>533</v>
      </c>
      <c r="C184" s="110" t="s">
        <v>529</v>
      </c>
      <c r="D184" s="110" t="s">
        <v>534</v>
      </c>
      <c r="E184" s="110"/>
      <c r="F184" s="142">
        <v>1.02</v>
      </c>
      <c r="G184" s="153">
        <v>1.01</v>
      </c>
      <c r="H184" s="111">
        <v>1</v>
      </c>
      <c r="I184" s="111">
        <v>1</v>
      </c>
      <c r="J184" s="110"/>
      <c r="K184" s="143">
        <v>1</v>
      </c>
      <c r="L184" s="101">
        <v>1</v>
      </c>
      <c r="M184" s="111">
        <v>1</v>
      </c>
      <c r="N184" s="111">
        <v>1</v>
      </c>
    </row>
    <row r="185" spans="1:14" ht="12.75" customHeight="1">
      <c r="A185" s="110" t="s">
        <v>535</v>
      </c>
      <c r="C185" s="110" t="s">
        <v>531</v>
      </c>
      <c r="D185" s="110" t="s">
        <v>536</v>
      </c>
      <c r="E185" s="110"/>
      <c r="F185" s="142">
        <v>1</v>
      </c>
      <c r="G185" s="111">
        <v>1</v>
      </c>
      <c r="H185" s="111">
        <v>1</v>
      </c>
      <c r="I185" s="111">
        <v>1</v>
      </c>
      <c r="J185" s="110"/>
      <c r="K185" s="143">
        <v>1</v>
      </c>
      <c r="L185" s="101">
        <v>1</v>
      </c>
      <c r="M185" s="111">
        <v>1</v>
      </c>
      <c r="N185" s="111">
        <v>1</v>
      </c>
    </row>
    <row r="186" spans="1:14" ht="12.75" customHeight="1">
      <c r="A186" s="110" t="s">
        <v>537</v>
      </c>
      <c r="C186" s="110" t="s">
        <v>533</v>
      </c>
      <c r="D186" s="110" t="s">
        <v>538</v>
      </c>
      <c r="E186" s="110"/>
      <c r="F186" s="142">
        <v>1.02</v>
      </c>
      <c r="G186" s="153">
        <v>1.01</v>
      </c>
      <c r="H186" s="111">
        <v>1</v>
      </c>
      <c r="I186" s="111">
        <v>1</v>
      </c>
      <c r="J186" s="110"/>
      <c r="K186" s="143">
        <v>1</v>
      </c>
      <c r="L186" s="101">
        <v>1</v>
      </c>
      <c r="M186" s="111">
        <v>1</v>
      </c>
      <c r="N186" s="111">
        <v>1</v>
      </c>
    </row>
    <row r="187" spans="1:14" ht="12.75" customHeight="1">
      <c r="A187" s="110" t="s">
        <v>539</v>
      </c>
      <c r="C187" s="110" t="s">
        <v>535</v>
      </c>
      <c r="D187" s="110" t="s">
        <v>540</v>
      </c>
      <c r="E187" s="110"/>
      <c r="F187" s="142">
        <v>1</v>
      </c>
      <c r="G187" s="111">
        <v>1</v>
      </c>
      <c r="H187" s="111">
        <v>1</v>
      </c>
      <c r="I187" s="111">
        <v>1</v>
      </c>
      <c r="J187" s="110"/>
      <c r="K187" s="143">
        <v>1</v>
      </c>
      <c r="L187" s="101">
        <v>1</v>
      </c>
      <c r="M187" s="111">
        <v>1</v>
      </c>
      <c r="N187" s="111">
        <v>1</v>
      </c>
    </row>
    <row r="188" spans="1:14" ht="12.75" customHeight="1">
      <c r="A188" s="110" t="s">
        <v>541</v>
      </c>
      <c r="C188" s="110" t="s">
        <v>537</v>
      </c>
      <c r="D188" s="110" t="s">
        <v>542</v>
      </c>
      <c r="E188" s="110"/>
      <c r="F188" s="142">
        <v>1</v>
      </c>
      <c r="G188" s="111">
        <v>1</v>
      </c>
      <c r="H188" s="111">
        <v>1</v>
      </c>
      <c r="I188" s="111">
        <v>1</v>
      </c>
      <c r="J188" s="110"/>
      <c r="K188" s="143">
        <v>1</v>
      </c>
      <c r="L188" s="101">
        <v>1</v>
      </c>
      <c r="M188" s="111">
        <v>1</v>
      </c>
      <c r="N188" s="111">
        <v>1</v>
      </c>
    </row>
    <row r="189" spans="1:14" ht="12.75" customHeight="1">
      <c r="A189" s="110" t="s">
        <v>543</v>
      </c>
      <c r="C189" s="110" t="s">
        <v>539</v>
      </c>
      <c r="D189" s="110" t="s">
        <v>544</v>
      </c>
      <c r="E189" s="110"/>
      <c r="F189" s="142">
        <v>1</v>
      </c>
      <c r="G189" s="111">
        <v>1</v>
      </c>
      <c r="H189" s="111">
        <v>1</v>
      </c>
      <c r="I189" s="111">
        <v>1</v>
      </c>
      <c r="J189" s="110"/>
      <c r="K189" s="143">
        <v>1</v>
      </c>
      <c r="L189" s="101">
        <v>1</v>
      </c>
      <c r="M189" s="111">
        <v>1</v>
      </c>
      <c r="N189" s="111">
        <v>1</v>
      </c>
    </row>
    <row r="190" spans="1:14" ht="12.75" customHeight="1">
      <c r="A190" s="110" t="s">
        <v>545</v>
      </c>
      <c r="C190" s="110">
        <v>24915</v>
      </c>
      <c r="D190" s="110" t="s">
        <v>546</v>
      </c>
      <c r="E190" s="110"/>
      <c r="F190" s="142">
        <v>1</v>
      </c>
      <c r="G190" s="111">
        <v>1</v>
      </c>
      <c r="H190" s="111">
        <v>1</v>
      </c>
      <c r="I190" s="111">
        <v>1</v>
      </c>
      <c r="J190" s="110"/>
      <c r="K190" s="143">
        <v>1</v>
      </c>
      <c r="L190" s="101">
        <v>1</v>
      </c>
      <c r="M190" s="111">
        <v>1</v>
      </c>
      <c r="N190" s="111">
        <v>1</v>
      </c>
    </row>
    <row r="191" spans="1:14" ht="12.75" customHeight="1">
      <c r="A191" s="110" t="s">
        <v>547</v>
      </c>
      <c r="C191" s="110" t="s">
        <v>541</v>
      </c>
      <c r="D191" s="110" t="s">
        <v>548</v>
      </c>
      <c r="E191" s="110"/>
      <c r="F191" s="142">
        <v>1</v>
      </c>
      <c r="G191" s="111">
        <v>1</v>
      </c>
      <c r="H191" s="111">
        <v>1</v>
      </c>
      <c r="I191" s="111">
        <v>1</v>
      </c>
      <c r="J191" s="110"/>
      <c r="K191" s="143">
        <v>1</v>
      </c>
      <c r="L191" s="101">
        <v>1</v>
      </c>
      <c r="M191" s="111">
        <v>1</v>
      </c>
      <c r="N191" s="111">
        <v>1</v>
      </c>
    </row>
    <row r="192" spans="1:14" ht="12.75" customHeight="1">
      <c r="A192" s="110" t="s">
        <v>549</v>
      </c>
      <c r="C192" s="110" t="s">
        <v>543</v>
      </c>
      <c r="D192" s="110" t="s">
        <v>550</v>
      </c>
      <c r="E192" s="110"/>
      <c r="F192" s="142">
        <v>1</v>
      </c>
      <c r="G192" s="111">
        <v>1</v>
      </c>
      <c r="H192" s="111">
        <v>1</v>
      </c>
      <c r="I192" s="111">
        <v>1</v>
      </c>
      <c r="J192" s="110"/>
      <c r="K192" s="143">
        <v>1</v>
      </c>
      <c r="L192" s="101">
        <v>1</v>
      </c>
      <c r="M192" s="111">
        <v>1</v>
      </c>
      <c r="N192" s="111">
        <v>1</v>
      </c>
    </row>
    <row r="193" spans="1:14" ht="12.75" customHeight="1">
      <c r="A193" s="110" t="s">
        <v>551</v>
      </c>
      <c r="C193" s="110" t="s">
        <v>545</v>
      </c>
      <c r="D193" s="110" t="s">
        <v>552</v>
      </c>
      <c r="E193" s="110"/>
      <c r="F193" s="142">
        <v>1</v>
      </c>
      <c r="G193" s="111">
        <v>1</v>
      </c>
      <c r="H193" s="111">
        <v>1</v>
      </c>
      <c r="I193" s="111">
        <v>1</v>
      </c>
      <c r="J193" s="110"/>
      <c r="K193" s="143">
        <v>1</v>
      </c>
      <c r="L193" s="101">
        <v>1</v>
      </c>
      <c r="M193" s="111">
        <v>1</v>
      </c>
      <c r="N193" s="111">
        <v>1</v>
      </c>
    </row>
    <row r="194" spans="1:14" ht="12.75" customHeight="1">
      <c r="A194" s="110" t="s">
        <v>553</v>
      </c>
      <c r="C194" s="110" t="s">
        <v>547</v>
      </c>
      <c r="D194" s="110" t="s">
        <v>554</v>
      </c>
      <c r="E194" s="110"/>
      <c r="F194" s="142">
        <v>1.02</v>
      </c>
      <c r="G194" s="153">
        <v>1.01</v>
      </c>
      <c r="H194" s="111">
        <v>1</v>
      </c>
      <c r="I194" s="111">
        <v>1</v>
      </c>
      <c r="J194" s="110"/>
      <c r="K194" s="143">
        <v>1</v>
      </c>
      <c r="L194" s="101">
        <v>1</v>
      </c>
      <c r="M194" s="111">
        <v>1</v>
      </c>
      <c r="N194" s="111">
        <v>1</v>
      </c>
    </row>
    <row r="195" spans="1:14" ht="12.75" customHeight="1">
      <c r="A195" s="110" t="s">
        <v>555</v>
      </c>
      <c r="C195" s="110" t="s">
        <v>549</v>
      </c>
      <c r="D195" s="110" t="s">
        <v>556</v>
      </c>
      <c r="E195" s="110"/>
      <c r="F195" s="142">
        <v>1</v>
      </c>
      <c r="G195" s="111">
        <v>1</v>
      </c>
      <c r="H195" s="111">
        <v>1</v>
      </c>
      <c r="I195" s="111">
        <v>1</v>
      </c>
      <c r="J195" s="110"/>
      <c r="K195" s="143">
        <v>1</v>
      </c>
      <c r="L195" s="101">
        <v>1</v>
      </c>
      <c r="M195" s="111">
        <v>1</v>
      </c>
      <c r="N195" s="111">
        <v>1</v>
      </c>
    </row>
    <row r="196" spans="1:14" ht="12.75" customHeight="1">
      <c r="A196" s="110" t="s">
        <v>557</v>
      </c>
      <c r="C196" s="110" t="s">
        <v>551</v>
      </c>
      <c r="D196" s="110" t="s">
        <v>558</v>
      </c>
      <c r="E196" s="110"/>
      <c r="F196" s="142">
        <v>1</v>
      </c>
      <c r="G196" s="111">
        <v>1</v>
      </c>
      <c r="H196" s="111">
        <v>1</v>
      </c>
      <c r="I196" s="111">
        <v>1</v>
      </c>
      <c r="J196" s="110"/>
      <c r="K196" s="143">
        <v>1</v>
      </c>
      <c r="L196" s="101">
        <v>1</v>
      </c>
      <c r="M196" s="111">
        <v>1</v>
      </c>
      <c r="N196" s="111">
        <v>1</v>
      </c>
    </row>
    <row r="197" spans="1:14" ht="12.75" customHeight="1">
      <c r="A197" s="110" t="s">
        <v>559</v>
      </c>
      <c r="C197" s="110" t="s">
        <v>553</v>
      </c>
      <c r="D197" s="110" t="s">
        <v>560</v>
      </c>
      <c r="E197" s="110"/>
      <c r="F197" s="142">
        <v>1</v>
      </c>
      <c r="G197" s="111">
        <v>1</v>
      </c>
      <c r="H197" s="111">
        <v>1</v>
      </c>
      <c r="I197" s="111">
        <v>1</v>
      </c>
      <c r="J197" s="110"/>
      <c r="K197" s="143">
        <v>1</v>
      </c>
      <c r="L197" s="101">
        <v>1</v>
      </c>
      <c r="M197" s="111">
        <v>1</v>
      </c>
      <c r="N197" s="111">
        <v>1</v>
      </c>
    </row>
    <row r="198" spans="1:14" ht="12.75" customHeight="1">
      <c r="A198" s="110" t="s">
        <v>561</v>
      </c>
      <c r="C198" s="110" t="s">
        <v>555</v>
      </c>
      <c r="D198" s="110" t="s">
        <v>562</v>
      </c>
      <c r="E198" s="110"/>
      <c r="F198" s="142">
        <v>1</v>
      </c>
      <c r="G198" s="111">
        <v>1</v>
      </c>
      <c r="H198" s="111">
        <v>1</v>
      </c>
      <c r="I198" s="111">
        <v>1</v>
      </c>
      <c r="J198" s="110"/>
      <c r="K198" s="143">
        <v>1</v>
      </c>
      <c r="L198" s="101">
        <v>1</v>
      </c>
      <c r="M198" s="111">
        <v>1</v>
      </c>
      <c r="N198" s="111">
        <v>1</v>
      </c>
    </row>
    <row r="199" spans="1:14" ht="12.75" customHeight="1">
      <c r="A199" s="110" t="s">
        <v>563</v>
      </c>
      <c r="C199" s="110" t="s">
        <v>557</v>
      </c>
      <c r="D199" s="110" t="s">
        <v>564</v>
      </c>
      <c r="E199" s="110"/>
      <c r="F199" s="142">
        <v>1</v>
      </c>
      <c r="G199" s="111">
        <v>1</v>
      </c>
      <c r="H199" s="111">
        <v>1</v>
      </c>
      <c r="I199" s="111">
        <v>1</v>
      </c>
      <c r="J199" s="110"/>
      <c r="K199" s="143">
        <v>1</v>
      </c>
      <c r="L199" s="101">
        <v>1</v>
      </c>
      <c r="M199" s="111">
        <v>1</v>
      </c>
      <c r="N199" s="111">
        <v>1</v>
      </c>
    </row>
    <row r="200" spans="1:14" ht="12.75" customHeight="1">
      <c r="A200" s="110" t="s">
        <v>565</v>
      </c>
      <c r="C200" s="110" t="s">
        <v>559</v>
      </c>
      <c r="D200" s="110" t="s">
        <v>566</v>
      </c>
      <c r="E200" s="110"/>
      <c r="F200" s="142">
        <v>1.06</v>
      </c>
      <c r="G200" s="111">
        <v>1.06</v>
      </c>
      <c r="H200" s="111">
        <v>1.06</v>
      </c>
      <c r="I200" s="111">
        <v>1.06</v>
      </c>
      <c r="J200" s="110"/>
      <c r="K200" s="143">
        <v>1.06</v>
      </c>
      <c r="L200" s="101">
        <v>1.06</v>
      </c>
      <c r="M200" s="111">
        <v>1.06</v>
      </c>
      <c r="N200" s="111">
        <v>1.06</v>
      </c>
    </row>
    <row r="201" spans="1:14" ht="12.75" customHeight="1">
      <c r="A201" s="110" t="s">
        <v>567</v>
      </c>
      <c r="C201" s="110" t="s">
        <v>561</v>
      </c>
      <c r="D201" s="110" t="s">
        <v>568</v>
      </c>
      <c r="E201" s="110"/>
      <c r="F201" s="142">
        <v>1.1200000000000001</v>
      </c>
      <c r="G201" s="111">
        <v>1.1200000000000001</v>
      </c>
      <c r="H201" s="111">
        <v>1.1200000000000001</v>
      </c>
      <c r="I201" s="111">
        <v>1.1200000000000001</v>
      </c>
      <c r="J201" s="110"/>
      <c r="K201" s="143">
        <v>1.1200000000000001</v>
      </c>
      <c r="L201" s="101">
        <v>1.1200000000000001</v>
      </c>
      <c r="M201" s="111">
        <v>1.1200000000000001</v>
      </c>
      <c r="N201" s="111">
        <v>1.1200000000000001</v>
      </c>
    </row>
    <row r="202" spans="1:14" ht="12.75" customHeight="1">
      <c r="A202" s="110" t="s">
        <v>569</v>
      </c>
      <c r="C202" s="110" t="s">
        <v>563</v>
      </c>
      <c r="D202" s="110" t="s">
        <v>570</v>
      </c>
      <c r="E202" s="110"/>
      <c r="F202" s="142">
        <v>1.1200000000000001</v>
      </c>
      <c r="G202" s="111">
        <v>1.1200000000000001</v>
      </c>
      <c r="H202" s="111">
        <v>1.1200000000000001</v>
      </c>
      <c r="I202" s="111">
        <v>1.1200000000000001</v>
      </c>
      <c r="J202" s="110"/>
      <c r="K202" s="143">
        <v>1.1200000000000001</v>
      </c>
      <c r="L202" s="101">
        <v>1.1200000000000001</v>
      </c>
      <c r="M202" s="111">
        <v>1.1200000000000001</v>
      </c>
      <c r="N202" s="111">
        <v>1.1200000000000001</v>
      </c>
    </row>
    <row r="203" spans="1:14" ht="12.75" customHeight="1">
      <c r="A203" s="110" t="s">
        <v>571</v>
      </c>
      <c r="C203" s="110" t="s">
        <v>565</v>
      </c>
      <c r="D203" s="110" t="s">
        <v>572</v>
      </c>
      <c r="E203" s="110"/>
      <c r="F203" s="142">
        <v>1.08</v>
      </c>
      <c r="G203" s="153">
        <v>1.07</v>
      </c>
      <c r="H203" s="111">
        <v>1.06</v>
      </c>
      <c r="I203" s="111">
        <v>1.06</v>
      </c>
      <c r="J203" s="110"/>
      <c r="K203" s="143">
        <v>1.06</v>
      </c>
      <c r="L203" s="101">
        <v>1.06</v>
      </c>
      <c r="M203" s="111">
        <v>1.06</v>
      </c>
      <c r="N203" s="111">
        <v>1.06</v>
      </c>
    </row>
    <row r="204" spans="1:14" ht="12.75" customHeight="1">
      <c r="A204" s="110" t="s">
        <v>573</v>
      </c>
      <c r="C204" s="110" t="s">
        <v>567</v>
      </c>
      <c r="D204" s="110" t="s">
        <v>574</v>
      </c>
      <c r="E204" s="110"/>
      <c r="F204" s="144">
        <v>1.1000000000000001</v>
      </c>
      <c r="G204" s="145">
        <v>1.1000000000000001</v>
      </c>
      <c r="H204" s="145">
        <v>1.1000000000000001</v>
      </c>
      <c r="I204" s="145">
        <v>1.1000000000000001</v>
      </c>
      <c r="J204" s="110"/>
      <c r="K204" s="143">
        <v>1.06</v>
      </c>
      <c r="L204" s="101">
        <v>1.06</v>
      </c>
      <c r="M204" s="111">
        <v>1.06</v>
      </c>
      <c r="N204" s="111">
        <v>1.06</v>
      </c>
    </row>
    <row r="205" spans="1:14" ht="12.75" customHeight="1">
      <c r="A205" s="110" t="s">
        <v>575</v>
      </c>
      <c r="C205" s="110" t="s">
        <v>569</v>
      </c>
      <c r="D205" s="110" t="s">
        <v>576</v>
      </c>
      <c r="E205" s="110"/>
      <c r="F205" s="142">
        <v>1.1200000000000001</v>
      </c>
      <c r="G205" s="111">
        <v>1.1200000000000001</v>
      </c>
      <c r="H205" s="111">
        <v>1.1200000000000001</v>
      </c>
      <c r="I205" s="111">
        <v>1.1200000000000001</v>
      </c>
      <c r="J205" s="110"/>
      <c r="K205" s="143">
        <v>1.1200000000000001</v>
      </c>
      <c r="L205" s="101">
        <v>1.1200000000000001</v>
      </c>
      <c r="M205" s="111">
        <v>1.1200000000000001</v>
      </c>
      <c r="N205" s="111">
        <v>1.1200000000000001</v>
      </c>
    </row>
    <row r="206" spans="1:14" ht="12.75" customHeight="1">
      <c r="A206" s="110" t="s">
        <v>577</v>
      </c>
      <c r="C206" s="110" t="s">
        <v>571</v>
      </c>
      <c r="D206" s="110" t="s">
        <v>578</v>
      </c>
      <c r="E206" s="110"/>
      <c r="F206" s="144">
        <v>1.1600000000000001</v>
      </c>
      <c r="G206" s="145">
        <v>1.1600000000000001</v>
      </c>
      <c r="H206" s="145">
        <v>1.1600000000000001</v>
      </c>
      <c r="I206" s="145">
        <v>1.1600000000000001</v>
      </c>
      <c r="J206" s="110"/>
      <c r="K206" s="143">
        <v>1.1200000000000001</v>
      </c>
      <c r="L206" s="101">
        <v>1.1200000000000001</v>
      </c>
      <c r="M206" s="111">
        <v>1.1200000000000001</v>
      </c>
      <c r="N206" s="111">
        <v>1.1200000000000001</v>
      </c>
    </row>
    <row r="207" spans="1:14" ht="12.75" customHeight="1">
      <c r="A207" s="110" t="s">
        <v>579</v>
      </c>
      <c r="C207" s="110" t="s">
        <v>573</v>
      </c>
      <c r="D207" s="110" t="s">
        <v>580</v>
      </c>
      <c r="E207" s="110"/>
      <c r="F207" s="142">
        <v>1.06</v>
      </c>
      <c r="G207" s="111">
        <v>1.06</v>
      </c>
      <c r="H207" s="111">
        <v>1.06</v>
      </c>
      <c r="I207" s="111">
        <v>1.06</v>
      </c>
      <c r="J207" s="110"/>
      <c r="K207" s="143">
        <v>1.06</v>
      </c>
      <c r="L207" s="101">
        <v>1.06</v>
      </c>
      <c r="M207" s="111">
        <v>1.06</v>
      </c>
      <c r="N207" s="111">
        <v>1.06</v>
      </c>
    </row>
    <row r="208" spans="1:14" ht="12.75" customHeight="1">
      <c r="A208" s="110" t="s">
        <v>581</v>
      </c>
      <c r="C208" s="110" t="s">
        <v>575</v>
      </c>
      <c r="D208" s="110" t="s">
        <v>582</v>
      </c>
      <c r="E208" s="110"/>
      <c r="F208" s="142">
        <v>1.06</v>
      </c>
      <c r="G208" s="111">
        <v>1.06</v>
      </c>
      <c r="H208" s="111">
        <v>1.06</v>
      </c>
      <c r="I208" s="111">
        <v>1.06</v>
      </c>
      <c r="J208" s="110"/>
      <c r="K208" s="143">
        <v>1.06</v>
      </c>
      <c r="L208" s="101">
        <v>1.06</v>
      </c>
      <c r="M208" s="111">
        <v>1.06</v>
      </c>
      <c r="N208" s="111">
        <v>1.06</v>
      </c>
    </row>
    <row r="209" spans="1:14" ht="12.75" customHeight="1">
      <c r="A209" s="110" t="s">
        <v>583</v>
      </c>
      <c r="C209" s="110" t="s">
        <v>577</v>
      </c>
      <c r="D209" s="110" t="s">
        <v>584</v>
      </c>
      <c r="E209" s="110"/>
      <c r="F209" s="142">
        <v>1.1400000000000001</v>
      </c>
      <c r="G209" s="153">
        <v>1.1299999999999999</v>
      </c>
      <c r="H209" s="111">
        <v>1.1200000000000001</v>
      </c>
      <c r="I209" s="111">
        <v>1.1200000000000001</v>
      </c>
      <c r="J209" s="110"/>
      <c r="K209" s="143">
        <v>1.1200000000000001</v>
      </c>
      <c r="L209" s="101">
        <v>1.1200000000000001</v>
      </c>
      <c r="M209" s="111">
        <v>1.1200000000000001</v>
      </c>
      <c r="N209" s="111">
        <v>1.1200000000000001</v>
      </c>
    </row>
    <row r="210" spans="1:14" ht="12.75" customHeight="1">
      <c r="A210" s="110" t="s">
        <v>585</v>
      </c>
      <c r="C210" s="110" t="s">
        <v>579</v>
      </c>
      <c r="D210" s="110" t="s">
        <v>586</v>
      </c>
      <c r="E210" s="110"/>
      <c r="F210" s="142">
        <v>1.06</v>
      </c>
      <c r="G210" s="111">
        <v>1.06</v>
      </c>
      <c r="H210" s="111">
        <v>1.06</v>
      </c>
      <c r="I210" s="111">
        <v>1.06</v>
      </c>
      <c r="J210" s="110"/>
      <c r="K210" s="143">
        <v>1.06</v>
      </c>
      <c r="L210" s="101">
        <v>1.06</v>
      </c>
      <c r="M210" s="111">
        <v>1.06</v>
      </c>
      <c r="N210" s="111">
        <v>1.06</v>
      </c>
    </row>
    <row r="211" spans="1:14" ht="12.75" customHeight="1">
      <c r="A211" s="110" t="s">
        <v>587</v>
      </c>
      <c r="C211" s="110" t="s">
        <v>581</v>
      </c>
      <c r="D211" s="110" t="s">
        <v>588</v>
      </c>
      <c r="E211" s="110"/>
      <c r="F211" s="142">
        <v>1.06</v>
      </c>
      <c r="G211" s="111">
        <v>1.06</v>
      </c>
      <c r="H211" s="111">
        <v>1.06</v>
      </c>
      <c r="I211" s="111">
        <v>1.06</v>
      </c>
      <c r="J211" s="110"/>
      <c r="K211" s="143">
        <v>1.06</v>
      </c>
      <c r="L211" s="101">
        <v>1.06</v>
      </c>
      <c r="M211" s="111">
        <v>1.06</v>
      </c>
      <c r="N211" s="111">
        <v>1.06</v>
      </c>
    </row>
    <row r="212" spans="1:14" ht="12.75" customHeight="1">
      <c r="A212" s="110" t="s">
        <v>589</v>
      </c>
      <c r="C212" s="110" t="s">
        <v>583</v>
      </c>
      <c r="D212" s="110" t="s">
        <v>590</v>
      </c>
      <c r="E212" s="110"/>
      <c r="F212" s="142">
        <v>1</v>
      </c>
      <c r="G212" s="111">
        <v>1</v>
      </c>
      <c r="H212" s="111">
        <v>1</v>
      </c>
      <c r="I212" s="111">
        <v>1</v>
      </c>
      <c r="J212" s="110"/>
      <c r="K212" s="143">
        <v>1</v>
      </c>
      <c r="L212" s="101">
        <v>1</v>
      </c>
      <c r="M212" s="111">
        <v>1</v>
      </c>
      <c r="N212" s="111">
        <v>1</v>
      </c>
    </row>
    <row r="213" spans="1:14" ht="12.75" customHeight="1">
      <c r="A213" s="115" t="s">
        <v>591</v>
      </c>
      <c r="C213" s="110" t="s">
        <v>585</v>
      </c>
      <c r="D213" s="110" t="s">
        <v>592</v>
      </c>
      <c r="E213" s="110"/>
      <c r="F213" s="142">
        <v>1.06</v>
      </c>
      <c r="G213" s="111">
        <v>1.06</v>
      </c>
      <c r="H213" s="111">
        <v>1.06</v>
      </c>
      <c r="I213" s="111">
        <v>1.06</v>
      </c>
      <c r="J213" s="110"/>
      <c r="K213" s="143">
        <v>1.06</v>
      </c>
      <c r="L213" s="101">
        <v>1.06</v>
      </c>
      <c r="M213" s="111">
        <v>1.06</v>
      </c>
      <c r="N213" s="111">
        <v>1.06</v>
      </c>
    </row>
    <row r="214" spans="1:14" ht="12.75" customHeight="1">
      <c r="A214" s="110" t="s">
        <v>593</v>
      </c>
      <c r="C214" s="110" t="s">
        <v>587</v>
      </c>
      <c r="D214" s="110" t="s">
        <v>594</v>
      </c>
      <c r="E214" s="110"/>
      <c r="F214" s="142">
        <v>1.1200000000000001</v>
      </c>
      <c r="G214" s="111">
        <v>1.1200000000000001</v>
      </c>
      <c r="H214" s="111">
        <v>1.1200000000000001</v>
      </c>
      <c r="I214" s="111">
        <v>1.1200000000000001</v>
      </c>
      <c r="J214" s="110"/>
      <c r="K214" s="143">
        <v>1.1200000000000001</v>
      </c>
      <c r="L214" s="101">
        <v>1.1200000000000001</v>
      </c>
      <c r="M214" s="111">
        <v>1.1200000000000001</v>
      </c>
      <c r="N214" s="111">
        <v>1.1200000000000001</v>
      </c>
    </row>
    <row r="215" spans="1:14" ht="12.75" customHeight="1">
      <c r="A215" s="110" t="s">
        <v>595</v>
      </c>
      <c r="C215" s="110" t="s">
        <v>589</v>
      </c>
      <c r="D215" s="110" t="s">
        <v>596</v>
      </c>
      <c r="E215" s="110"/>
      <c r="F215" s="142">
        <v>1.1200000000000001</v>
      </c>
      <c r="G215" s="111">
        <v>1.1200000000000001</v>
      </c>
      <c r="H215" s="111">
        <v>1.1200000000000001</v>
      </c>
      <c r="I215" s="111">
        <v>1.1200000000000001</v>
      </c>
      <c r="J215" s="110"/>
      <c r="K215" s="143">
        <v>1.1200000000000001</v>
      </c>
      <c r="L215" s="101">
        <v>1.1200000000000001</v>
      </c>
      <c r="M215" s="111">
        <v>1.1200000000000001</v>
      </c>
      <c r="N215" s="111">
        <v>1.1200000000000001</v>
      </c>
    </row>
    <row r="216" spans="1:14" ht="12.75" customHeight="1">
      <c r="A216" s="110" t="s">
        <v>597</v>
      </c>
      <c r="C216" s="115" t="s">
        <v>591</v>
      </c>
      <c r="D216" s="110" t="s">
        <v>598</v>
      </c>
      <c r="E216" s="110"/>
      <c r="F216" s="142">
        <v>1.1200000000000001</v>
      </c>
      <c r="G216" s="111">
        <v>1.1200000000000001</v>
      </c>
      <c r="H216" s="111">
        <v>1.1200000000000001</v>
      </c>
      <c r="I216" s="111">
        <v>1.1200000000000001</v>
      </c>
      <c r="J216" s="110"/>
      <c r="K216" s="143">
        <v>1.1200000000000001</v>
      </c>
      <c r="L216" s="101">
        <v>1.1200000000000001</v>
      </c>
      <c r="M216" s="111">
        <v>1.1200000000000001</v>
      </c>
      <c r="N216" s="111">
        <v>1.1200000000000001</v>
      </c>
    </row>
    <row r="217" spans="1:14" ht="12.75" customHeight="1">
      <c r="A217" s="110" t="s">
        <v>599</v>
      </c>
      <c r="C217" s="110" t="s">
        <v>593</v>
      </c>
      <c r="D217" s="110" t="s">
        <v>600</v>
      </c>
      <c r="E217" s="110"/>
      <c r="F217" s="142">
        <v>1.1200000000000001</v>
      </c>
      <c r="G217" s="111">
        <v>1.1200000000000001</v>
      </c>
      <c r="H217" s="111">
        <v>1.1200000000000001</v>
      </c>
      <c r="I217" s="111">
        <v>1.1200000000000001</v>
      </c>
      <c r="J217" s="110"/>
      <c r="K217" s="143">
        <v>1.1200000000000001</v>
      </c>
      <c r="L217" s="101">
        <v>1.1200000000000001</v>
      </c>
      <c r="M217" s="111">
        <v>1.1200000000000001</v>
      </c>
      <c r="N217" s="111">
        <v>1.1200000000000001</v>
      </c>
    </row>
    <row r="218" spans="1:14" ht="12.75" customHeight="1">
      <c r="A218" s="110" t="s">
        <v>601</v>
      </c>
      <c r="C218" s="110" t="s">
        <v>595</v>
      </c>
      <c r="D218" s="110" t="s">
        <v>602</v>
      </c>
      <c r="E218" s="110"/>
      <c r="F218" s="142">
        <v>1.1200000000000001</v>
      </c>
      <c r="G218" s="111">
        <v>1.1200000000000001</v>
      </c>
      <c r="H218" s="111">
        <v>1.1200000000000001</v>
      </c>
      <c r="I218" s="111">
        <v>1.1200000000000001</v>
      </c>
      <c r="J218" s="110"/>
      <c r="K218" s="143">
        <v>1.1200000000000001</v>
      </c>
      <c r="L218" s="101">
        <v>1.1200000000000001</v>
      </c>
      <c r="M218" s="111">
        <v>1.1200000000000001</v>
      </c>
      <c r="N218" s="111">
        <v>1.1200000000000001</v>
      </c>
    </row>
    <row r="219" spans="1:14" ht="12.75" customHeight="1">
      <c r="A219" s="110" t="s">
        <v>603</v>
      </c>
      <c r="C219" s="110" t="s">
        <v>597</v>
      </c>
      <c r="D219" s="110" t="s">
        <v>604</v>
      </c>
      <c r="E219" s="110"/>
      <c r="F219" s="142">
        <v>1.1200000000000001</v>
      </c>
      <c r="G219" s="111">
        <v>1.1200000000000001</v>
      </c>
      <c r="H219" s="111">
        <v>1.1200000000000001</v>
      </c>
      <c r="I219" s="111">
        <v>1.1200000000000001</v>
      </c>
      <c r="J219" s="110"/>
      <c r="K219" s="143">
        <v>1.1200000000000001</v>
      </c>
      <c r="L219" s="101">
        <v>1.1200000000000001</v>
      </c>
      <c r="M219" s="111">
        <v>1.1200000000000001</v>
      </c>
      <c r="N219" s="111">
        <v>1.1200000000000001</v>
      </c>
    </row>
    <row r="220" spans="1:14" ht="12.75" customHeight="1">
      <c r="A220" s="110" t="s">
        <v>605</v>
      </c>
      <c r="C220" s="110" t="s">
        <v>599</v>
      </c>
      <c r="D220" s="110" t="s">
        <v>606</v>
      </c>
      <c r="E220" s="110"/>
      <c r="F220" s="142">
        <v>1.18</v>
      </c>
      <c r="G220" s="111">
        <v>1.18</v>
      </c>
      <c r="H220" s="111">
        <v>1.18</v>
      </c>
      <c r="I220" s="111">
        <v>1.18</v>
      </c>
      <c r="J220" s="110"/>
      <c r="K220" s="143">
        <v>1.18</v>
      </c>
      <c r="L220" s="101">
        <v>1.18</v>
      </c>
      <c r="M220" s="111">
        <v>1.18</v>
      </c>
      <c r="N220" s="111">
        <v>1.18</v>
      </c>
    </row>
    <row r="221" spans="1:14" ht="12.75" customHeight="1">
      <c r="A221" s="110" t="s">
        <v>607</v>
      </c>
      <c r="C221" s="110" t="s">
        <v>601</v>
      </c>
      <c r="D221" s="110" t="s">
        <v>608</v>
      </c>
      <c r="E221" s="110"/>
      <c r="F221" s="142">
        <v>1.1200000000000001</v>
      </c>
      <c r="G221" s="111">
        <v>1.1200000000000001</v>
      </c>
      <c r="H221" s="111">
        <v>1.1200000000000001</v>
      </c>
      <c r="I221" s="111">
        <v>1.1200000000000001</v>
      </c>
      <c r="J221" s="110"/>
      <c r="K221" s="143">
        <v>1.1200000000000001</v>
      </c>
      <c r="L221" s="101">
        <v>1.1200000000000001</v>
      </c>
      <c r="M221" s="111">
        <v>1.1200000000000001</v>
      </c>
      <c r="N221" s="111">
        <v>1.1200000000000001</v>
      </c>
    </row>
    <row r="222" spans="1:14" ht="12.75" customHeight="1">
      <c r="A222" s="110" t="s">
        <v>609</v>
      </c>
      <c r="C222" s="110" t="s">
        <v>603</v>
      </c>
      <c r="D222" s="110" t="s">
        <v>610</v>
      </c>
      <c r="E222" s="110"/>
      <c r="F222" s="142">
        <v>1.1200000000000001</v>
      </c>
      <c r="G222" s="111">
        <v>1.1200000000000001</v>
      </c>
      <c r="H222" s="111">
        <v>1.1200000000000001</v>
      </c>
      <c r="I222" s="111">
        <v>1.1200000000000001</v>
      </c>
      <c r="J222" s="110"/>
      <c r="K222" s="143">
        <v>1.1200000000000001</v>
      </c>
      <c r="L222" s="101">
        <v>1.1200000000000001</v>
      </c>
      <c r="M222" s="111">
        <v>1.1200000000000001</v>
      </c>
      <c r="N222" s="111">
        <v>1.1200000000000001</v>
      </c>
    </row>
    <row r="223" spans="1:14" ht="12.75" customHeight="1">
      <c r="A223" s="110" t="s">
        <v>611</v>
      </c>
      <c r="C223" s="110" t="s">
        <v>605</v>
      </c>
      <c r="D223" s="110" t="s">
        <v>612</v>
      </c>
      <c r="E223" s="110"/>
      <c r="F223" s="142">
        <v>1.1200000000000001</v>
      </c>
      <c r="G223" s="111">
        <v>1.1200000000000001</v>
      </c>
      <c r="H223" s="111">
        <v>1.1200000000000001</v>
      </c>
      <c r="I223" s="111">
        <v>1.1200000000000001</v>
      </c>
      <c r="J223" s="110"/>
      <c r="K223" s="143">
        <v>1.1200000000000001</v>
      </c>
      <c r="L223" s="101">
        <v>1.1200000000000001</v>
      </c>
      <c r="M223" s="111">
        <v>1.1200000000000001</v>
      </c>
      <c r="N223" s="111">
        <v>1.1200000000000001</v>
      </c>
    </row>
    <row r="224" spans="1:14" ht="12.75" customHeight="1">
      <c r="A224" s="110" t="s">
        <v>613</v>
      </c>
      <c r="C224" s="110" t="s">
        <v>607</v>
      </c>
      <c r="D224" s="110" t="s">
        <v>614</v>
      </c>
      <c r="E224" s="110"/>
      <c r="F224" s="142">
        <v>1.0900000000000001</v>
      </c>
      <c r="G224" s="111">
        <v>1.06</v>
      </c>
      <c r="H224" s="111">
        <v>1.06</v>
      </c>
      <c r="I224" s="111">
        <v>1.06</v>
      </c>
      <c r="J224" s="110"/>
      <c r="K224" s="143">
        <v>1.0900000000000001</v>
      </c>
      <c r="L224" s="101">
        <v>1.06</v>
      </c>
      <c r="M224" s="111">
        <v>1.06</v>
      </c>
      <c r="N224" s="111">
        <v>1.06</v>
      </c>
    </row>
    <row r="225" spans="1:14" ht="12.75" customHeight="1">
      <c r="A225" s="110" t="s">
        <v>615</v>
      </c>
      <c r="C225" s="110" t="s">
        <v>609</v>
      </c>
      <c r="D225" s="110" t="s">
        <v>616</v>
      </c>
      <c r="E225" s="110"/>
      <c r="F225" s="142">
        <v>1.1350000000000002</v>
      </c>
      <c r="G225" s="111">
        <v>1.1200000000000001</v>
      </c>
      <c r="H225" s="111">
        <v>1.1200000000000001</v>
      </c>
      <c r="I225" s="111">
        <v>1.1200000000000001</v>
      </c>
      <c r="J225" s="110"/>
      <c r="K225" s="143">
        <v>1.1350000000000002</v>
      </c>
      <c r="L225" s="101">
        <v>1.1200000000000001</v>
      </c>
      <c r="M225" s="111">
        <v>1.1200000000000001</v>
      </c>
      <c r="N225" s="111">
        <v>1.1200000000000001</v>
      </c>
    </row>
    <row r="226" spans="1:14" ht="12.75" customHeight="1">
      <c r="A226" s="110" t="s">
        <v>617</v>
      </c>
      <c r="C226" s="110" t="s">
        <v>611</v>
      </c>
      <c r="D226" s="110" t="s">
        <v>618</v>
      </c>
      <c r="E226" s="110"/>
      <c r="F226" s="142">
        <v>1.1200000000000001</v>
      </c>
      <c r="G226" s="111">
        <v>1.1200000000000001</v>
      </c>
      <c r="H226" s="111">
        <v>1.1200000000000001</v>
      </c>
      <c r="I226" s="111">
        <v>1.1200000000000001</v>
      </c>
      <c r="J226" s="110"/>
      <c r="K226" s="143">
        <v>1.1200000000000001</v>
      </c>
      <c r="L226" s="101">
        <v>1.1200000000000001</v>
      </c>
      <c r="M226" s="111">
        <v>1.1200000000000001</v>
      </c>
      <c r="N226" s="111">
        <v>1.1200000000000001</v>
      </c>
    </row>
    <row r="227" spans="1:14" ht="12.75" customHeight="1">
      <c r="A227" s="110" t="s">
        <v>619</v>
      </c>
      <c r="C227" s="110" t="s">
        <v>613</v>
      </c>
      <c r="D227" s="110" t="s">
        <v>620</v>
      </c>
      <c r="E227" s="110"/>
      <c r="F227" s="144">
        <v>1.1600000000000001</v>
      </c>
      <c r="G227" s="145">
        <v>1.1600000000000001</v>
      </c>
      <c r="H227" s="145">
        <v>1.1600000000000001</v>
      </c>
      <c r="I227" s="145">
        <v>1.1600000000000001</v>
      </c>
      <c r="J227" s="110"/>
      <c r="K227" s="143">
        <v>1.1200000000000001</v>
      </c>
      <c r="L227" s="101">
        <v>1.1200000000000001</v>
      </c>
      <c r="M227" s="111">
        <v>1.1200000000000001</v>
      </c>
      <c r="N227" s="111">
        <v>1.1200000000000001</v>
      </c>
    </row>
    <row r="228" spans="1:14" ht="12.75" customHeight="1">
      <c r="A228" s="110" t="s">
        <v>621</v>
      </c>
      <c r="C228" s="110" t="s">
        <v>615</v>
      </c>
      <c r="D228" s="110" t="s">
        <v>622</v>
      </c>
      <c r="E228" s="110"/>
      <c r="F228" s="142">
        <v>1.1400000000000001</v>
      </c>
      <c r="G228" s="153">
        <v>1.1299999999999999</v>
      </c>
      <c r="H228" s="111">
        <v>1.1200000000000001</v>
      </c>
      <c r="I228" s="111">
        <v>1.1200000000000001</v>
      </c>
      <c r="J228" s="110"/>
      <c r="K228" s="143">
        <v>1.1200000000000001</v>
      </c>
      <c r="L228" s="101">
        <v>1.1200000000000001</v>
      </c>
      <c r="M228" s="111">
        <v>1.1200000000000001</v>
      </c>
      <c r="N228" s="111">
        <v>1.1200000000000001</v>
      </c>
    </row>
    <row r="229" spans="1:14" ht="12.75" customHeight="1">
      <c r="A229" s="110" t="s">
        <v>623</v>
      </c>
      <c r="C229" s="110" t="s">
        <v>617</v>
      </c>
      <c r="D229" s="110" t="s">
        <v>624</v>
      </c>
      <c r="E229" s="110"/>
      <c r="F229" s="144">
        <v>1.1600000000000001</v>
      </c>
      <c r="G229" s="145">
        <v>1.1600000000000001</v>
      </c>
      <c r="H229" s="145">
        <v>1.1600000000000001</v>
      </c>
      <c r="I229" s="145">
        <v>1.1600000000000001</v>
      </c>
      <c r="J229" s="110"/>
      <c r="K229" s="143">
        <v>1.1200000000000001</v>
      </c>
      <c r="L229" s="101">
        <v>1.1200000000000001</v>
      </c>
      <c r="M229" s="111">
        <v>1.1200000000000001</v>
      </c>
      <c r="N229" s="111">
        <v>1.1200000000000001</v>
      </c>
    </row>
    <row r="230" spans="1:14" ht="12.75" customHeight="1">
      <c r="A230" s="110" t="s">
        <v>625</v>
      </c>
      <c r="C230" s="110" t="s">
        <v>619</v>
      </c>
      <c r="D230" s="110" t="s">
        <v>626</v>
      </c>
      <c r="E230" s="110"/>
      <c r="F230" s="142">
        <v>1.1200000000000001</v>
      </c>
      <c r="G230" s="111">
        <v>1.1200000000000001</v>
      </c>
      <c r="H230" s="111">
        <v>1.1200000000000001</v>
      </c>
      <c r="I230" s="111">
        <v>1.1200000000000001</v>
      </c>
      <c r="J230" s="110"/>
      <c r="K230" s="143">
        <v>1.1200000000000001</v>
      </c>
      <c r="L230" s="101">
        <v>1.1200000000000001</v>
      </c>
      <c r="M230" s="111">
        <v>1.1200000000000001</v>
      </c>
      <c r="N230" s="111">
        <v>1.1200000000000001</v>
      </c>
    </row>
    <row r="231" spans="1:14" ht="12.75" customHeight="1">
      <c r="A231" s="110" t="s">
        <v>627</v>
      </c>
      <c r="C231" s="110" t="s">
        <v>621</v>
      </c>
      <c r="D231" s="110" t="s">
        <v>628</v>
      </c>
      <c r="E231" s="110"/>
      <c r="F231" s="142">
        <v>1.06</v>
      </c>
      <c r="G231" s="111">
        <v>1.06</v>
      </c>
      <c r="H231" s="111">
        <v>1.06</v>
      </c>
      <c r="I231" s="111">
        <v>1.06</v>
      </c>
      <c r="J231" s="110"/>
      <c r="K231" s="143">
        <v>1.06</v>
      </c>
      <c r="L231" s="101">
        <v>1.06</v>
      </c>
      <c r="M231" s="111">
        <v>1.06</v>
      </c>
      <c r="N231" s="111">
        <v>1.06</v>
      </c>
    </row>
    <row r="232" spans="1:14" ht="12.75" customHeight="1">
      <c r="A232" s="110" t="s">
        <v>629</v>
      </c>
      <c r="C232" s="110" t="s">
        <v>623</v>
      </c>
      <c r="D232" s="110" t="s">
        <v>630</v>
      </c>
      <c r="E232" s="110"/>
      <c r="F232" s="142">
        <v>1.06</v>
      </c>
      <c r="G232" s="111">
        <v>1.06</v>
      </c>
      <c r="H232" s="111">
        <v>1.06</v>
      </c>
      <c r="I232" s="111">
        <v>1.06</v>
      </c>
      <c r="J232" s="110"/>
      <c r="K232" s="143">
        <v>1.06</v>
      </c>
      <c r="L232" s="101">
        <v>1.06</v>
      </c>
      <c r="M232" s="111">
        <v>1.06</v>
      </c>
      <c r="N232" s="111">
        <v>1.06</v>
      </c>
    </row>
    <row r="233" spans="1:14" ht="12.75" customHeight="1">
      <c r="A233" s="110" t="s">
        <v>631</v>
      </c>
      <c r="C233" s="110" t="s">
        <v>625</v>
      </c>
      <c r="D233" s="110" t="s">
        <v>632</v>
      </c>
      <c r="E233" s="110"/>
      <c r="F233" s="142">
        <v>1</v>
      </c>
      <c r="G233" s="111">
        <v>1</v>
      </c>
      <c r="H233" s="111">
        <v>1</v>
      </c>
      <c r="I233" s="111">
        <v>1</v>
      </c>
      <c r="J233" s="110"/>
      <c r="K233" s="143">
        <v>1</v>
      </c>
      <c r="L233" s="101">
        <v>1</v>
      </c>
      <c r="M233" s="111">
        <v>1</v>
      </c>
      <c r="N233" s="111">
        <v>1</v>
      </c>
    </row>
    <row r="234" spans="1:14" ht="12.75" customHeight="1">
      <c r="A234" s="110" t="s">
        <v>633</v>
      </c>
      <c r="C234" s="110" t="s">
        <v>627</v>
      </c>
      <c r="D234" s="110" t="s">
        <v>634</v>
      </c>
      <c r="E234" s="110"/>
      <c r="F234" s="142">
        <v>1</v>
      </c>
      <c r="G234" s="111">
        <v>1</v>
      </c>
      <c r="H234" s="111">
        <v>1</v>
      </c>
      <c r="I234" s="111">
        <v>1</v>
      </c>
      <c r="J234" s="110"/>
      <c r="K234" s="143">
        <v>1</v>
      </c>
      <c r="L234" s="101">
        <v>1</v>
      </c>
      <c r="M234" s="111">
        <v>1</v>
      </c>
      <c r="N234" s="111">
        <v>1</v>
      </c>
    </row>
    <row r="235" spans="1:14" ht="12.75" customHeight="1">
      <c r="A235" s="110" t="s">
        <v>635</v>
      </c>
      <c r="C235" s="110" t="s">
        <v>629</v>
      </c>
      <c r="D235" s="110" t="s">
        <v>636</v>
      </c>
      <c r="E235" s="110"/>
      <c r="F235" s="142">
        <v>1.18</v>
      </c>
      <c r="G235" s="111">
        <v>1.18</v>
      </c>
      <c r="H235" s="111">
        <v>1.18</v>
      </c>
      <c r="I235" s="111">
        <v>1.18</v>
      </c>
      <c r="J235" s="110"/>
      <c r="K235" s="143">
        <v>1.18</v>
      </c>
      <c r="L235" s="101">
        <v>1.18</v>
      </c>
      <c r="M235" s="111">
        <v>1.18</v>
      </c>
      <c r="N235" s="111">
        <v>1.18</v>
      </c>
    </row>
    <row r="236" spans="1:14" ht="12.75" customHeight="1">
      <c r="A236" s="110" t="s">
        <v>637</v>
      </c>
      <c r="C236" s="110" t="s">
        <v>631</v>
      </c>
      <c r="D236" s="110" t="s">
        <v>638</v>
      </c>
      <c r="E236" s="110"/>
      <c r="F236" s="142">
        <v>1.18</v>
      </c>
      <c r="G236" s="111">
        <v>1.18</v>
      </c>
      <c r="H236" s="111">
        <v>1.18</v>
      </c>
      <c r="I236" s="111">
        <v>1.18</v>
      </c>
      <c r="J236" s="110"/>
      <c r="K236" s="143">
        <v>1.18</v>
      </c>
      <c r="L236" s="101">
        <v>1.18</v>
      </c>
      <c r="M236" s="111">
        <v>1.18</v>
      </c>
      <c r="N236" s="111">
        <v>1.18</v>
      </c>
    </row>
    <row r="237" spans="1:14" ht="12.75" customHeight="1">
      <c r="A237" s="110" t="s">
        <v>639</v>
      </c>
      <c r="C237" s="110" t="s">
        <v>633</v>
      </c>
      <c r="D237" s="110" t="s">
        <v>640</v>
      </c>
      <c r="E237" s="110"/>
      <c r="F237" s="142">
        <v>1.18</v>
      </c>
      <c r="G237" s="111">
        <v>1.18</v>
      </c>
      <c r="H237" s="111">
        <v>1.18</v>
      </c>
      <c r="I237" s="111">
        <v>1.18</v>
      </c>
      <c r="J237" s="110"/>
      <c r="K237" s="143">
        <v>1.18</v>
      </c>
      <c r="L237" s="101">
        <v>1.18</v>
      </c>
      <c r="M237" s="111">
        <v>1.18</v>
      </c>
      <c r="N237" s="111">
        <v>1.18</v>
      </c>
    </row>
    <row r="238" spans="1:14" ht="12.75" customHeight="1">
      <c r="A238" s="110" t="s">
        <v>641</v>
      </c>
      <c r="C238" s="110" t="s">
        <v>635</v>
      </c>
      <c r="D238" s="110" t="s">
        <v>642</v>
      </c>
      <c r="E238" s="110"/>
      <c r="F238" s="142">
        <v>1.18</v>
      </c>
      <c r="G238" s="111">
        <v>1.18</v>
      </c>
      <c r="H238" s="111">
        <v>1.18</v>
      </c>
      <c r="I238" s="111">
        <v>1.18</v>
      </c>
      <c r="J238" s="110"/>
      <c r="K238" s="143">
        <v>1.18</v>
      </c>
      <c r="L238" s="101">
        <v>1.18</v>
      </c>
      <c r="M238" s="111">
        <v>1.18</v>
      </c>
      <c r="N238" s="111">
        <v>1.18</v>
      </c>
    </row>
    <row r="239" spans="1:14" ht="12.75" customHeight="1">
      <c r="A239" s="110" t="s">
        <v>643</v>
      </c>
      <c r="C239" s="110" t="s">
        <v>637</v>
      </c>
      <c r="D239" s="110" t="s">
        <v>644</v>
      </c>
      <c r="E239" s="110"/>
      <c r="F239" s="144">
        <v>1.1600000000000001</v>
      </c>
      <c r="G239" s="145">
        <v>1.1600000000000001</v>
      </c>
      <c r="H239" s="145">
        <v>1.1600000000000001</v>
      </c>
      <c r="I239" s="145">
        <v>1.1600000000000001</v>
      </c>
      <c r="J239" s="110"/>
      <c r="K239" s="143">
        <v>1.1350000000000002</v>
      </c>
      <c r="L239" s="101">
        <v>1.1200000000000001</v>
      </c>
      <c r="M239" s="111">
        <v>1.1200000000000001</v>
      </c>
      <c r="N239" s="111">
        <v>1.1200000000000001</v>
      </c>
    </row>
    <row r="240" spans="1:14" ht="12.75" customHeight="1">
      <c r="A240" s="110" t="s">
        <v>645</v>
      </c>
      <c r="C240" s="110" t="s">
        <v>639</v>
      </c>
      <c r="D240" s="110" t="s">
        <v>646</v>
      </c>
      <c r="E240" s="110"/>
      <c r="F240" s="142">
        <v>1.18</v>
      </c>
      <c r="G240" s="111">
        <v>1.18</v>
      </c>
      <c r="H240" s="111">
        <v>1.18</v>
      </c>
      <c r="I240" s="111">
        <v>1.18</v>
      </c>
      <c r="J240" s="110"/>
      <c r="K240" s="143">
        <v>1.18</v>
      </c>
      <c r="L240" s="101">
        <v>1.18</v>
      </c>
      <c r="M240" s="111">
        <v>1.18</v>
      </c>
      <c r="N240" s="111">
        <v>1.18</v>
      </c>
    </row>
    <row r="241" spans="1:14" ht="12.75" customHeight="1">
      <c r="A241" s="110" t="s">
        <v>647</v>
      </c>
      <c r="C241" s="110" t="s">
        <v>641</v>
      </c>
      <c r="D241" s="110" t="s">
        <v>648</v>
      </c>
      <c r="E241" s="110"/>
      <c r="F241" s="142">
        <v>1.18</v>
      </c>
      <c r="G241" s="111">
        <v>1.18</v>
      </c>
      <c r="H241" s="111">
        <v>1.18</v>
      </c>
      <c r="I241" s="111">
        <v>1.18</v>
      </c>
      <c r="J241" s="110"/>
      <c r="K241" s="143">
        <v>1.18</v>
      </c>
      <c r="L241" s="101">
        <v>1.18</v>
      </c>
      <c r="M241" s="111">
        <v>1.18</v>
      </c>
      <c r="N241" s="111">
        <v>1.18</v>
      </c>
    </row>
    <row r="242" spans="1:14" ht="12.75" customHeight="1">
      <c r="A242" s="110" t="s">
        <v>649</v>
      </c>
      <c r="C242" s="110" t="s">
        <v>643</v>
      </c>
      <c r="D242" s="110" t="s">
        <v>650</v>
      </c>
      <c r="E242" s="110"/>
      <c r="F242" s="142">
        <v>1.18</v>
      </c>
      <c r="G242" s="111">
        <v>1.18</v>
      </c>
      <c r="H242" s="111">
        <v>1.18</v>
      </c>
      <c r="I242" s="111">
        <v>1.18</v>
      </c>
      <c r="J242" s="110"/>
      <c r="K242" s="143">
        <v>1.18</v>
      </c>
      <c r="L242" s="101">
        <v>1.18</v>
      </c>
      <c r="M242" s="111">
        <v>1.18</v>
      </c>
      <c r="N242" s="111">
        <v>1.18</v>
      </c>
    </row>
    <row r="243" spans="1:14" ht="12.75" customHeight="1">
      <c r="A243" s="110" t="s">
        <v>651</v>
      </c>
      <c r="C243" s="110" t="s">
        <v>645</v>
      </c>
      <c r="D243" s="110" t="s">
        <v>652</v>
      </c>
      <c r="E243" s="110"/>
      <c r="F243" s="144">
        <v>1.22</v>
      </c>
      <c r="G243" s="145">
        <v>1.22</v>
      </c>
      <c r="H243" s="145">
        <v>1.22</v>
      </c>
      <c r="I243" s="145">
        <v>1.22</v>
      </c>
      <c r="J243" s="110"/>
      <c r="K243" s="143">
        <v>1.18</v>
      </c>
      <c r="L243" s="101">
        <v>1.18</v>
      </c>
      <c r="M243" s="111">
        <v>1.18</v>
      </c>
      <c r="N243" s="111">
        <v>1.18</v>
      </c>
    </row>
    <row r="244" spans="1:14" ht="12.75" customHeight="1">
      <c r="A244" s="110" t="s">
        <v>653</v>
      </c>
      <c r="C244" s="110" t="s">
        <v>647</v>
      </c>
      <c r="D244" s="110" t="s">
        <v>654</v>
      </c>
      <c r="E244" s="110"/>
      <c r="F244" s="142">
        <v>1.1350000000000002</v>
      </c>
      <c r="G244" s="111">
        <v>1.1200000000000001</v>
      </c>
      <c r="H244" s="111">
        <v>1.1200000000000001</v>
      </c>
      <c r="I244" s="111">
        <v>1.1200000000000001</v>
      </c>
      <c r="J244" s="110"/>
      <c r="K244" s="143">
        <v>1.1350000000000002</v>
      </c>
      <c r="L244" s="101">
        <v>1.1200000000000001</v>
      </c>
      <c r="M244" s="111">
        <v>1.1200000000000001</v>
      </c>
      <c r="N244" s="111">
        <v>1.1200000000000001</v>
      </c>
    </row>
    <row r="245" spans="1:14" ht="12.75" customHeight="1">
      <c r="A245" s="110" t="s">
        <v>655</v>
      </c>
      <c r="C245" s="110" t="s">
        <v>649</v>
      </c>
      <c r="D245" s="110" t="s">
        <v>656</v>
      </c>
      <c r="E245" s="110"/>
      <c r="F245" s="142">
        <v>1.18</v>
      </c>
      <c r="G245" s="111">
        <v>1.18</v>
      </c>
      <c r="H245" s="111">
        <v>1.18</v>
      </c>
      <c r="I245" s="111">
        <v>1.18</v>
      </c>
      <c r="J245" s="110"/>
      <c r="K245" s="143">
        <v>1.18</v>
      </c>
      <c r="L245" s="101">
        <v>1.18</v>
      </c>
      <c r="M245" s="111">
        <v>1.18</v>
      </c>
      <c r="N245" s="111">
        <v>1.18</v>
      </c>
    </row>
    <row r="246" spans="1:14" ht="12.75" customHeight="1">
      <c r="A246" s="110" t="s">
        <v>657</v>
      </c>
      <c r="C246" s="110" t="s">
        <v>651</v>
      </c>
      <c r="D246" s="110" t="s">
        <v>658</v>
      </c>
      <c r="E246" s="110"/>
      <c r="F246" s="142">
        <v>1.1200000000000001</v>
      </c>
      <c r="G246" s="111">
        <v>1.1200000000000001</v>
      </c>
      <c r="H246" s="111">
        <v>1.1200000000000001</v>
      </c>
      <c r="I246" s="111">
        <v>1.1200000000000001</v>
      </c>
      <c r="J246" s="110"/>
      <c r="K246" s="143">
        <v>1.1200000000000001</v>
      </c>
      <c r="L246" s="101">
        <v>1.1200000000000001</v>
      </c>
      <c r="M246" s="111">
        <v>1.1200000000000001</v>
      </c>
      <c r="N246" s="111">
        <v>1.1200000000000001</v>
      </c>
    </row>
    <row r="247" spans="1:14" ht="12.75" customHeight="1">
      <c r="A247" s="110" t="s">
        <v>659</v>
      </c>
      <c r="C247" s="110" t="s">
        <v>653</v>
      </c>
      <c r="D247" s="110" t="s">
        <v>660</v>
      </c>
      <c r="E247" s="110"/>
      <c r="F247" s="142">
        <v>1.1200000000000001</v>
      </c>
      <c r="G247" s="111">
        <v>1.1200000000000001</v>
      </c>
      <c r="H247" s="111">
        <v>1.1200000000000001</v>
      </c>
      <c r="I247" s="111">
        <v>1.1200000000000001</v>
      </c>
      <c r="J247" s="110"/>
      <c r="K247" s="143">
        <v>1.1200000000000001</v>
      </c>
      <c r="L247" s="101">
        <v>1.1200000000000001</v>
      </c>
      <c r="M247" s="111">
        <v>1.1200000000000001</v>
      </c>
      <c r="N247" s="111">
        <v>1.1200000000000001</v>
      </c>
    </row>
    <row r="248" spans="1:14" ht="12.75" customHeight="1">
      <c r="A248" s="110" t="s">
        <v>661</v>
      </c>
      <c r="C248" s="110" t="s">
        <v>655</v>
      </c>
      <c r="D248" s="110" t="s">
        <v>662</v>
      </c>
      <c r="E248" s="110"/>
      <c r="F248" s="144">
        <v>1.1750000000000003</v>
      </c>
      <c r="G248" s="145">
        <v>1.1600000000000001</v>
      </c>
      <c r="H248" s="145">
        <v>1.1600000000000001</v>
      </c>
      <c r="I248" s="145">
        <v>1.1600000000000001</v>
      </c>
      <c r="J248" s="110"/>
      <c r="K248" s="143">
        <v>1.1350000000000002</v>
      </c>
      <c r="L248" s="101">
        <v>1.1200000000000001</v>
      </c>
      <c r="M248" s="111">
        <v>1.1200000000000001</v>
      </c>
      <c r="N248" s="111">
        <v>1.1200000000000001</v>
      </c>
    </row>
    <row r="249" spans="1:14" ht="12.75" customHeight="1">
      <c r="A249" s="110" t="s">
        <v>663</v>
      </c>
      <c r="C249" s="110" t="s">
        <v>657</v>
      </c>
      <c r="D249" s="110" t="s">
        <v>664</v>
      </c>
      <c r="E249" s="110"/>
      <c r="F249" s="142">
        <v>1.0150000000000001</v>
      </c>
      <c r="G249" s="111">
        <v>1</v>
      </c>
      <c r="H249" s="111">
        <v>1</v>
      </c>
      <c r="I249" s="111">
        <v>1</v>
      </c>
      <c r="J249" s="110"/>
      <c r="K249" s="143">
        <v>1.0150000000000001</v>
      </c>
      <c r="L249" s="101">
        <v>1</v>
      </c>
      <c r="M249" s="111">
        <v>1</v>
      </c>
      <c r="N249" s="111">
        <v>1</v>
      </c>
    </row>
    <row r="250" spans="1:14" ht="12.75" customHeight="1">
      <c r="A250" s="110" t="s">
        <v>665</v>
      </c>
      <c r="C250" s="110" t="s">
        <v>659</v>
      </c>
      <c r="D250" s="110" t="s">
        <v>666</v>
      </c>
      <c r="E250" s="110"/>
      <c r="F250" s="142">
        <v>1</v>
      </c>
      <c r="G250" s="111">
        <v>1</v>
      </c>
      <c r="H250" s="111">
        <v>1</v>
      </c>
      <c r="I250" s="111">
        <v>1</v>
      </c>
      <c r="J250" s="110"/>
      <c r="K250" s="143">
        <v>1</v>
      </c>
      <c r="L250" s="101">
        <v>1</v>
      </c>
      <c r="M250" s="111">
        <v>1</v>
      </c>
      <c r="N250" s="111">
        <v>1</v>
      </c>
    </row>
    <row r="251" spans="1:14" ht="12.75" customHeight="1">
      <c r="A251" s="110" t="s">
        <v>667</v>
      </c>
      <c r="C251" s="110" t="s">
        <v>661</v>
      </c>
      <c r="D251" s="110" t="s">
        <v>668</v>
      </c>
      <c r="E251" s="110"/>
      <c r="F251" s="142">
        <v>1</v>
      </c>
      <c r="G251" s="111">
        <v>1</v>
      </c>
      <c r="H251" s="111">
        <v>1</v>
      </c>
      <c r="I251" s="111">
        <v>1</v>
      </c>
      <c r="J251" s="110"/>
      <c r="K251" s="143">
        <v>1</v>
      </c>
      <c r="L251" s="101">
        <v>1</v>
      </c>
      <c r="M251" s="111">
        <v>1</v>
      </c>
      <c r="N251" s="111">
        <v>1</v>
      </c>
    </row>
    <row r="252" spans="1:14" ht="12.75" customHeight="1">
      <c r="A252" s="110" t="s">
        <v>669</v>
      </c>
      <c r="C252" s="110" t="s">
        <v>663</v>
      </c>
      <c r="D252" s="110" t="s">
        <v>670</v>
      </c>
      <c r="E252" s="110"/>
      <c r="F252" s="144">
        <v>1.04</v>
      </c>
      <c r="G252" s="145">
        <v>1.04</v>
      </c>
      <c r="H252" s="145">
        <v>1.04</v>
      </c>
      <c r="I252" s="145">
        <v>1.04</v>
      </c>
      <c r="J252" s="110"/>
      <c r="K252" s="143">
        <v>1</v>
      </c>
      <c r="L252" s="101">
        <v>1</v>
      </c>
      <c r="M252" s="111">
        <v>1</v>
      </c>
      <c r="N252" s="111">
        <v>1</v>
      </c>
    </row>
    <row r="253" spans="1:14" ht="12.75" customHeight="1">
      <c r="A253" s="110" t="s">
        <v>671</v>
      </c>
      <c r="C253" s="110" t="s">
        <v>665</v>
      </c>
      <c r="D253" s="110" t="s">
        <v>672</v>
      </c>
      <c r="E253" s="110"/>
      <c r="F253" s="142">
        <v>1</v>
      </c>
      <c r="G253" s="111">
        <v>1</v>
      </c>
      <c r="H253" s="111">
        <v>1</v>
      </c>
      <c r="I253" s="111">
        <v>1</v>
      </c>
      <c r="J253" s="110"/>
      <c r="K253" s="143">
        <v>1</v>
      </c>
      <c r="L253" s="101">
        <v>1</v>
      </c>
      <c r="M253" s="111">
        <v>1</v>
      </c>
      <c r="N253" s="111">
        <v>1</v>
      </c>
    </row>
    <row r="254" spans="1:14" ht="12.75" customHeight="1">
      <c r="A254" s="110" t="s">
        <v>673</v>
      </c>
      <c r="C254" s="110" t="s">
        <v>667</v>
      </c>
      <c r="D254" s="110" t="s">
        <v>674</v>
      </c>
      <c r="E254" s="110"/>
      <c r="F254" s="144">
        <v>1.04</v>
      </c>
      <c r="G254" s="145">
        <v>1.04</v>
      </c>
      <c r="H254" s="145">
        <v>1.04</v>
      </c>
      <c r="I254" s="145">
        <v>1.04</v>
      </c>
      <c r="J254" s="110"/>
      <c r="K254" s="143">
        <v>1.0150000000000001</v>
      </c>
      <c r="L254" s="101">
        <v>1</v>
      </c>
      <c r="M254" s="111">
        <v>1</v>
      </c>
      <c r="N254" s="111">
        <v>1</v>
      </c>
    </row>
    <row r="255" spans="1:14" ht="12.75" customHeight="1">
      <c r="A255" s="110" t="s">
        <v>675</v>
      </c>
      <c r="C255" s="110" t="s">
        <v>669</v>
      </c>
      <c r="D255" s="110" t="s">
        <v>676</v>
      </c>
      <c r="E255" s="110"/>
      <c r="F255" s="144">
        <v>1.04</v>
      </c>
      <c r="G255" s="145">
        <v>1.04</v>
      </c>
      <c r="H255" s="145">
        <v>1.04</v>
      </c>
      <c r="I255" s="145">
        <v>1.04</v>
      </c>
      <c r="J255" s="110"/>
      <c r="K255" s="143">
        <v>1</v>
      </c>
      <c r="L255" s="101">
        <v>1</v>
      </c>
      <c r="M255" s="111">
        <v>1</v>
      </c>
      <c r="N255" s="111">
        <v>1</v>
      </c>
    </row>
    <row r="256" spans="1:14" ht="12.75" customHeight="1">
      <c r="A256" s="110" t="s">
        <v>677</v>
      </c>
      <c r="C256" s="110" t="s">
        <v>671</v>
      </c>
      <c r="D256" s="110" t="s">
        <v>678</v>
      </c>
      <c r="E256" s="110"/>
      <c r="F256" s="144">
        <v>1.04</v>
      </c>
      <c r="G256" s="145">
        <v>1.04</v>
      </c>
      <c r="H256" s="145">
        <v>1.04</v>
      </c>
      <c r="I256" s="145">
        <v>1.04</v>
      </c>
      <c r="J256" s="110"/>
      <c r="K256" s="143">
        <v>1</v>
      </c>
      <c r="L256" s="101">
        <v>1</v>
      </c>
      <c r="M256" s="111">
        <v>1</v>
      </c>
      <c r="N256" s="111">
        <v>1</v>
      </c>
    </row>
    <row r="257" spans="1:14" ht="12.75" customHeight="1">
      <c r="A257" s="110" t="s">
        <v>679</v>
      </c>
      <c r="C257" s="110" t="s">
        <v>673</v>
      </c>
      <c r="D257" s="110" t="s">
        <v>680</v>
      </c>
      <c r="E257" s="110"/>
      <c r="F257" s="142">
        <v>1</v>
      </c>
      <c r="G257" s="111">
        <v>1</v>
      </c>
      <c r="H257" s="111">
        <v>1</v>
      </c>
      <c r="I257" s="111">
        <v>1</v>
      </c>
      <c r="J257" s="110"/>
      <c r="K257" s="143">
        <v>1</v>
      </c>
      <c r="L257" s="101">
        <v>1</v>
      </c>
      <c r="M257" s="111">
        <v>1</v>
      </c>
      <c r="N257" s="111">
        <v>1</v>
      </c>
    </row>
    <row r="258" spans="1:14" ht="12.75" customHeight="1">
      <c r="A258" s="110" t="s">
        <v>681</v>
      </c>
      <c r="C258" s="110" t="s">
        <v>675</v>
      </c>
      <c r="D258" s="110" t="s">
        <v>682</v>
      </c>
      <c r="E258" s="110"/>
      <c r="F258" s="144">
        <v>1.04</v>
      </c>
      <c r="G258" s="145">
        <v>1.04</v>
      </c>
      <c r="H258" s="145">
        <v>1.04</v>
      </c>
      <c r="I258" s="145">
        <v>1.04</v>
      </c>
      <c r="J258" s="110"/>
      <c r="K258" s="143">
        <v>1</v>
      </c>
      <c r="L258" s="101">
        <v>1</v>
      </c>
      <c r="M258" s="111">
        <v>1</v>
      </c>
      <c r="N258" s="111">
        <v>1</v>
      </c>
    </row>
    <row r="259" spans="1:14" ht="12.75" customHeight="1">
      <c r="A259" s="110" t="s">
        <v>683</v>
      </c>
      <c r="C259" s="110" t="s">
        <v>677</v>
      </c>
      <c r="D259" s="110" t="s">
        <v>684</v>
      </c>
      <c r="E259" s="110"/>
      <c r="F259" s="142">
        <v>1</v>
      </c>
      <c r="G259" s="111">
        <v>1</v>
      </c>
      <c r="H259" s="111">
        <v>1</v>
      </c>
      <c r="I259" s="111">
        <v>1</v>
      </c>
      <c r="J259" s="110"/>
      <c r="K259" s="143">
        <v>1</v>
      </c>
      <c r="L259" s="101">
        <v>1</v>
      </c>
      <c r="M259" s="111">
        <v>1</v>
      </c>
      <c r="N259" s="111">
        <v>1</v>
      </c>
    </row>
    <row r="260" spans="1:14" ht="12.75" customHeight="1">
      <c r="A260" s="110" t="s">
        <v>685</v>
      </c>
      <c r="C260" s="110" t="s">
        <v>679</v>
      </c>
      <c r="D260" s="110" t="s">
        <v>686</v>
      </c>
      <c r="E260" s="110"/>
      <c r="F260" s="142">
        <v>1</v>
      </c>
      <c r="G260" s="111">
        <v>1</v>
      </c>
      <c r="H260" s="111">
        <v>1</v>
      </c>
      <c r="I260" s="111">
        <v>1</v>
      </c>
      <c r="J260" s="110"/>
      <c r="K260" s="143">
        <v>1</v>
      </c>
      <c r="L260" s="101">
        <v>1</v>
      </c>
      <c r="M260" s="111">
        <v>1</v>
      </c>
      <c r="N260" s="111">
        <v>1</v>
      </c>
    </row>
    <row r="261" spans="1:14" ht="12.75" customHeight="1">
      <c r="A261" s="110" t="s">
        <v>687</v>
      </c>
      <c r="C261" s="110" t="s">
        <v>681</v>
      </c>
      <c r="D261" s="110" t="s">
        <v>688</v>
      </c>
      <c r="E261" s="110"/>
      <c r="F261" s="142">
        <v>1</v>
      </c>
      <c r="G261" s="111">
        <v>1</v>
      </c>
      <c r="H261" s="111">
        <v>1</v>
      </c>
      <c r="I261" s="111">
        <v>1</v>
      </c>
      <c r="J261" s="110"/>
      <c r="K261" s="143">
        <v>1</v>
      </c>
      <c r="L261" s="101">
        <v>1</v>
      </c>
      <c r="M261" s="111">
        <v>1</v>
      </c>
      <c r="N261" s="111">
        <v>1</v>
      </c>
    </row>
    <row r="262" spans="1:14" ht="12.75" customHeight="1">
      <c r="A262" s="110" t="s">
        <v>689</v>
      </c>
      <c r="C262" s="110" t="s">
        <v>683</v>
      </c>
      <c r="D262" s="110" t="s">
        <v>690</v>
      </c>
      <c r="E262" s="110"/>
      <c r="F262" s="142">
        <v>1</v>
      </c>
      <c r="G262" s="111">
        <v>1</v>
      </c>
      <c r="H262" s="111">
        <v>1</v>
      </c>
      <c r="I262" s="111">
        <v>1</v>
      </c>
      <c r="J262" s="110"/>
      <c r="K262" s="143">
        <v>1</v>
      </c>
      <c r="L262" s="101">
        <v>1</v>
      </c>
      <c r="M262" s="111">
        <v>1</v>
      </c>
      <c r="N262" s="111">
        <v>1</v>
      </c>
    </row>
    <row r="263" spans="1:14" ht="12.75" customHeight="1">
      <c r="A263" s="110" t="s">
        <v>691</v>
      </c>
      <c r="C263" s="110" t="s">
        <v>685</v>
      </c>
      <c r="D263" s="110" t="s">
        <v>692</v>
      </c>
      <c r="E263" s="110"/>
      <c r="F263" s="142">
        <v>1.0150000000000001</v>
      </c>
      <c r="G263" s="111">
        <v>1</v>
      </c>
      <c r="H263" s="111">
        <v>1</v>
      </c>
      <c r="I263" s="111">
        <v>1</v>
      </c>
      <c r="J263" s="110"/>
      <c r="K263" s="143">
        <v>1.0150000000000001</v>
      </c>
      <c r="L263" s="101">
        <v>1</v>
      </c>
      <c r="M263" s="111">
        <v>1</v>
      </c>
      <c r="N263" s="111">
        <v>1</v>
      </c>
    </row>
    <row r="264" spans="1:14" ht="12.75" customHeight="1">
      <c r="A264" s="110" t="s">
        <v>693</v>
      </c>
      <c r="C264" s="110" t="s">
        <v>687</v>
      </c>
      <c r="D264" s="110" t="s">
        <v>694</v>
      </c>
      <c r="E264" s="110"/>
      <c r="F264" s="142">
        <v>1.0150000000000001</v>
      </c>
      <c r="G264" s="111">
        <v>1</v>
      </c>
      <c r="H264" s="111">
        <v>1</v>
      </c>
      <c r="I264" s="111">
        <v>1</v>
      </c>
      <c r="J264" s="110"/>
      <c r="K264" s="143">
        <v>1.0150000000000001</v>
      </c>
      <c r="L264" s="101">
        <v>1</v>
      </c>
      <c r="M264" s="111">
        <v>1</v>
      </c>
      <c r="N264" s="111">
        <v>1</v>
      </c>
    </row>
    <row r="265" spans="1:14" ht="12.75" customHeight="1">
      <c r="A265" s="110" t="s">
        <v>695</v>
      </c>
      <c r="C265" s="110" t="s">
        <v>689</v>
      </c>
      <c r="D265" s="110" t="s">
        <v>696</v>
      </c>
      <c r="E265" s="110"/>
      <c r="F265" s="142">
        <v>1.0150000000000001</v>
      </c>
      <c r="G265" s="111">
        <v>1</v>
      </c>
      <c r="H265" s="111">
        <v>1</v>
      </c>
      <c r="I265" s="111">
        <v>1</v>
      </c>
      <c r="J265" s="110"/>
      <c r="K265" s="143">
        <v>1.0150000000000001</v>
      </c>
      <c r="L265" s="101">
        <v>1</v>
      </c>
      <c r="M265" s="111">
        <v>1</v>
      </c>
      <c r="N265" s="111">
        <v>1</v>
      </c>
    </row>
    <row r="266" spans="1:14" ht="12.75" customHeight="1">
      <c r="A266" s="110" t="s">
        <v>697</v>
      </c>
      <c r="C266" s="110" t="s">
        <v>691</v>
      </c>
      <c r="D266" s="110" t="s">
        <v>698</v>
      </c>
      <c r="E266" s="110"/>
      <c r="F266" s="142">
        <v>1.02</v>
      </c>
      <c r="G266" s="153">
        <v>1.01</v>
      </c>
      <c r="H266" s="111">
        <v>1</v>
      </c>
      <c r="I266" s="111">
        <v>1</v>
      </c>
      <c r="J266" s="110"/>
      <c r="K266" s="143">
        <v>1</v>
      </c>
      <c r="L266" s="101">
        <v>1</v>
      </c>
      <c r="M266" s="111">
        <v>1</v>
      </c>
      <c r="N266" s="111">
        <v>1</v>
      </c>
    </row>
    <row r="267" spans="1:14" ht="12.75" customHeight="1">
      <c r="A267" s="110" t="s">
        <v>699</v>
      </c>
      <c r="C267" s="110" t="s">
        <v>693</v>
      </c>
      <c r="D267" s="110" t="s">
        <v>700</v>
      </c>
      <c r="E267" s="110"/>
      <c r="F267" s="142">
        <v>1</v>
      </c>
      <c r="G267" s="111">
        <v>1</v>
      </c>
      <c r="H267" s="111">
        <v>1</v>
      </c>
      <c r="I267" s="111">
        <v>1</v>
      </c>
      <c r="J267" s="110"/>
      <c r="K267" s="143">
        <v>1</v>
      </c>
      <c r="L267" s="101">
        <v>1</v>
      </c>
      <c r="M267" s="111">
        <v>1</v>
      </c>
      <c r="N267" s="111">
        <v>1</v>
      </c>
    </row>
    <row r="268" spans="1:14" ht="12.75" customHeight="1">
      <c r="A268" s="110" t="s">
        <v>701</v>
      </c>
      <c r="C268" s="110" t="s">
        <v>695</v>
      </c>
      <c r="D268" s="110" t="s">
        <v>702</v>
      </c>
      <c r="E268" s="110"/>
      <c r="F268" s="142">
        <v>1</v>
      </c>
      <c r="G268" s="111">
        <v>1</v>
      </c>
      <c r="H268" s="111">
        <v>1</v>
      </c>
      <c r="I268" s="111">
        <v>1</v>
      </c>
      <c r="J268" s="110"/>
      <c r="K268" s="143">
        <v>1</v>
      </c>
      <c r="L268" s="101">
        <v>1</v>
      </c>
      <c r="M268" s="111">
        <v>1</v>
      </c>
      <c r="N268" s="111">
        <v>1</v>
      </c>
    </row>
    <row r="269" spans="1:14" ht="12.75" customHeight="1">
      <c r="A269" s="110" t="s">
        <v>703</v>
      </c>
      <c r="C269" s="110" t="s">
        <v>697</v>
      </c>
      <c r="D269" s="110" t="s">
        <v>704</v>
      </c>
      <c r="E269" s="110"/>
      <c r="F269" s="142">
        <v>1</v>
      </c>
      <c r="G269" s="111">
        <v>1</v>
      </c>
      <c r="H269" s="111">
        <v>1</v>
      </c>
      <c r="I269" s="111">
        <v>1</v>
      </c>
      <c r="J269" s="110"/>
      <c r="K269" s="143">
        <v>1</v>
      </c>
      <c r="L269" s="101">
        <v>1</v>
      </c>
      <c r="M269" s="111">
        <v>1</v>
      </c>
      <c r="N269" s="111">
        <v>1</v>
      </c>
    </row>
    <row r="270" spans="1:14" ht="12.75" customHeight="1">
      <c r="A270" s="110" t="s">
        <v>705</v>
      </c>
      <c r="C270" s="110" t="s">
        <v>699</v>
      </c>
      <c r="D270" s="110" t="s">
        <v>706</v>
      </c>
      <c r="E270" s="110"/>
      <c r="F270" s="144">
        <v>1.04</v>
      </c>
      <c r="G270" s="145">
        <v>1.04</v>
      </c>
      <c r="H270" s="145">
        <v>1.04</v>
      </c>
      <c r="I270" s="145">
        <v>1.04</v>
      </c>
      <c r="J270" s="110"/>
      <c r="K270" s="143">
        <v>1</v>
      </c>
      <c r="L270" s="101">
        <v>1</v>
      </c>
      <c r="M270" s="111">
        <v>1</v>
      </c>
      <c r="N270" s="111">
        <v>1</v>
      </c>
    </row>
    <row r="271" spans="1:14" ht="12.75" customHeight="1">
      <c r="A271" s="110" t="s">
        <v>707</v>
      </c>
      <c r="C271" s="110" t="s">
        <v>701</v>
      </c>
      <c r="D271" s="110" t="s">
        <v>708</v>
      </c>
      <c r="E271" s="110"/>
      <c r="F271" s="142">
        <v>1</v>
      </c>
      <c r="G271" s="111">
        <v>1</v>
      </c>
      <c r="H271" s="111">
        <v>1</v>
      </c>
      <c r="I271" s="111">
        <v>1</v>
      </c>
      <c r="J271" s="110"/>
      <c r="K271" s="143">
        <v>1</v>
      </c>
      <c r="L271" s="101">
        <v>1</v>
      </c>
      <c r="M271" s="111">
        <v>1</v>
      </c>
      <c r="N271" s="111">
        <v>1</v>
      </c>
    </row>
    <row r="272" spans="1:14" ht="12.75" customHeight="1">
      <c r="A272" s="110" t="s">
        <v>709</v>
      </c>
      <c r="C272" s="110" t="s">
        <v>703</v>
      </c>
      <c r="D272" s="110" t="s">
        <v>710</v>
      </c>
      <c r="E272" s="110"/>
      <c r="F272" s="142">
        <v>1</v>
      </c>
      <c r="G272" s="111">
        <v>1</v>
      </c>
      <c r="H272" s="111">
        <v>1</v>
      </c>
      <c r="I272" s="111">
        <v>1</v>
      </c>
      <c r="J272" s="110"/>
      <c r="K272" s="143">
        <v>1</v>
      </c>
      <c r="L272" s="101">
        <v>1</v>
      </c>
      <c r="M272" s="111">
        <v>1</v>
      </c>
      <c r="N272" s="111">
        <v>1</v>
      </c>
    </row>
    <row r="273" spans="1:14" ht="12.75" customHeight="1">
      <c r="A273" s="110" t="s">
        <v>711</v>
      </c>
      <c r="C273" s="110" t="s">
        <v>705</v>
      </c>
      <c r="D273" s="110" t="s">
        <v>712</v>
      </c>
      <c r="E273" s="110"/>
      <c r="F273" s="142">
        <v>1</v>
      </c>
      <c r="G273" s="111">
        <v>1</v>
      </c>
      <c r="H273" s="111">
        <v>1</v>
      </c>
      <c r="I273" s="111">
        <v>1</v>
      </c>
      <c r="J273" s="110"/>
      <c r="K273" s="143">
        <v>1</v>
      </c>
      <c r="L273" s="101">
        <v>1</v>
      </c>
      <c r="M273" s="111">
        <v>1</v>
      </c>
      <c r="N273" s="111">
        <v>1</v>
      </c>
    </row>
    <row r="274" spans="1:14" ht="12.75" customHeight="1">
      <c r="A274" s="110" t="s">
        <v>713</v>
      </c>
      <c r="C274" s="110" t="s">
        <v>707</v>
      </c>
      <c r="D274" s="110" t="s">
        <v>714</v>
      </c>
      <c r="E274" s="110"/>
      <c r="F274" s="142">
        <v>1</v>
      </c>
      <c r="G274" s="111">
        <v>1</v>
      </c>
      <c r="H274" s="111">
        <v>1</v>
      </c>
      <c r="I274" s="111">
        <v>1</v>
      </c>
      <c r="J274" s="110"/>
      <c r="K274" s="143">
        <v>1</v>
      </c>
      <c r="L274" s="101">
        <v>1</v>
      </c>
      <c r="M274" s="111">
        <v>1</v>
      </c>
      <c r="N274" s="111">
        <v>1</v>
      </c>
    </row>
    <row r="275" spans="1:14" ht="12.75" customHeight="1">
      <c r="A275" s="110" t="s">
        <v>715</v>
      </c>
      <c r="C275" s="110" t="s">
        <v>709</v>
      </c>
      <c r="D275" s="110" t="s">
        <v>716</v>
      </c>
      <c r="E275" s="110"/>
      <c r="F275" s="142">
        <v>1</v>
      </c>
      <c r="G275" s="111">
        <v>1</v>
      </c>
      <c r="H275" s="111">
        <v>1</v>
      </c>
      <c r="I275" s="111">
        <v>1</v>
      </c>
      <c r="J275" s="110"/>
      <c r="K275" s="143">
        <v>1</v>
      </c>
      <c r="L275" s="101">
        <v>1</v>
      </c>
      <c r="M275" s="111">
        <v>1</v>
      </c>
      <c r="N275" s="111">
        <v>1</v>
      </c>
    </row>
    <row r="276" spans="1:14" ht="12.75" customHeight="1">
      <c r="A276" s="110" t="s">
        <v>717</v>
      </c>
      <c r="C276" s="110" t="s">
        <v>711</v>
      </c>
      <c r="D276" s="110" t="s">
        <v>718</v>
      </c>
      <c r="E276" s="110"/>
      <c r="F276" s="142">
        <v>1</v>
      </c>
      <c r="G276" s="111">
        <v>1</v>
      </c>
      <c r="H276" s="111">
        <v>1</v>
      </c>
      <c r="I276" s="111">
        <v>1</v>
      </c>
      <c r="J276" s="110"/>
      <c r="K276" s="143">
        <v>1</v>
      </c>
      <c r="L276" s="101">
        <v>1</v>
      </c>
      <c r="M276" s="111">
        <v>1</v>
      </c>
      <c r="N276" s="111">
        <v>1</v>
      </c>
    </row>
    <row r="277" spans="1:14" ht="12.75" customHeight="1">
      <c r="A277" s="110" t="s">
        <v>719</v>
      </c>
      <c r="C277" s="110" t="s">
        <v>713</v>
      </c>
      <c r="D277" s="110" t="s">
        <v>720</v>
      </c>
      <c r="E277" s="110"/>
      <c r="F277" s="142">
        <v>1.02</v>
      </c>
      <c r="G277" s="153">
        <v>1.01</v>
      </c>
      <c r="H277" s="111">
        <v>1</v>
      </c>
      <c r="I277" s="111">
        <v>1</v>
      </c>
      <c r="J277" s="110"/>
      <c r="K277" s="143">
        <v>1</v>
      </c>
      <c r="L277" s="101">
        <v>1</v>
      </c>
      <c r="M277" s="111">
        <v>1</v>
      </c>
      <c r="N277" s="111">
        <v>1</v>
      </c>
    </row>
    <row r="278" spans="1:14" ht="12.75" customHeight="1">
      <c r="A278" s="110" t="s">
        <v>721</v>
      </c>
      <c r="C278" s="110" t="s">
        <v>715</v>
      </c>
      <c r="D278" s="110" t="s">
        <v>722</v>
      </c>
      <c r="E278" s="110"/>
      <c r="F278" s="142">
        <v>1.06</v>
      </c>
      <c r="G278" s="111">
        <v>1.06</v>
      </c>
      <c r="H278" s="111">
        <v>1.06</v>
      </c>
      <c r="I278" s="111">
        <v>1.06</v>
      </c>
      <c r="J278" s="110"/>
      <c r="K278" s="143">
        <v>1.06</v>
      </c>
      <c r="L278" s="101">
        <v>1.06</v>
      </c>
      <c r="M278" s="111">
        <v>1.06</v>
      </c>
      <c r="N278" s="111">
        <v>1.06</v>
      </c>
    </row>
    <row r="279" spans="1:14" ht="12.75" customHeight="1">
      <c r="A279" s="110" t="s">
        <v>723</v>
      </c>
      <c r="C279" s="110" t="s">
        <v>717</v>
      </c>
      <c r="D279" s="110" t="s">
        <v>724</v>
      </c>
      <c r="E279" s="110"/>
      <c r="F279" s="142">
        <v>1.0150000000000001</v>
      </c>
      <c r="G279" s="111">
        <v>1</v>
      </c>
      <c r="H279" s="111">
        <v>1</v>
      </c>
      <c r="I279" s="111">
        <v>1</v>
      </c>
      <c r="J279" s="110"/>
      <c r="K279" s="143">
        <v>1.0150000000000001</v>
      </c>
      <c r="L279" s="101">
        <v>1</v>
      </c>
      <c r="M279" s="111">
        <v>1</v>
      </c>
      <c r="N279" s="111">
        <v>1</v>
      </c>
    </row>
    <row r="280" spans="1:14" ht="12.75" customHeight="1">
      <c r="A280" s="110" t="s">
        <v>725</v>
      </c>
      <c r="C280" s="110" t="s">
        <v>719</v>
      </c>
      <c r="D280" s="110" t="s">
        <v>726</v>
      </c>
      <c r="E280" s="110"/>
      <c r="F280" s="142">
        <v>1</v>
      </c>
      <c r="G280" s="111">
        <v>1</v>
      </c>
      <c r="H280" s="111">
        <v>1</v>
      </c>
      <c r="I280" s="111">
        <v>1</v>
      </c>
      <c r="J280" s="110"/>
      <c r="K280" s="143">
        <v>1</v>
      </c>
      <c r="L280" s="101">
        <v>1</v>
      </c>
      <c r="M280" s="111">
        <v>1</v>
      </c>
      <c r="N280" s="111">
        <v>1</v>
      </c>
    </row>
    <row r="281" spans="1:14" ht="12.75" customHeight="1">
      <c r="A281" s="110" t="s">
        <v>727</v>
      </c>
      <c r="C281" s="110" t="s">
        <v>721</v>
      </c>
      <c r="D281" s="110" t="s">
        <v>728</v>
      </c>
      <c r="E281" s="110"/>
      <c r="F281" s="144">
        <v>1.04</v>
      </c>
      <c r="G281" s="145">
        <v>1.04</v>
      </c>
      <c r="H281" s="145">
        <v>1.04</v>
      </c>
      <c r="I281" s="145">
        <v>1.04</v>
      </c>
      <c r="J281" s="110"/>
      <c r="K281" s="143">
        <v>1</v>
      </c>
      <c r="L281" s="101">
        <v>1</v>
      </c>
      <c r="M281" s="111">
        <v>1</v>
      </c>
      <c r="N281" s="111">
        <v>1</v>
      </c>
    </row>
    <row r="282" spans="1:14" ht="12.75" customHeight="1">
      <c r="A282" s="110" t="s">
        <v>729</v>
      </c>
      <c r="C282" s="110" t="s">
        <v>723</v>
      </c>
      <c r="D282" s="110" t="s">
        <v>730</v>
      </c>
      <c r="E282" s="110"/>
      <c r="F282" s="142">
        <v>1</v>
      </c>
      <c r="G282" s="111">
        <v>1</v>
      </c>
      <c r="H282" s="111">
        <v>1</v>
      </c>
      <c r="I282" s="111">
        <v>1</v>
      </c>
      <c r="J282" s="110"/>
      <c r="K282" s="143">
        <v>1</v>
      </c>
      <c r="L282" s="101">
        <v>1</v>
      </c>
      <c r="M282" s="111">
        <v>1</v>
      </c>
      <c r="N282" s="111">
        <v>1</v>
      </c>
    </row>
    <row r="283" spans="1:14" ht="12.75" customHeight="1">
      <c r="A283" s="110" t="s">
        <v>731</v>
      </c>
      <c r="C283" s="110" t="s">
        <v>725</v>
      </c>
      <c r="D283" s="110" t="s">
        <v>732</v>
      </c>
      <c r="E283" s="110"/>
      <c r="F283" s="142">
        <v>1</v>
      </c>
      <c r="G283" s="111">
        <v>1</v>
      </c>
      <c r="H283" s="111">
        <v>1</v>
      </c>
      <c r="I283" s="111">
        <v>1</v>
      </c>
      <c r="J283" s="110"/>
      <c r="K283" s="143">
        <v>1</v>
      </c>
      <c r="L283" s="101">
        <v>1</v>
      </c>
      <c r="M283" s="111">
        <v>1</v>
      </c>
      <c r="N283" s="111">
        <v>1</v>
      </c>
    </row>
    <row r="284" spans="1:14" ht="12.75" customHeight="1">
      <c r="A284" s="110" t="s">
        <v>733</v>
      </c>
      <c r="C284" s="110" t="s">
        <v>727</v>
      </c>
      <c r="D284" s="110" t="s">
        <v>734</v>
      </c>
      <c r="E284" s="110"/>
      <c r="F284" s="142">
        <v>1</v>
      </c>
      <c r="G284" s="111">
        <v>1</v>
      </c>
      <c r="H284" s="111">
        <v>1</v>
      </c>
      <c r="I284" s="111">
        <v>1</v>
      </c>
      <c r="J284" s="110"/>
      <c r="K284" s="143">
        <v>1</v>
      </c>
      <c r="L284" s="101">
        <v>1</v>
      </c>
      <c r="M284" s="111">
        <v>1</v>
      </c>
      <c r="N284" s="111">
        <v>1</v>
      </c>
    </row>
    <row r="285" spans="1:14" ht="12.75" customHeight="1">
      <c r="A285" s="110" t="s">
        <v>735</v>
      </c>
      <c r="C285" s="110" t="s">
        <v>729</v>
      </c>
      <c r="D285" s="110" t="s">
        <v>736</v>
      </c>
      <c r="E285" s="110"/>
      <c r="F285" s="142">
        <v>1</v>
      </c>
      <c r="G285" s="111">
        <v>1</v>
      </c>
      <c r="H285" s="111">
        <v>1</v>
      </c>
      <c r="I285" s="111">
        <v>1</v>
      </c>
      <c r="J285" s="110"/>
      <c r="K285" s="143">
        <v>1</v>
      </c>
      <c r="L285" s="101">
        <v>1</v>
      </c>
      <c r="M285" s="111">
        <v>1</v>
      </c>
      <c r="N285" s="111">
        <v>1</v>
      </c>
    </row>
    <row r="286" spans="1:14" ht="12.75" customHeight="1">
      <c r="A286" s="110" t="s">
        <v>737</v>
      </c>
      <c r="C286" s="110" t="s">
        <v>731</v>
      </c>
      <c r="D286" s="110" t="s">
        <v>738</v>
      </c>
      <c r="E286" s="110"/>
      <c r="F286" s="142">
        <v>1.0150000000000001</v>
      </c>
      <c r="G286" s="111">
        <v>1</v>
      </c>
      <c r="H286" s="111">
        <v>1</v>
      </c>
      <c r="I286" s="111">
        <v>1</v>
      </c>
      <c r="J286" s="110"/>
      <c r="K286" s="143">
        <v>1.0150000000000001</v>
      </c>
      <c r="L286" s="101">
        <v>1</v>
      </c>
      <c r="M286" s="111">
        <v>1</v>
      </c>
      <c r="N286" s="111">
        <v>1</v>
      </c>
    </row>
    <row r="287" spans="1:14" ht="12.75" customHeight="1">
      <c r="A287" s="110" t="s">
        <v>739</v>
      </c>
      <c r="C287" s="110" t="s">
        <v>733</v>
      </c>
      <c r="D287" s="110" t="s">
        <v>740</v>
      </c>
      <c r="E287" s="110"/>
      <c r="F287" s="144">
        <v>1.04</v>
      </c>
      <c r="G287" s="145">
        <v>1.04</v>
      </c>
      <c r="H287" s="145">
        <v>1.04</v>
      </c>
      <c r="I287" s="145">
        <v>1.04</v>
      </c>
      <c r="J287" s="110"/>
      <c r="K287" s="143">
        <v>1</v>
      </c>
      <c r="L287" s="101">
        <v>1</v>
      </c>
      <c r="M287" s="111">
        <v>1</v>
      </c>
      <c r="N287" s="111">
        <v>1</v>
      </c>
    </row>
    <row r="288" spans="1:14" ht="12.75" customHeight="1">
      <c r="A288" s="110" t="s">
        <v>741</v>
      </c>
      <c r="C288" s="110" t="s">
        <v>735</v>
      </c>
      <c r="D288" s="110" t="s">
        <v>742</v>
      </c>
      <c r="E288" s="110"/>
      <c r="F288" s="144">
        <v>1.04</v>
      </c>
      <c r="G288" s="145">
        <v>1.04</v>
      </c>
      <c r="H288" s="145">
        <v>1.04</v>
      </c>
      <c r="I288" s="145">
        <v>1.04</v>
      </c>
      <c r="J288" s="110"/>
      <c r="K288" s="143">
        <v>1</v>
      </c>
      <c r="L288" s="101">
        <v>1</v>
      </c>
      <c r="M288" s="111">
        <v>1</v>
      </c>
      <c r="N288" s="111">
        <v>1</v>
      </c>
    </row>
    <row r="289" spans="1:14" ht="12.75" customHeight="1">
      <c r="A289" s="110" t="s">
        <v>743</v>
      </c>
      <c r="C289" s="110" t="s">
        <v>737</v>
      </c>
      <c r="D289" s="110" t="s">
        <v>744</v>
      </c>
      <c r="E289" s="110"/>
      <c r="F289" s="142">
        <v>1.02</v>
      </c>
      <c r="G289" s="153">
        <v>1.01</v>
      </c>
      <c r="H289" s="111">
        <v>1</v>
      </c>
      <c r="I289" s="111">
        <v>1</v>
      </c>
      <c r="J289" s="110"/>
      <c r="K289" s="143">
        <v>1</v>
      </c>
      <c r="L289" s="101">
        <v>1</v>
      </c>
      <c r="M289" s="111">
        <v>1</v>
      </c>
      <c r="N289" s="111">
        <v>1</v>
      </c>
    </row>
    <row r="290" spans="1:14" ht="12.75" customHeight="1">
      <c r="A290" s="110" t="s">
        <v>745</v>
      </c>
      <c r="C290" s="110" t="s">
        <v>739</v>
      </c>
      <c r="D290" s="110" t="s">
        <v>746</v>
      </c>
      <c r="E290" s="110"/>
      <c r="F290" s="142">
        <v>1</v>
      </c>
      <c r="G290" s="111">
        <v>1</v>
      </c>
      <c r="H290" s="111">
        <v>1</v>
      </c>
      <c r="I290" s="111">
        <v>1</v>
      </c>
      <c r="J290" s="110"/>
      <c r="K290" s="143">
        <v>1</v>
      </c>
      <c r="L290" s="101">
        <v>1</v>
      </c>
      <c r="M290" s="111">
        <v>1</v>
      </c>
      <c r="N290" s="111">
        <v>1</v>
      </c>
    </row>
    <row r="291" spans="1:14" ht="12.75" customHeight="1">
      <c r="A291" s="110" t="s">
        <v>747</v>
      </c>
      <c r="C291" s="110" t="s">
        <v>741</v>
      </c>
      <c r="D291" s="110" t="s">
        <v>748</v>
      </c>
      <c r="E291" s="110"/>
      <c r="F291" s="142">
        <v>1</v>
      </c>
      <c r="G291" s="111">
        <v>1</v>
      </c>
      <c r="H291" s="111">
        <v>1</v>
      </c>
      <c r="I291" s="111">
        <v>1</v>
      </c>
      <c r="J291" s="110"/>
      <c r="K291" s="143">
        <v>1</v>
      </c>
      <c r="L291" s="101">
        <v>1</v>
      </c>
      <c r="M291" s="111">
        <v>1</v>
      </c>
      <c r="N291" s="111">
        <v>1</v>
      </c>
    </row>
    <row r="292" spans="1:14" ht="12.75" customHeight="1">
      <c r="A292" s="110" t="s">
        <v>749</v>
      </c>
      <c r="C292" s="110" t="s">
        <v>743</v>
      </c>
      <c r="D292" s="110" t="s">
        <v>750</v>
      </c>
      <c r="E292" s="110"/>
      <c r="F292" s="142">
        <v>1.02</v>
      </c>
      <c r="G292" s="153">
        <v>1.01</v>
      </c>
      <c r="H292" s="111">
        <v>1</v>
      </c>
      <c r="I292" s="111">
        <v>1</v>
      </c>
      <c r="J292" s="110"/>
      <c r="K292" s="143">
        <v>1</v>
      </c>
      <c r="L292" s="101">
        <v>1</v>
      </c>
      <c r="M292" s="111">
        <v>1</v>
      </c>
      <c r="N292" s="111">
        <v>1</v>
      </c>
    </row>
    <row r="293" spans="1:14" ht="12.75" customHeight="1">
      <c r="A293" s="110" t="s">
        <v>751</v>
      </c>
      <c r="C293" s="110" t="s">
        <v>745</v>
      </c>
      <c r="D293" s="110" t="s">
        <v>752</v>
      </c>
      <c r="E293" s="110"/>
      <c r="F293" s="142">
        <v>1</v>
      </c>
      <c r="G293" s="111">
        <v>1</v>
      </c>
      <c r="H293" s="111">
        <v>1</v>
      </c>
      <c r="I293" s="111">
        <v>1</v>
      </c>
      <c r="J293" s="110"/>
      <c r="K293" s="143">
        <v>1</v>
      </c>
      <c r="L293" s="101">
        <v>1</v>
      </c>
      <c r="M293" s="111">
        <v>1</v>
      </c>
      <c r="N293" s="111">
        <v>1</v>
      </c>
    </row>
    <row r="294" spans="1:14" ht="12.75" customHeight="1">
      <c r="A294" s="110" t="s">
        <v>753</v>
      </c>
      <c r="C294" s="110" t="s">
        <v>747</v>
      </c>
      <c r="D294" s="110" t="s">
        <v>754</v>
      </c>
      <c r="E294" s="110"/>
      <c r="F294" s="142">
        <v>1</v>
      </c>
      <c r="G294" s="111">
        <v>1</v>
      </c>
      <c r="H294" s="111">
        <v>1</v>
      </c>
      <c r="I294" s="111">
        <v>1</v>
      </c>
      <c r="J294" s="110"/>
      <c r="K294" s="143">
        <v>1</v>
      </c>
      <c r="L294" s="101">
        <v>1</v>
      </c>
      <c r="M294" s="111">
        <v>1</v>
      </c>
      <c r="N294" s="111">
        <v>1</v>
      </c>
    </row>
    <row r="295" spans="1:14" ht="12.75" customHeight="1">
      <c r="A295" s="110" t="s">
        <v>755</v>
      </c>
      <c r="C295" s="110" t="s">
        <v>749</v>
      </c>
      <c r="D295" s="110" t="s">
        <v>756</v>
      </c>
      <c r="E295" s="110"/>
      <c r="F295" s="142">
        <v>1</v>
      </c>
      <c r="G295" s="111">
        <v>1</v>
      </c>
      <c r="H295" s="111">
        <v>1</v>
      </c>
      <c r="I295" s="111">
        <v>1</v>
      </c>
      <c r="J295" s="110"/>
      <c r="K295" s="143">
        <v>1</v>
      </c>
      <c r="L295" s="101">
        <v>1</v>
      </c>
      <c r="M295" s="111">
        <v>1</v>
      </c>
      <c r="N295" s="111">
        <v>1</v>
      </c>
    </row>
    <row r="296" spans="1:14" ht="12.75" customHeight="1">
      <c r="A296" s="110" t="s">
        <v>757</v>
      </c>
      <c r="C296" s="110" t="s">
        <v>751</v>
      </c>
      <c r="D296" s="110" t="s">
        <v>758</v>
      </c>
      <c r="E296" s="110"/>
      <c r="F296" s="142">
        <v>1.0750000000000002</v>
      </c>
      <c r="G296" s="111">
        <v>1.06</v>
      </c>
      <c r="H296" s="111">
        <v>1.06</v>
      </c>
      <c r="I296" s="111">
        <v>1.06</v>
      </c>
      <c r="J296" s="110"/>
      <c r="K296" s="143">
        <v>1.0750000000000002</v>
      </c>
      <c r="L296" s="101">
        <v>1.06</v>
      </c>
      <c r="M296" s="111">
        <v>1.06</v>
      </c>
      <c r="N296" s="111">
        <v>1.06</v>
      </c>
    </row>
    <row r="297" spans="1:14" ht="12.75" customHeight="1">
      <c r="A297" s="110" t="s">
        <v>759</v>
      </c>
      <c r="C297" s="110" t="s">
        <v>753</v>
      </c>
      <c r="D297" s="110" t="s">
        <v>760</v>
      </c>
      <c r="E297" s="110"/>
      <c r="F297" s="142">
        <v>1.0750000000000002</v>
      </c>
      <c r="G297" s="111">
        <v>1.06</v>
      </c>
      <c r="H297" s="111">
        <v>1.06</v>
      </c>
      <c r="I297" s="111">
        <v>1.06</v>
      </c>
      <c r="J297" s="110"/>
      <c r="K297" s="143">
        <v>1.0750000000000002</v>
      </c>
      <c r="L297" s="101">
        <v>1.06</v>
      </c>
      <c r="M297" s="111">
        <v>1.06</v>
      </c>
      <c r="N297" s="111">
        <v>1.06</v>
      </c>
    </row>
    <row r="298" spans="1:14" ht="12.75" customHeight="1">
      <c r="A298" s="110" t="s">
        <v>761</v>
      </c>
      <c r="C298" s="110" t="s">
        <v>755</v>
      </c>
      <c r="D298" s="110" t="s">
        <v>762</v>
      </c>
      <c r="E298" s="110"/>
      <c r="F298" s="142">
        <v>1.1400000000000001</v>
      </c>
      <c r="G298" s="153">
        <v>1.1299999999999999</v>
      </c>
      <c r="H298" s="111">
        <v>1.1200000000000001</v>
      </c>
      <c r="I298" s="111">
        <v>1.1200000000000001</v>
      </c>
      <c r="J298" s="110"/>
      <c r="K298" s="143">
        <v>1.1200000000000001</v>
      </c>
      <c r="L298" s="101">
        <v>1.1200000000000001</v>
      </c>
      <c r="M298" s="111">
        <v>1.1200000000000001</v>
      </c>
      <c r="N298" s="111">
        <v>1.1200000000000001</v>
      </c>
    </row>
    <row r="299" spans="1:14" ht="12.75" customHeight="1">
      <c r="A299" s="110" t="s">
        <v>763</v>
      </c>
      <c r="C299" s="110" t="s">
        <v>757</v>
      </c>
      <c r="D299" s="110" t="s">
        <v>764</v>
      </c>
      <c r="E299" s="110"/>
      <c r="F299" s="142">
        <v>1.1200000000000001</v>
      </c>
      <c r="G299" s="111">
        <v>1.1200000000000001</v>
      </c>
      <c r="H299" s="111">
        <v>1.1200000000000001</v>
      </c>
      <c r="I299" s="111">
        <v>1.1200000000000001</v>
      </c>
      <c r="J299" s="110"/>
      <c r="K299" s="143">
        <v>1.1200000000000001</v>
      </c>
      <c r="L299" s="101">
        <v>1.1200000000000001</v>
      </c>
      <c r="M299" s="111">
        <v>1.1200000000000001</v>
      </c>
      <c r="N299" s="111">
        <v>1.1200000000000001</v>
      </c>
    </row>
    <row r="300" spans="1:14" ht="12.75" customHeight="1">
      <c r="A300" s="110" t="s">
        <v>765</v>
      </c>
      <c r="C300" s="110" t="s">
        <v>759</v>
      </c>
      <c r="D300" s="110" t="s">
        <v>766</v>
      </c>
      <c r="E300" s="110"/>
      <c r="F300" s="142">
        <v>1.1200000000000001</v>
      </c>
      <c r="G300" s="111">
        <v>1.1200000000000001</v>
      </c>
      <c r="H300" s="111">
        <v>1.1200000000000001</v>
      </c>
      <c r="I300" s="111">
        <v>1.1200000000000001</v>
      </c>
      <c r="J300" s="110"/>
      <c r="K300" s="143">
        <v>1.1200000000000001</v>
      </c>
      <c r="L300" s="101">
        <v>1.1200000000000001</v>
      </c>
      <c r="M300" s="111">
        <v>1.1200000000000001</v>
      </c>
      <c r="N300" s="111">
        <v>1.1200000000000001</v>
      </c>
    </row>
    <row r="301" spans="1:14" ht="12.75" customHeight="1">
      <c r="A301" s="110" t="s">
        <v>767</v>
      </c>
      <c r="C301" s="110" t="s">
        <v>761</v>
      </c>
      <c r="D301" s="110" t="s">
        <v>768</v>
      </c>
      <c r="E301" s="110"/>
      <c r="F301" s="142">
        <v>1.06</v>
      </c>
      <c r="G301" s="111">
        <v>1.06</v>
      </c>
      <c r="H301" s="111">
        <v>1.06</v>
      </c>
      <c r="I301" s="111">
        <v>1.06</v>
      </c>
      <c r="J301" s="110"/>
      <c r="K301" s="143">
        <v>1.06</v>
      </c>
      <c r="L301" s="101">
        <v>1.06</v>
      </c>
      <c r="M301" s="111">
        <v>1.06</v>
      </c>
      <c r="N301" s="111">
        <v>1.06</v>
      </c>
    </row>
    <row r="302" spans="1:14" ht="12.75" customHeight="1">
      <c r="A302" s="110" t="s">
        <v>769</v>
      </c>
      <c r="C302" s="110" t="s">
        <v>763</v>
      </c>
      <c r="D302" s="110" t="s">
        <v>770</v>
      </c>
      <c r="E302" s="110"/>
      <c r="F302" s="142">
        <v>1.0900000000000001</v>
      </c>
      <c r="G302" s="111">
        <v>1.06</v>
      </c>
      <c r="H302" s="111">
        <v>1.06</v>
      </c>
      <c r="I302" s="111">
        <v>1.06</v>
      </c>
      <c r="J302" s="110"/>
      <c r="K302" s="143">
        <v>1.0900000000000001</v>
      </c>
      <c r="L302" s="101">
        <v>1.06</v>
      </c>
      <c r="M302" s="111">
        <v>1.06</v>
      </c>
      <c r="N302" s="111">
        <v>1.06</v>
      </c>
    </row>
    <row r="303" spans="1:14" ht="12.75" customHeight="1">
      <c r="A303" s="110" t="s">
        <v>771</v>
      </c>
      <c r="C303" s="110" t="s">
        <v>765</v>
      </c>
      <c r="D303" s="110" t="s">
        <v>772</v>
      </c>
      <c r="E303" s="110"/>
      <c r="F303" s="142">
        <v>1.0750000000000002</v>
      </c>
      <c r="G303" s="111">
        <v>1.06</v>
      </c>
      <c r="H303" s="111">
        <v>1.06</v>
      </c>
      <c r="I303" s="111">
        <v>1.06</v>
      </c>
      <c r="J303" s="110"/>
      <c r="K303" s="143">
        <v>1.0750000000000002</v>
      </c>
      <c r="L303" s="101">
        <v>1.06</v>
      </c>
      <c r="M303" s="111">
        <v>1.06</v>
      </c>
      <c r="N303" s="111">
        <v>1.06</v>
      </c>
    </row>
    <row r="304" spans="1:14" ht="12.75" customHeight="1">
      <c r="A304" s="110" t="s">
        <v>773</v>
      </c>
      <c r="C304" s="110" t="s">
        <v>767</v>
      </c>
      <c r="D304" s="110" t="s">
        <v>774</v>
      </c>
      <c r="E304" s="110"/>
      <c r="F304" s="142">
        <v>1.0750000000000002</v>
      </c>
      <c r="G304" s="111">
        <v>1.06</v>
      </c>
      <c r="H304" s="111">
        <v>1.06</v>
      </c>
      <c r="I304" s="111">
        <v>1.06</v>
      </c>
      <c r="J304" s="110"/>
      <c r="K304" s="143">
        <v>1.0750000000000002</v>
      </c>
      <c r="L304" s="101">
        <v>1.06</v>
      </c>
      <c r="M304" s="111">
        <v>1.06</v>
      </c>
      <c r="N304" s="111">
        <v>1.06</v>
      </c>
    </row>
    <row r="305" spans="1:14" ht="12.75" customHeight="1">
      <c r="A305" s="110" t="s">
        <v>775</v>
      </c>
      <c r="C305" s="110" t="s">
        <v>769</v>
      </c>
      <c r="D305" s="110" t="s">
        <v>776</v>
      </c>
      <c r="E305" s="110"/>
      <c r="F305" s="142">
        <v>1.02</v>
      </c>
      <c r="G305" s="153">
        <v>1.01</v>
      </c>
      <c r="H305" s="111">
        <v>1</v>
      </c>
      <c r="I305" s="111">
        <v>1</v>
      </c>
      <c r="J305" s="110"/>
      <c r="K305" s="143">
        <v>1</v>
      </c>
      <c r="L305" s="101">
        <v>1</v>
      </c>
      <c r="M305" s="111">
        <v>1</v>
      </c>
      <c r="N305" s="111">
        <v>1</v>
      </c>
    </row>
    <row r="306" spans="1:14" ht="12.75" customHeight="1">
      <c r="A306" s="110" t="s">
        <v>777</v>
      </c>
      <c r="C306" s="110" t="s">
        <v>771</v>
      </c>
      <c r="D306" s="110" t="s">
        <v>778</v>
      </c>
      <c r="E306" s="110"/>
      <c r="F306" s="142">
        <v>1</v>
      </c>
      <c r="G306" s="111">
        <v>1</v>
      </c>
      <c r="H306" s="111">
        <v>1</v>
      </c>
      <c r="I306" s="111">
        <v>1</v>
      </c>
      <c r="J306" s="110"/>
      <c r="K306" s="143">
        <v>1</v>
      </c>
      <c r="L306" s="101">
        <v>1</v>
      </c>
      <c r="M306" s="111">
        <v>1</v>
      </c>
      <c r="N306" s="111">
        <v>1</v>
      </c>
    </row>
    <row r="307" spans="1:14" ht="12.75" customHeight="1">
      <c r="A307" s="110" t="s">
        <v>779</v>
      </c>
      <c r="C307" s="110" t="s">
        <v>773</v>
      </c>
      <c r="D307" s="110" t="s">
        <v>780</v>
      </c>
      <c r="E307" s="110"/>
      <c r="F307" s="142">
        <v>1.02</v>
      </c>
      <c r="G307" s="153">
        <v>1.01</v>
      </c>
      <c r="H307" s="111">
        <v>1</v>
      </c>
      <c r="I307" s="111">
        <v>1</v>
      </c>
      <c r="J307" s="110"/>
      <c r="K307" s="143">
        <v>1</v>
      </c>
      <c r="L307" s="101">
        <v>1</v>
      </c>
      <c r="M307" s="111">
        <v>1</v>
      </c>
      <c r="N307" s="111">
        <v>1</v>
      </c>
    </row>
    <row r="308" spans="1:14" ht="12.75" customHeight="1">
      <c r="A308" s="110" t="s">
        <v>781</v>
      </c>
      <c r="C308" s="110" t="s">
        <v>775</v>
      </c>
      <c r="D308" s="110" t="s">
        <v>782</v>
      </c>
      <c r="E308" s="110"/>
      <c r="F308" s="142">
        <v>1</v>
      </c>
      <c r="G308" s="111">
        <v>1</v>
      </c>
      <c r="H308" s="111">
        <v>1</v>
      </c>
      <c r="I308" s="111">
        <v>1</v>
      </c>
      <c r="J308" s="110"/>
      <c r="K308" s="143">
        <v>1</v>
      </c>
      <c r="L308" s="101">
        <v>1</v>
      </c>
      <c r="M308" s="111">
        <v>1</v>
      </c>
      <c r="N308" s="111">
        <v>1</v>
      </c>
    </row>
    <row r="309" spans="1:14" ht="12.75" customHeight="1">
      <c r="A309" s="110" t="s">
        <v>783</v>
      </c>
      <c r="C309" s="110" t="s">
        <v>777</v>
      </c>
      <c r="D309" s="110" t="s">
        <v>784</v>
      </c>
      <c r="E309" s="110"/>
      <c r="F309" s="144">
        <v>1.04</v>
      </c>
      <c r="G309" s="145">
        <v>1.04</v>
      </c>
      <c r="H309" s="145">
        <v>1.04</v>
      </c>
      <c r="I309" s="145">
        <v>1.04</v>
      </c>
      <c r="J309" s="110"/>
      <c r="K309" s="143">
        <v>1</v>
      </c>
      <c r="L309" s="101">
        <v>1</v>
      </c>
      <c r="M309" s="111">
        <v>1</v>
      </c>
      <c r="N309" s="111">
        <v>1</v>
      </c>
    </row>
    <row r="310" spans="1:14" ht="12.75" customHeight="1">
      <c r="A310" s="110" t="s">
        <v>785</v>
      </c>
      <c r="C310" s="110" t="s">
        <v>779</v>
      </c>
      <c r="D310" s="110" t="s">
        <v>786</v>
      </c>
      <c r="E310" s="110"/>
      <c r="F310" s="142">
        <v>1</v>
      </c>
      <c r="G310" s="111">
        <v>1</v>
      </c>
      <c r="H310" s="111">
        <v>1</v>
      </c>
      <c r="I310" s="111">
        <v>1</v>
      </c>
      <c r="J310" s="110"/>
      <c r="K310" s="143">
        <v>1</v>
      </c>
      <c r="L310" s="101">
        <v>1</v>
      </c>
      <c r="M310" s="111">
        <v>1</v>
      </c>
      <c r="N310" s="111">
        <v>1</v>
      </c>
    </row>
    <row r="311" spans="1:14" ht="12.75" customHeight="1">
      <c r="A311" s="110" t="s">
        <v>787</v>
      </c>
      <c r="C311" s="110" t="s">
        <v>781</v>
      </c>
      <c r="D311" s="110" t="s">
        <v>788</v>
      </c>
      <c r="E311" s="110"/>
      <c r="F311" s="142">
        <v>1</v>
      </c>
      <c r="G311" s="111">
        <v>1</v>
      </c>
      <c r="H311" s="111">
        <v>1</v>
      </c>
      <c r="I311" s="111">
        <v>1</v>
      </c>
      <c r="J311" s="110"/>
      <c r="K311" s="143">
        <v>1</v>
      </c>
      <c r="L311" s="101">
        <v>1</v>
      </c>
      <c r="M311" s="111">
        <v>1</v>
      </c>
      <c r="N311" s="111">
        <v>1</v>
      </c>
    </row>
    <row r="312" spans="1:14" ht="12.75" customHeight="1">
      <c r="A312" s="110" t="s">
        <v>789</v>
      </c>
      <c r="C312" s="110" t="s">
        <v>783</v>
      </c>
      <c r="D312" s="110" t="s">
        <v>790</v>
      </c>
      <c r="E312" s="110"/>
      <c r="F312" s="144">
        <v>1.04</v>
      </c>
      <c r="G312" s="145">
        <v>1.04</v>
      </c>
      <c r="H312" s="145">
        <v>1.04</v>
      </c>
      <c r="I312" s="145">
        <v>1.04</v>
      </c>
      <c r="J312" s="110"/>
      <c r="K312" s="143">
        <v>1</v>
      </c>
      <c r="L312" s="101">
        <v>1</v>
      </c>
      <c r="M312" s="111">
        <v>1</v>
      </c>
      <c r="N312" s="111">
        <v>1</v>
      </c>
    </row>
    <row r="313" spans="1:14" ht="12.75" customHeight="1">
      <c r="A313" s="110" t="s">
        <v>791</v>
      </c>
      <c r="C313" s="110" t="s">
        <v>785</v>
      </c>
      <c r="D313" s="110" t="s">
        <v>792</v>
      </c>
      <c r="E313" s="110"/>
      <c r="F313" s="142">
        <v>1.02</v>
      </c>
      <c r="G313" s="153">
        <v>1.01</v>
      </c>
      <c r="H313" s="111">
        <v>1</v>
      </c>
      <c r="I313" s="111">
        <v>1</v>
      </c>
      <c r="J313" s="110"/>
      <c r="K313" s="143">
        <v>1</v>
      </c>
      <c r="L313" s="101">
        <v>1</v>
      </c>
      <c r="M313" s="111">
        <v>1</v>
      </c>
      <c r="N313" s="111">
        <v>1</v>
      </c>
    </row>
    <row r="314" spans="1:14" ht="12.75" customHeight="1">
      <c r="A314" s="110" t="s">
        <v>793</v>
      </c>
      <c r="C314" s="110" t="s">
        <v>787</v>
      </c>
      <c r="D314" s="110" t="s">
        <v>794</v>
      </c>
      <c r="E314" s="110"/>
      <c r="F314" s="142">
        <v>1</v>
      </c>
      <c r="G314" s="111">
        <v>1</v>
      </c>
      <c r="H314" s="111">
        <v>1</v>
      </c>
      <c r="I314" s="111">
        <v>1</v>
      </c>
      <c r="J314" s="110"/>
      <c r="K314" s="143">
        <v>1</v>
      </c>
      <c r="L314" s="101">
        <v>1</v>
      </c>
      <c r="M314" s="111">
        <v>1</v>
      </c>
      <c r="N314" s="111">
        <v>1</v>
      </c>
    </row>
    <row r="315" spans="1:14" ht="12.75" customHeight="1">
      <c r="A315" s="115" t="s">
        <v>795</v>
      </c>
      <c r="C315" s="110" t="s">
        <v>789</v>
      </c>
      <c r="D315" s="110" t="s">
        <v>796</v>
      </c>
      <c r="E315" s="110"/>
      <c r="F315" s="144">
        <v>1.04</v>
      </c>
      <c r="G315" s="145">
        <v>1.04</v>
      </c>
      <c r="H315" s="145">
        <v>1.04</v>
      </c>
      <c r="I315" s="145">
        <v>1.04</v>
      </c>
      <c r="J315" s="110"/>
      <c r="K315" s="143">
        <v>1</v>
      </c>
      <c r="L315" s="101">
        <v>1</v>
      </c>
      <c r="M315" s="111">
        <v>1</v>
      </c>
      <c r="N315" s="111">
        <v>1</v>
      </c>
    </row>
    <row r="316" spans="1:14" ht="12.75" customHeight="1">
      <c r="A316" s="110" t="s">
        <v>797</v>
      </c>
      <c r="C316" s="110" t="s">
        <v>791</v>
      </c>
      <c r="D316" s="110" t="s">
        <v>798</v>
      </c>
      <c r="E316" s="110"/>
      <c r="F316" s="142">
        <v>1</v>
      </c>
      <c r="G316" s="111">
        <v>1</v>
      </c>
      <c r="H316" s="111">
        <v>1</v>
      </c>
      <c r="I316" s="111">
        <v>1</v>
      </c>
      <c r="J316" s="110"/>
      <c r="K316" s="143">
        <v>1</v>
      </c>
      <c r="L316" s="101">
        <v>1</v>
      </c>
      <c r="M316" s="111">
        <v>1</v>
      </c>
      <c r="N316" s="111">
        <v>1</v>
      </c>
    </row>
    <row r="317" spans="1:14" ht="12.75" customHeight="1">
      <c r="A317" s="110" t="s">
        <v>799</v>
      </c>
      <c r="C317" s="110" t="s">
        <v>793</v>
      </c>
      <c r="D317" s="110" t="s">
        <v>800</v>
      </c>
      <c r="E317" s="110"/>
      <c r="F317" s="142">
        <v>1.02</v>
      </c>
      <c r="G317" s="153">
        <v>1.01</v>
      </c>
      <c r="H317" s="111">
        <v>1</v>
      </c>
      <c r="I317" s="111">
        <v>1</v>
      </c>
      <c r="J317" s="110"/>
      <c r="K317" s="143">
        <v>1</v>
      </c>
      <c r="L317" s="101">
        <v>1</v>
      </c>
      <c r="M317" s="111">
        <v>1</v>
      </c>
      <c r="N317" s="111">
        <v>1</v>
      </c>
    </row>
    <row r="318" spans="1:14" ht="12.75" customHeight="1">
      <c r="A318" s="110" t="s">
        <v>801</v>
      </c>
      <c r="C318" s="115" t="s">
        <v>795</v>
      </c>
      <c r="D318" s="110" t="s">
        <v>802</v>
      </c>
      <c r="E318" s="110"/>
      <c r="F318" s="142">
        <v>1</v>
      </c>
      <c r="G318" s="111">
        <v>1</v>
      </c>
      <c r="H318" s="111">
        <v>1</v>
      </c>
      <c r="I318" s="111">
        <v>1</v>
      </c>
      <c r="J318" s="110"/>
      <c r="K318" s="143">
        <v>1</v>
      </c>
      <c r="L318" s="101">
        <v>1</v>
      </c>
      <c r="M318" s="111">
        <v>1</v>
      </c>
      <c r="N318" s="111">
        <v>1</v>
      </c>
    </row>
    <row r="319" spans="1:14" ht="12.75" customHeight="1">
      <c r="A319" s="110" t="s">
        <v>803</v>
      </c>
      <c r="C319" s="110" t="s">
        <v>797</v>
      </c>
      <c r="D319" s="110" t="s">
        <v>804</v>
      </c>
      <c r="E319" s="110"/>
      <c r="F319" s="142">
        <v>1</v>
      </c>
      <c r="G319" s="111">
        <v>1</v>
      </c>
      <c r="H319" s="111">
        <v>1</v>
      </c>
      <c r="I319" s="111">
        <v>1</v>
      </c>
      <c r="J319" s="110"/>
      <c r="K319" s="143">
        <v>1</v>
      </c>
      <c r="L319" s="101">
        <v>1</v>
      </c>
      <c r="M319" s="111">
        <v>1</v>
      </c>
      <c r="N319" s="111">
        <v>1</v>
      </c>
    </row>
    <row r="320" spans="1:14" ht="12.75" customHeight="1">
      <c r="A320" s="110" t="s">
        <v>805</v>
      </c>
      <c r="C320" s="110" t="s">
        <v>799</v>
      </c>
      <c r="D320" s="110" t="s">
        <v>806</v>
      </c>
      <c r="E320" s="110"/>
      <c r="F320" s="142">
        <v>1</v>
      </c>
      <c r="G320" s="111">
        <v>1</v>
      </c>
      <c r="H320" s="111">
        <v>1</v>
      </c>
      <c r="I320" s="111">
        <v>1</v>
      </c>
      <c r="J320" s="110"/>
      <c r="K320" s="143">
        <v>1</v>
      </c>
      <c r="L320" s="101">
        <v>1</v>
      </c>
      <c r="M320" s="111">
        <v>1</v>
      </c>
      <c r="N320" s="111">
        <v>1</v>
      </c>
    </row>
    <row r="321" spans="1:14" ht="12.75" customHeight="1">
      <c r="A321" s="110" t="s">
        <v>807</v>
      </c>
      <c r="C321" s="110" t="s">
        <v>801</v>
      </c>
      <c r="D321" s="110" t="s">
        <v>808</v>
      </c>
      <c r="E321" s="110"/>
      <c r="F321" s="142">
        <v>1</v>
      </c>
      <c r="G321" s="111">
        <v>1</v>
      </c>
      <c r="H321" s="111">
        <v>1</v>
      </c>
      <c r="I321" s="111">
        <v>1</v>
      </c>
      <c r="J321" s="110"/>
      <c r="K321" s="143">
        <v>1</v>
      </c>
      <c r="L321" s="101">
        <v>1</v>
      </c>
      <c r="M321" s="111">
        <v>1</v>
      </c>
      <c r="N321" s="111">
        <v>1</v>
      </c>
    </row>
    <row r="322" spans="1:14" ht="12.75" customHeight="1">
      <c r="A322" s="110" t="s">
        <v>809</v>
      </c>
      <c r="C322" s="110" t="s">
        <v>803</v>
      </c>
      <c r="D322" s="110" t="s">
        <v>810</v>
      </c>
      <c r="E322" s="110"/>
      <c r="F322" s="142">
        <v>1</v>
      </c>
      <c r="G322" s="111">
        <v>1</v>
      </c>
      <c r="H322" s="111">
        <v>1</v>
      </c>
      <c r="I322" s="111">
        <v>1</v>
      </c>
      <c r="J322" s="110"/>
      <c r="K322" s="143">
        <v>1</v>
      </c>
      <c r="L322" s="101">
        <v>1</v>
      </c>
      <c r="M322" s="111">
        <v>1</v>
      </c>
      <c r="N322" s="111">
        <v>1</v>
      </c>
    </row>
    <row r="323" spans="1:14" ht="12.75" customHeight="1">
      <c r="A323" s="110" t="s">
        <v>811</v>
      </c>
      <c r="C323" s="110" t="s">
        <v>805</v>
      </c>
      <c r="D323" s="110" t="s">
        <v>812</v>
      </c>
      <c r="E323" s="110"/>
      <c r="F323" s="142">
        <v>1</v>
      </c>
      <c r="G323" s="111">
        <v>1</v>
      </c>
      <c r="H323" s="111">
        <v>1</v>
      </c>
      <c r="I323" s="111">
        <v>1</v>
      </c>
      <c r="J323" s="110"/>
      <c r="K323" s="143">
        <v>1</v>
      </c>
      <c r="L323" s="101">
        <v>1</v>
      </c>
      <c r="M323" s="111">
        <v>1</v>
      </c>
      <c r="N323" s="111">
        <v>1</v>
      </c>
    </row>
    <row r="324" spans="1:14" ht="12.75" customHeight="1">
      <c r="A324" s="110" t="s">
        <v>813</v>
      </c>
      <c r="C324" s="110" t="s">
        <v>807</v>
      </c>
      <c r="D324" s="110" t="s">
        <v>814</v>
      </c>
      <c r="E324" s="110"/>
      <c r="F324" s="142">
        <v>1</v>
      </c>
      <c r="G324" s="111">
        <v>1</v>
      </c>
      <c r="H324" s="111">
        <v>1</v>
      </c>
      <c r="I324" s="111">
        <v>1</v>
      </c>
      <c r="J324" s="110"/>
      <c r="K324" s="143">
        <v>1</v>
      </c>
      <c r="L324" s="101">
        <v>1</v>
      </c>
      <c r="M324" s="111">
        <v>1</v>
      </c>
      <c r="N324" s="111">
        <v>1</v>
      </c>
    </row>
    <row r="325" spans="1:14" ht="12.75" customHeight="1">
      <c r="A325" s="110" t="s">
        <v>815</v>
      </c>
      <c r="C325" s="110" t="s">
        <v>809</v>
      </c>
      <c r="D325" s="110" t="s">
        <v>816</v>
      </c>
      <c r="E325" s="110"/>
      <c r="F325" s="142">
        <v>1</v>
      </c>
      <c r="G325" s="111">
        <v>1</v>
      </c>
      <c r="H325" s="111">
        <v>1</v>
      </c>
      <c r="I325" s="111">
        <v>1</v>
      </c>
      <c r="J325" s="110"/>
      <c r="K325" s="143">
        <v>1</v>
      </c>
      <c r="L325" s="101">
        <v>1</v>
      </c>
      <c r="M325" s="111">
        <v>1</v>
      </c>
      <c r="N325" s="111">
        <v>1</v>
      </c>
    </row>
    <row r="326" spans="1:14" ht="12.75" customHeight="1">
      <c r="A326" s="110" t="s">
        <v>817</v>
      </c>
      <c r="C326" s="110" t="s">
        <v>811</v>
      </c>
      <c r="D326" s="110" t="s">
        <v>818</v>
      </c>
      <c r="E326" s="110"/>
      <c r="F326" s="142">
        <v>1</v>
      </c>
      <c r="G326" s="111">
        <v>1</v>
      </c>
      <c r="H326" s="111">
        <v>1</v>
      </c>
      <c r="I326" s="111">
        <v>1</v>
      </c>
      <c r="J326" s="110"/>
      <c r="K326" s="143">
        <v>1</v>
      </c>
      <c r="L326" s="101">
        <v>1</v>
      </c>
      <c r="M326" s="111">
        <v>1</v>
      </c>
      <c r="N326" s="111">
        <v>1</v>
      </c>
    </row>
    <row r="327" spans="1:14" ht="12.75" customHeight="1">
      <c r="A327" s="110" t="s">
        <v>819</v>
      </c>
      <c r="C327" s="110" t="s">
        <v>813</v>
      </c>
      <c r="D327" s="110" t="s">
        <v>820</v>
      </c>
      <c r="E327" s="110"/>
      <c r="F327" s="142">
        <v>1</v>
      </c>
      <c r="G327" s="111">
        <v>1</v>
      </c>
      <c r="H327" s="111">
        <v>1</v>
      </c>
      <c r="I327" s="111">
        <v>1</v>
      </c>
      <c r="J327" s="110"/>
      <c r="K327" s="143">
        <v>1</v>
      </c>
      <c r="L327" s="101">
        <v>1</v>
      </c>
      <c r="M327" s="111">
        <v>1</v>
      </c>
      <c r="N327" s="111">
        <v>1</v>
      </c>
    </row>
    <row r="328" spans="1:14" ht="12.75" customHeight="1">
      <c r="A328" s="110" t="s">
        <v>821</v>
      </c>
      <c r="C328" s="110" t="s">
        <v>815</v>
      </c>
      <c r="D328" s="110" t="s">
        <v>822</v>
      </c>
      <c r="E328" s="110"/>
      <c r="F328" s="142">
        <v>1</v>
      </c>
      <c r="G328" s="111">
        <v>1</v>
      </c>
      <c r="H328" s="111">
        <v>1</v>
      </c>
      <c r="I328" s="111">
        <v>1</v>
      </c>
      <c r="J328" s="110"/>
      <c r="K328" s="143">
        <v>1</v>
      </c>
      <c r="L328" s="101">
        <v>1</v>
      </c>
      <c r="M328" s="111">
        <v>1</v>
      </c>
      <c r="N328" s="111">
        <v>1</v>
      </c>
    </row>
    <row r="329" spans="1:14" ht="12.75" customHeight="1">
      <c r="A329" s="110" t="s">
        <v>823</v>
      </c>
      <c r="C329" s="110" t="s">
        <v>817</v>
      </c>
      <c r="D329" s="110" t="s">
        <v>824</v>
      </c>
      <c r="E329" s="110"/>
      <c r="F329" s="142">
        <v>1</v>
      </c>
      <c r="G329" s="111">
        <v>1</v>
      </c>
      <c r="H329" s="111">
        <v>1</v>
      </c>
      <c r="I329" s="111">
        <v>1</v>
      </c>
      <c r="J329" s="110"/>
      <c r="K329" s="143">
        <v>1</v>
      </c>
      <c r="L329" s="101">
        <v>1</v>
      </c>
      <c r="M329" s="111">
        <v>1</v>
      </c>
      <c r="N329" s="111">
        <v>1</v>
      </c>
    </row>
    <row r="330" spans="1:14" ht="12.75" customHeight="1">
      <c r="A330" s="110" t="s">
        <v>825</v>
      </c>
      <c r="C330" s="110" t="s">
        <v>819</v>
      </c>
      <c r="D330" s="110" t="s">
        <v>826</v>
      </c>
      <c r="E330" s="110"/>
      <c r="F330" s="142">
        <v>1</v>
      </c>
      <c r="G330" s="111">
        <v>1</v>
      </c>
      <c r="H330" s="111">
        <v>1</v>
      </c>
      <c r="I330" s="111">
        <v>1</v>
      </c>
      <c r="J330" s="110"/>
      <c r="K330" s="143">
        <v>1</v>
      </c>
      <c r="L330" s="101">
        <v>1</v>
      </c>
      <c r="M330" s="111">
        <v>1</v>
      </c>
      <c r="N330" s="111">
        <v>1</v>
      </c>
    </row>
    <row r="331" spans="1:14" ht="12.75" customHeight="1">
      <c r="A331" s="110" t="s">
        <v>827</v>
      </c>
      <c r="C331" s="110" t="s">
        <v>821</v>
      </c>
      <c r="D331" s="110" t="s">
        <v>828</v>
      </c>
      <c r="E331" s="110"/>
      <c r="F331" s="142">
        <v>1</v>
      </c>
      <c r="G331" s="111">
        <v>1</v>
      </c>
      <c r="H331" s="111">
        <v>1</v>
      </c>
      <c r="I331" s="111">
        <v>1</v>
      </c>
      <c r="J331" s="110"/>
      <c r="K331" s="143">
        <v>1</v>
      </c>
      <c r="L331" s="101">
        <v>1</v>
      </c>
      <c r="M331" s="111">
        <v>1</v>
      </c>
      <c r="N331" s="111">
        <v>1</v>
      </c>
    </row>
    <row r="332" spans="1:14">
      <c r="C332" s="110" t="s">
        <v>823</v>
      </c>
      <c r="D332" s="110" t="s">
        <v>829</v>
      </c>
      <c r="E332" s="110"/>
      <c r="F332" s="142">
        <v>1.0150000000000001</v>
      </c>
      <c r="G332" s="111">
        <v>1</v>
      </c>
      <c r="H332" s="111">
        <v>1</v>
      </c>
      <c r="I332" s="111">
        <v>1</v>
      </c>
      <c r="J332" s="110"/>
      <c r="K332" s="143">
        <v>1.0150000000000001</v>
      </c>
      <c r="L332" s="101">
        <v>1</v>
      </c>
      <c r="M332" s="111">
        <v>1</v>
      </c>
      <c r="N332" s="111">
        <v>1</v>
      </c>
    </row>
    <row r="333" spans="1:14">
      <c r="C333" s="110" t="s">
        <v>825</v>
      </c>
      <c r="D333" s="110" t="s">
        <v>830</v>
      </c>
      <c r="E333" s="110"/>
      <c r="F333" s="142">
        <v>1</v>
      </c>
      <c r="G333" s="111">
        <v>1</v>
      </c>
      <c r="H333" s="111">
        <v>1</v>
      </c>
      <c r="I333" s="111">
        <v>1</v>
      </c>
      <c r="J333" s="110"/>
      <c r="K333" s="143">
        <v>1</v>
      </c>
      <c r="L333" s="101">
        <v>1</v>
      </c>
      <c r="M333" s="111">
        <v>1</v>
      </c>
      <c r="N333" s="111">
        <v>1</v>
      </c>
    </row>
    <row r="334" spans="1:14">
      <c r="C334" s="110" t="s">
        <v>827</v>
      </c>
      <c r="D334" s="110" t="s">
        <v>831</v>
      </c>
      <c r="E334" s="110"/>
      <c r="F334" s="142">
        <v>1</v>
      </c>
      <c r="G334" s="111">
        <v>1</v>
      </c>
      <c r="H334" s="111">
        <v>1</v>
      </c>
      <c r="I334" s="111">
        <v>1</v>
      </c>
      <c r="J334" s="110"/>
      <c r="K334" s="143">
        <v>1</v>
      </c>
      <c r="L334" s="101">
        <v>1</v>
      </c>
      <c r="M334" s="111">
        <v>1</v>
      </c>
      <c r="N334" s="111">
        <v>1</v>
      </c>
    </row>
  </sheetData>
  <autoFilter ref="A9:N331" xr:uid="{38D8A721-FEAB-4002-B103-D0DD23BFA7F1}"/>
  <pageMargins left="0.25" right="0.25" top="0.5" bottom="0.75" header="0.3" footer="0.25"/>
  <pageSetup scale="94" orientation="landscape" r:id="rId1"/>
  <headerFooter scaleWithDoc="0">
    <oddFooter xml:space="preserve">&amp;L&amp;10    Note:  &amp;"-,Italic"Italicized&amp;"-,Regular"factors include an adjustment.&amp;8
     LEAP Document 3 is referenced in the House Appropriations Chair Proposed 2023-25 Operating Budget.&amp;R&amp;9Page &amp;P of &amp;N  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8DEB-C03D-4A4D-9F88-74585A3633C6}">
  <sheetPr codeName="Sheet9">
    <pageSetUpPr fitToPage="1"/>
  </sheetPr>
  <dimension ref="A1:O18"/>
  <sheetViews>
    <sheetView zoomScaleNormal="100" workbookViewId="0">
      <selection sqref="A1:O5"/>
    </sheetView>
  </sheetViews>
  <sheetFormatPr defaultRowHeight="14.4"/>
  <cols>
    <col min="1" max="1" width="12.44140625" customWidth="1"/>
    <col min="3" max="3" width="10.5546875" customWidth="1"/>
    <col min="4" max="4" width="11.5546875" customWidth="1"/>
    <col min="5" max="5" width="11.44140625" customWidth="1"/>
  </cols>
  <sheetData>
    <row r="1" spans="1:15" ht="14.85" customHeight="1">
      <c r="A1" s="183" t="s">
        <v>832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5">
      <c r="A6" s="184" t="s">
        <v>833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1:15" ht="31.5" customHeight="1">
      <c r="A7" s="185" t="s">
        <v>834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</row>
    <row r="9" spans="1:15">
      <c r="A9" s="126" t="s">
        <v>835</v>
      </c>
      <c r="B9" s="126" t="s">
        <v>836</v>
      </c>
      <c r="C9" s="126" t="s">
        <v>837</v>
      </c>
      <c r="D9" s="126" t="s">
        <v>838</v>
      </c>
      <c r="E9" s="126" t="s">
        <v>839</v>
      </c>
    </row>
    <row r="10" spans="1:15">
      <c r="A10" s="20" t="s">
        <v>840</v>
      </c>
      <c r="B10" s="131" t="s">
        <v>15</v>
      </c>
      <c r="C10" s="127">
        <v>40000</v>
      </c>
      <c r="D10" s="128">
        <f t="shared" ref="D10:D14" si="0">C10*1.1</f>
        <v>44000</v>
      </c>
      <c r="E10" s="127">
        <v>90000</v>
      </c>
    </row>
    <row r="11" spans="1:15">
      <c r="A11" s="20" t="s">
        <v>841</v>
      </c>
      <c r="B11" s="129">
        <v>1.9E-2</v>
      </c>
      <c r="C11" s="127">
        <v>40760</v>
      </c>
      <c r="D11" s="128">
        <f t="shared" si="0"/>
        <v>44836</v>
      </c>
      <c r="E11" s="127">
        <v>91710</v>
      </c>
    </row>
    <row r="12" spans="1:15">
      <c r="A12" s="20" t="s">
        <v>842</v>
      </c>
      <c r="B12" s="129">
        <v>0.02</v>
      </c>
      <c r="C12" s="127">
        <v>41575</v>
      </c>
      <c r="D12" s="128">
        <f t="shared" si="0"/>
        <v>45732.500000000007</v>
      </c>
      <c r="E12" s="127">
        <v>93544</v>
      </c>
    </row>
    <row r="13" spans="1:15">
      <c r="A13" s="20" t="s">
        <v>843</v>
      </c>
      <c r="B13" s="129">
        <v>1.6E-2</v>
      </c>
      <c r="C13" s="127">
        <v>42240</v>
      </c>
      <c r="D13" s="128">
        <f t="shared" si="0"/>
        <v>46464.000000000007</v>
      </c>
      <c r="E13" s="127">
        <v>95041</v>
      </c>
    </row>
    <row r="14" spans="1:15">
      <c r="A14" s="20" t="s">
        <v>844</v>
      </c>
      <c r="B14" s="129">
        <v>0.02</v>
      </c>
      <c r="C14" s="127">
        <v>43085</v>
      </c>
      <c r="D14" s="128">
        <f t="shared" si="0"/>
        <v>47393.500000000007</v>
      </c>
      <c r="E14" s="127">
        <v>96942</v>
      </c>
    </row>
    <row r="15" spans="1:15">
      <c r="A15" s="20" t="s">
        <v>845</v>
      </c>
      <c r="B15" s="129">
        <v>5.5E-2</v>
      </c>
      <c r="C15" s="127">
        <v>45455</v>
      </c>
      <c r="D15" s="128">
        <f>C15*1.1</f>
        <v>50000.500000000007</v>
      </c>
      <c r="E15" s="127">
        <v>102274</v>
      </c>
    </row>
    <row r="16" spans="1:15">
      <c r="A16" s="20" t="s">
        <v>181</v>
      </c>
      <c r="B16" s="146">
        <v>3.6999999999999998E-2</v>
      </c>
      <c r="C16" s="147">
        <f>C15*(1+B16)</f>
        <v>47136.834999999999</v>
      </c>
      <c r="D16" s="128">
        <f>C16*1.1</f>
        <v>51850.518500000006</v>
      </c>
      <c r="E16" s="147">
        <f>E15*(1+B16)</f>
        <v>106058.13799999999</v>
      </c>
    </row>
    <row r="17" spans="1:5">
      <c r="A17" s="20" t="s">
        <v>182</v>
      </c>
      <c r="B17" s="146">
        <v>3.6999999999999998E-2</v>
      </c>
      <c r="C17" s="147">
        <f>C16*(1+B17)</f>
        <v>48880.897894999995</v>
      </c>
      <c r="D17" s="128">
        <f>C17*1.1</f>
        <v>53768.987684499996</v>
      </c>
      <c r="E17" s="147">
        <f>E16*(1+B17)</f>
        <v>109982.28910599998</v>
      </c>
    </row>
    <row r="18" spans="1:5">
      <c r="A18" s="20" t="s">
        <v>183</v>
      </c>
      <c r="B18" s="146">
        <v>2.5000000000000001E-2</v>
      </c>
      <c r="C18" s="147">
        <f>C17*(1+B18)</f>
        <v>50102.920342374993</v>
      </c>
      <c r="D18" s="128">
        <f>C18*1.1</f>
        <v>55113.212376612501</v>
      </c>
      <c r="E18" s="147">
        <f>E17*(1+B18)</f>
        <v>112731.84633364997</v>
      </c>
    </row>
  </sheetData>
  <mergeCells count="3">
    <mergeCell ref="A1:O5"/>
    <mergeCell ref="A6:O6"/>
    <mergeCell ref="A7:O7"/>
  </mergeCells>
  <pageMargins left="0.7" right="0.7" top="0.75" bottom="0.75" header="0.3" footer="0.3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475A6-437B-4C83-A622-B99937B8AA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4F1E2E-727D-4F00-9C7B-A1B1B5298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61C43B-4D80-4590-BA73-DC1FC8B62F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2025-26 School Year</vt:lpstr>
      <vt:lpstr>Salaries, Benefits, and Other</vt:lpstr>
      <vt:lpstr>School Level Staff</vt:lpstr>
      <vt:lpstr>Teachers</vt:lpstr>
      <vt:lpstr>Other Staff, MSOC &amp; Categorical</vt:lpstr>
      <vt:lpstr>CTE &amp; Skills Centers</vt:lpstr>
      <vt:lpstr>Small High Funding Factors</vt:lpstr>
      <vt:lpstr>LEAP Current Law</vt:lpstr>
      <vt:lpstr>MinMax CIS Salary</vt:lpstr>
      <vt:lpstr>'Salaries, Benefits, and Other'!Print_Area</vt:lpstr>
      <vt:lpstr>'Small High Funding Factors'!Print_Area</vt:lpstr>
      <vt:lpstr>'LEAP Current Law'!Print_Titles</vt:lpstr>
    </vt:vector>
  </TitlesOfParts>
  <Manager/>
  <Company>OSPI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OSPI</dc:creator>
  <cp:keywords/>
  <dc:description/>
  <cp:lastModifiedBy>Jackie McDonald</cp:lastModifiedBy>
  <cp:revision/>
  <dcterms:created xsi:type="dcterms:W3CDTF">2010-11-09T16:43:41Z</dcterms:created>
  <dcterms:modified xsi:type="dcterms:W3CDTF">2026-01-07T19:02:48Z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2024-12-02T22:19:35Z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e218c02f-bbe2-444e-863b-cd4d069fb297</vt:lpwstr>
  </property>
  <property fmtid="{D5CDD505-2E9C-101B-9397-08002B2CF9AE}" pid="8" name="MSIP_Label_9145f431-4c8c-42c6-a5a5-ba6d3bdea585_ContentBits">
    <vt:lpwstr>0</vt:lpwstr>
  </property>
</Properties>
</file>