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autoCompressPictures="0"/>
  <mc:AlternateContent xmlns:mc="http://schemas.openxmlformats.org/markup-compatibility/2006">
    <mc:Choice Requires="x15">
      <x15ac:absPath xmlns:x15ac="http://schemas.microsoft.com/office/spreadsheetml/2010/11/ac" url="https://waospi-my.sharepoint.com/personal/jennifer_kelley_k12_wa_us/Documents/WEB APPROVAL REVIEWS/Sandy G/"/>
    </mc:Choice>
  </mc:AlternateContent>
  <xr:revisionPtr revIDLastSave="0" documentId="8_{C9202DDE-AB4F-4F33-BBDD-87D5B081E72C}" xr6:coauthVersionLast="47" xr6:coauthVersionMax="47" xr10:uidLastSave="{00000000-0000-0000-0000-000000000000}"/>
  <bookViews>
    <workbookView xWindow="-108" yWindow="-108" windowWidth="23256" windowHeight="12456" tabRatio="793" firstSheet="3" activeTab="3" xr2:uid="{00000000-000D-0000-FFFF-FFFF00000000}"/>
  </bookViews>
  <sheets>
    <sheet name="RemovalByDisability" sheetId="30" r:id="rId1"/>
    <sheet name="SuspendsByDisability" sheetId="32" r:id="rId2"/>
    <sheet name="DiscRemovalsByDisability" sheetId="34" r:id="rId3"/>
    <sheet name="RemovalsByRaceEth" sheetId="35" r:id="rId4"/>
    <sheet name="SuspendsByRaceEth" sheetId="37" r:id="rId5"/>
    <sheet name="DiscRemovalsByRaceEth" sheetId="39" r:id="rId6"/>
    <sheet name="RemovalsByGender" sheetId="40" r:id="rId7"/>
    <sheet name="SuspendsByGender" sheetId="41" r:id="rId8"/>
    <sheet name="DiscRemovalsByGender" sheetId="42" r:id="rId9"/>
    <sheet name="RemovalsByLEP" sheetId="43" r:id="rId10"/>
    <sheet name="SuspendsByLEP" sheetId="44" r:id="rId11"/>
    <sheet name="DiscRemovalsByLEP" sheetId="45" r:id="rId12"/>
    <sheet name="TotalExpulsions" sheetId="46" r:id="rId13"/>
    <sheet name="Attribution" sheetId="53" r:id="rId14"/>
  </sheets>
  <externalReferences>
    <externalReference r:id="rId15"/>
  </externalReferences>
  <definedNames>
    <definedName name="_xlnm.Print_Area" localSheetId="2">DiscRemovalsByDisability!$A$1:$E$24</definedName>
    <definedName name="_xlnm.Print_Area" localSheetId="8">DiscRemovalsByGender!$A$1:$E$12</definedName>
    <definedName name="_xlnm.Print_Area" localSheetId="11">DiscRemovalsByLEP!$A$1:$E$12</definedName>
    <definedName name="_xlnm.Print_Area" localSheetId="5">DiscRemovalsByRaceEth!$A$1:$E$17</definedName>
    <definedName name="_xlnm.Print_Area" localSheetId="0">RemovalByDisability!$A$1:$F$24</definedName>
    <definedName name="_xlnm.Print_Area" localSheetId="6">RemovalsByGender!$A$1:$F$12</definedName>
    <definedName name="_xlnm.Print_Area" localSheetId="9">RemovalsByLEP!$A$1:$F$12</definedName>
    <definedName name="_xlnm.Print_Area" localSheetId="3">RemovalsByRaceEth!$A$1:$F$17</definedName>
    <definedName name="_xlnm.Print_Area" localSheetId="1">SuspendsByDisability!$A$1:$E$24</definedName>
    <definedName name="_xlnm.Print_Area" localSheetId="7">SuspendsByGender!$A$1:$E$12</definedName>
    <definedName name="_xlnm.Print_Area" localSheetId="10">SuspendsByLEP!$A$1:$E$12</definedName>
    <definedName name="_xlnm.Print_Area" localSheetId="4">SuspendsByRaceEth!$A$1:$E$17</definedName>
    <definedName name="_xlnm.Print_Area" localSheetId="12">TotalExpulsions!$A$1:$E$12</definedName>
    <definedName name="TitleRegion1.a8.e10.22" localSheetId="13">[1]!Table21[[#Headers],[Disability group]]</definedName>
    <definedName name="TitleRegion1.a8.e10.22">Table21[[#Headers],[Disability group]]</definedName>
    <definedName name="TitleRegion1.a8.e11.14" localSheetId="13">[1]!Table13[[#Headers],[Gender]]</definedName>
    <definedName name="TitleRegion1.a8.e11.14">Table13[[#Headers],[Gender]]</definedName>
    <definedName name="TitleRegion1.a8.e11.15" localSheetId="13">[1]!Table14[[#Headers],[Gender]]</definedName>
    <definedName name="TitleRegion1.a8.e11.15">#REF!</definedName>
    <definedName name="TitleRegion1.a8.e11.16" localSheetId="13">[1]!Table15[[#Headers],[Gender]]</definedName>
    <definedName name="TitleRegion1.a8.e11.16">Table15[[#Headers],[Gender]]</definedName>
    <definedName name="TitleRegion1.a8.e11.19" localSheetId="13">[1]!Table18[[#Headers],[ Limited English Proficiency Status]]</definedName>
    <definedName name="TitleRegion1.a8.e11.19">Table18[[#Headers],[ Limited English Proficiency Status]]</definedName>
    <definedName name="TitleRegion1.a8.e11.20" localSheetId="13">[1]!Table19[[#Headers],[ Limited English Proficiency Status]]</definedName>
    <definedName name="TitleRegion1.a8.e11.20">#REF!</definedName>
    <definedName name="TitleRegion1.a8.e11.21" localSheetId="13">[1]!Table20[[#Headers],[Limited English Proficiency Status]]</definedName>
    <definedName name="TitleRegion1.a8.e11.21">Table20[[#Headers],[Limited English Proficiency Status]]</definedName>
    <definedName name="TitleRegion1.a8.e16.10" localSheetId="13">[1]!Table9[[#Headers],[Race/Ethnicity]]</definedName>
    <definedName name="TitleRegion1.a8.e16.10">#REF!</definedName>
    <definedName name="TitleRegion1.a8.e16.11" localSheetId="13">[1]!Table10[[#Headers],[Race/Ethnicity]]</definedName>
    <definedName name="TitleRegion1.a8.e16.11">Table10[[#Headers],[Race/Ethnicity]]</definedName>
    <definedName name="TitleRegion1.a8.e16.9" localSheetId="13">[1]!Table8[[#Headers],[Race/Ethnicity]]</definedName>
    <definedName name="TitleRegion1.a8.e16.9">Table8[[#Headers],[Race/Ethnicity]]</definedName>
    <definedName name="TitleRegion1.a8.e22.4" localSheetId="13">[1]!Table3[[#Headers],[ Disability]]</definedName>
    <definedName name="TitleRegion1.a8.e22.4">Table3[[#Headers],[ Disability]]</definedName>
    <definedName name="TitleRegion1.a8.e22.5" localSheetId="13">[1]!Table4[[#Headers],[ Disability]]</definedName>
    <definedName name="TitleRegion1.a8.e22.5">#REF!</definedName>
    <definedName name="TitleRegion1.a8.e22.6" localSheetId="13">[1]!Table5[[#Headers],[ Disability]]</definedName>
    <definedName name="TitleRegion1.a8.e22.6">Table5[[#Headers],[ Disability]]</definedName>
    <definedName name="TitleRegion1.a8.f11.12" localSheetId="13">[1]!Table11[[#Headers],[Gender]]</definedName>
    <definedName name="TitleRegion1.a8.f11.12">Table11[[#Headers],[Gender]]</definedName>
    <definedName name="TitleRegion1.a8.f11.13" localSheetId="13">[1]!Table12[[#Headers],[Gender]]</definedName>
    <definedName name="TitleRegion1.a8.f11.13">#REF!</definedName>
    <definedName name="TitleRegion1.a8.f11.17" localSheetId="13">[1]!Table16[[#Headers],[ Limited English Proficiency Status]]</definedName>
    <definedName name="TitleRegion1.a8.f11.17">Table16[[#Headers],[ Limited English Proficiency Status]]</definedName>
    <definedName name="TitleRegion1.a8.f11.18" localSheetId="13">[1]!Table17[[#Headers],[Limited English Proficiency Status]]</definedName>
    <definedName name="TitleRegion1.a8.f11.18">#REF!</definedName>
    <definedName name="TitleRegion1.a8.f16.7" localSheetId="13">[1]!Table6[[#Headers],[ Race/Ethnicity]]</definedName>
    <definedName name="TitleRegion1.a8.f16.7">Table6[[#Headers],[ Race/Ethnicity]]</definedName>
    <definedName name="TitleRegion1.a8.f16.8" localSheetId="13">[1]!Table7[[#Headers],[ Race/Ethnicity]]</definedName>
    <definedName name="TitleRegion1.a8.f16.8">#REF!</definedName>
    <definedName name="TitleRegion1.a8.f22.2" localSheetId="13">[1]!Table1[[#Headers],[ Disability]]</definedName>
    <definedName name="TitleRegion1.a8.f22.2">Table1[[#Headers],[ Disability]]</definedName>
    <definedName name="TitleRegion1.a8.f22.3" localSheetId="13">[1]!Table2[[#Headers],[ Disability]]</definedName>
    <definedName name="TitleRegion1.a8.f22.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43" l="1"/>
  <c r="G11" i="43"/>
  <c r="G9" i="43"/>
  <c r="G10" i="40"/>
  <c r="G11" i="40"/>
  <c r="G9" i="40"/>
  <c r="G10" i="35"/>
  <c r="G11" i="35"/>
  <c r="G12" i="35"/>
  <c r="G13" i="35"/>
  <c r="G14" i="35"/>
  <c r="G15" i="35"/>
  <c r="G16" i="35"/>
  <c r="G9" i="35"/>
  <c r="G10" i="30" l="1"/>
  <c r="G11" i="30"/>
  <c r="G12" i="30"/>
  <c r="G13" i="30"/>
  <c r="G14" i="30"/>
  <c r="G15" i="30"/>
  <c r="G16" i="30"/>
  <c r="G17" i="30"/>
  <c r="G18" i="30"/>
  <c r="G19" i="30"/>
  <c r="G20" i="30"/>
  <c r="G21" i="30"/>
  <c r="G22" i="30"/>
  <c r="G9" i="30"/>
  <c r="N10" i="39" l="1"/>
  <c r="N11" i="39"/>
  <c r="N12" i="39"/>
  <c r="N13" i="39"/>
  <c r="N14" i="39"/>
  <c r="N15" i="39"/>
  <c r="N16" i="39"/>
  <c r="N9" i="39"/>
  <c r="L10" i="39"/>
  <c r="M10" i="39"/>
  <c r="L11" i="39"/>
  <c r="M11" i="39"/>
  <c r="L12" i="39"/>
  <c r="M12" i="39"/>
  <c r="L13" i="39"/>
  <c r="M13" i="39"/>
  <c r="L14" i="39"/>
  <c r="M14" i="39"/>
  <c r="L15" i="39"/>
  <c r="M15" i="39"/>
  <c r="L16" i="39"/>
  <c r="M16" i="39"/>
  <c r="M9" i="39"/>
  <c r="L9" i="39"/>
  <c r="G10" i="39"/>
  <c r="G11" i="39"/>
  <c r="G12" i="39"/>
  <c r="G13" i="39"/>
  <c r="G14" i="39"/>
  <c r="G15" i="39"/>
  <c r="G16" i="39"/>
  <c r="G9" i="39"/>
  <c r="N10" i="42"/>
  <c r="N11" i="42"/>
  <c r="N9" i="42"/>
  <c r="L10" i="42"/>
  <c r="M10" i="42"/>
  <c r="L11" i="42"/>
  <c r="M11" i="42"/>
  <c r="M9" i="42"/>
  <c r="L9" i="42"/>
  <c r="G10" i="42"/>
  <c r="L10" i="40" s="1"/>
  <c r="G11" i="42"/>
  <c r="L11" i="40" s="1"/>
  <c r="G9" i="42"/>
  <c r="L9" i="40" s="1"/>
  <c r="N10" i="45"/>
  <c r="N11" i="45"/>
  <c r="N9" i="45"/>
  <c r="M10" i="45"/>
  <c r="M11" i="45"/>
  <c r="M9" i="45"/>
  <c r="L10" i="45"/>
  <c r="L11" i="45"/>
  <c r="L9" i="45"/>
  <c r="G10" i="45"/>
  <c r="L10" i="43" s="1"/>
  <c r="G11" i="45"/>
  <c r="L11" i="43" s="1"/>
  <c r="G9" i="45"/>
  <c r="L9" i="43" s="1"/>
  <c r="I11" i="45"/>
  <c r="H11" i="45"/>
  <c r="F11" i="45"/>
  <c r="K11" i="43" s="1"/>
  <c r="I10" i="45"/>
  <c r="H10" i="45"/>
  <c r="F10" i="45"/>
  <c r="K10" i="43" s="1"/>
  <c r="I9" i="45"/>
  <c r="H9" i="45"/>
  <c r="F9" i="45"/>
  <c r="K9" i="43" s="1"/>
  <c r="I11" i="42"/>
  <c r="H11" i="42"/>
  <c r="F11" i="42"/>
  <c r="K11" i="40" s="1"/>
  <c r="I10" i="42"/>
  <c r="H10" i="42"/>
  <c r="F10" i="42"/>
  <c r="K10" i="40" s="1"/>
  <c r="I9" i="42"/>
  <c r="H9" i="42"/>
  <c r="F9" i="42"/>
  <c r="K9" i="40" s="1"/>
  <c r="I16" i="39"/>
  <c r="H16" i="39"/>
  <c r="F16" i="39"/>
  <c r="I15" i="39"/>
  <c r="H15" i="39"/>
  <c r="F15" i="39"/>
  <c r="I14" i="39"/>
  <c r="H14" i="39"/>
  <c r="F14" i="39"/>
  <c r="I13" i="39"/>
  <c r="H13" i="39"/>
  <c r="F13" i="39"/>
  <c r="I12" i="39"/>
  <c r="H12" i="39"/>
  <c r="F12" i="39"/>
  <c r="I11" i="39"/>
  <c r="H11" i="39"/>
  <c r="F11" i="39"/>
  <c r="I10" i="39"/>
  <c r="H10" i="39"/>
  <c r="F10" i="39"/>
  <c r="I9" i="39"/>
  <c r="H9" i="39"/>
  <c r="F9" i="39"/>
  <c r="N10" i="34"/>
  <c r="N11" i="34"/>
  <c r="N12" i="34"/>
  <c r="N13" i="34"/>
  <c r="N14" i="34"/>
  <c r="N15" i="34"/>
  <c r="N16" i="34"/>
  <c r="N17" i="34"/>
  <c r="N18" i="34"/>
  <c r="N19" i="34"/>
  <c r="N20" i="34"/>
  <c r="N21" i="34"/>
  <c r="N22" i="34"/>
  <c r="N9" i="34"/>
  <c r="M10" i="34"/>
  <c r="M11" i="34"/>
  <c r="M12" i="34"/>
  <c r="M13" i="34"/>
  <c r="M14" i="34"/>
  <c r="M15" i="34"/>
  <c r="M16" i="34"/>
  <c r="M17" i="34"/>
  <c r="M18" i="34"/>
  <c r="M19" i="34"/>
  <c r="M20" i="34"/>
  <c r="M21" i="34"/>
  <c r="M22" i="34"/>
  <c r="M9" i="34"/>
  <c r="L10" i="34"/>
  <c r="L11" i="34"/>
  <c r="L12" i="34"/>
  <c r="L13" i="34"/>
  <c r="L14" i="34"/>
  <c r="L15" i="34"/>
  <c r="L16" i="34"/>
  <c r="L17" i="34"/>
  <c r="L18" i="34"/>
  <c r="L19" i="34"/>
  <c r="L20" i="34"/>
  <c r="L21" i="34"/>
  <c r="L22" i="34"/>
  <c r="L9" i="34"/>
  <c r="G10" i="34"/>
  <c r="L10" i="30" s="1"/>
  <c r="G11" i="34"/>
  <c r="L11" i="35" s="1"/>
  <c r="G12" i="34"/>
  <c r="L12" i="35" s="1"/>
  <c r="G13" i="34"/>
  <c r="L13" i="30" s="1"/>
  <c r="G14" i="34"/>
  <c r="L14" i="30" s="1"/>
  <c r="G15" i="34"/>
  <c r="L15" i="35" s="1"/>
  <c r="G16" i="34"/>
  <c r="L16" i="35" s="1"/>
  <c r="G17" i="34"/>
  <c r="L17" i="30" s="1"/>
  <c r="G18" i="34"/>
  <c r="L18" i="30" s="1"/>
  <c r="G19" i="34"/>
  <c r="L19" i="30" s="1"/>
  <c r="G20" i="34"/>
  <c r="L20" i="30" s="1"/>
  <c r="G21" i="34"/>
  <c r="L21" i="30" s="1"/>
  <c r="G22" i="34"/>
  <c r="L22" i="30" s="1"/>
  <c r="G9" i="34"/>
  <c r="L9" i="30" s="1"/>
  <c r="H10" i="34"/>
  <c r="H11" i="34"/>
  <c r="H12" i="34"/>
  <c r="H13" i="34"/>
  <c r="H14" i="34"/>
  <c r="H15" i="34"/>
  <c r="H16" i="34"/>
  <c r="H17" i="34"/>
  <c r="H18" i="34"/>
  <c r="H19" i="34"/>
  <c r="H20" i="34"/>
  <c r="H21" i="34"/>
  <c r="H22" i="34"/>
  <c r="I22" i="34"/>
  <c r="F22" i="34"/>
  <c r="K22" i="30" s="1"/>
  <c r="I21" i="34"/>
  <c r="F21" i="34"/>
  <c r="K21" i="30" s="1"/>
  <c r="I20" i="34"/>
  <c r="F20" i="34"/>
  <c r="K20" i="30" s="1"/>
  <c r="I19" i="34"/>
  <c r="F19" i="34"/>
  <c r="K19" i="30" s="1"/>
  <c r="I18" i="34"/>
  <c r="F18" i="34"/>
  <c r="K18" i="30" s="1"/>
  <c r="I17" i="34"/>
  <c r="F17" i="34"/>
  <c r="K17" i="30" s="1"/>
  <c r="I16" i="34"/>
  <c r="F16" i="34"/>
  <c r="K16" i="35" s="1"/>
  <c r="I15" i="34"/>
  <c r="F15" i="34"/>
  <c r="K15" i="30" s="1"/>
  <c r="I14" i="34"/>
  <c r="F14" i="34"/>
  <c r="K14" i="35" s="1"/>
  <c r="I13" i="34"/>
  <c r="F13" i="34"/>
  <c r="K13" i="35" s="1"/>
  <c r="I12" i="34"/>
  <c r="F12" i="34"/>
  <c r="K12" i="35" s="1"/>
  <c r="I11" i="34"/>
  <c r="F11" i="34"/>
  <c r="K11" i="30" s="1"/>
  <c r="I10" i="34"/>
  <c r="F10" i="34"/>
  <c r="K10" i="35" s="1"/>
  <c r="I9" i="34"/>
  <c r="H9" i="34"/>
  <c r="F9" i="34"/>
  <c r="K9" i="35" s="1"/>
  <c r="K9" i="30" l="1"/>
  <c r="K16" i="30"/>
  <c r="K12" i="30"/>
  <c r="K15" i="35"/>
  <c r="K13" i="30"/>
  <c r="K11" i="35"/>
  <c r="K14" i="30"/>
  <c r="K10" i="30"/>
  <c r="L15" i="30"/>
  <c r="L9" i="35"/>
  <c r="L11" i="30"/>
  <c r="L13" i="35"/>
  <c r="L16" i="30"/>
  <c r="L12" i="30"/>
  <c r="L10" i="35"/>
  <c r="L14" i="35"/>
  <c r="C3" i="46" l="1"/>
  <c r="C4" i="45"/>
  <c r="C4" i="44" l="1"/>
  <c r="D4" i="43" l="1"/>
  <c r="C4" i="42"/>
  <c r="C4" i="41"/>
  <c r="P11" i="39" l="1"/>
  <c r="Q11" i="39"/>
  <c r="R11" i="39"/>
  <c r="S11" i="39"/>
  <c r="T11" i="39"/>
  <c r="S12" i="39"/>
  <c r="T12" i="39"/>
  <c r="S13" i="39"/>
  <c r="T13" i="39"/>
  <c r="R14" i="39"/>
  <c r="S14" i="39"/>
  <c r="T14" i="39"/>
  <c r="R15" i="39"/>
  <c r="S15" i="39"/>
  <c r="T15" i="39"/>
  <c r="R16" i="39"/>
  <c r="S16" i="39"/>
  <c r="T16" i="39"/>
  <c r="R17" i="39"/>
  <c r="S17" i="39"/>
  <c r="T17" i="39"/>
  <c r="D4" i="40" l="1"/>
  <c r="C4" i="39"/>
  <c r="C4" i="37" l="1"/>
  <c r="D4" i="35"/>
  <c r="C4" i="34"/>
  <c r="C4" i="32" l="1"/>
  <c r="E10" i="46" l="1"/>
  <c r="D10" i="46"/>
  <c r="E9" i="46"/>
  <c r="D9" i="46"/>
  <c r="N11" i="43"/>
  <c r="M11" i="43"/>
  <c r="N10" i="43"/>
  <c r="M10" i="43"/>
  <c r="N9" i="43"/>
  <c r="M9" i="43"/>
</calcChain>
</file>

<file path=xl/sharedStrings.xml><?xml version="1.0" encoding="utf-8"?>
<sst xmlns="http://schemas.openxmlformats.org/spreadsheetml/2006/main" count="501" uniqueCount="168">
  <si>
    <t>618 Data Pre-submission Edit Check Tool - Part B Discipline - 2015; Section A - Disciplinary removal type by Disability for unilateral removals.  Enter the appropriate data into the YELLOW highlighted cells that say no data entered on each page of the form. For total counts that are missing, enter the letter "M" into the appropriate cell in column B. Only enter "0" for true zero counts.</t>
  </si>
  <si>
    <r>
      <rPr>
        <b/>
        <i/>
        <sz val="9"/>
        <rFont val="Arial"/>
        <family val="2"/>
      </rPr>
      <t>IDEA</t>
    </r>
    <r>
      <rPr>
        <b/>
        <sz val="9"/>
        <rFont val="Arial"/>
        <family val="2"/>
      </rPr>
      <t xml:space="preserve"> Data Center (IDC)</t>
    </r>
  </si>
  <si>
    <t>PAGE 1 OF 21</t>
  </si>
  <si>
    <t xml:space="preserve">REPORT OF CHILDREN WITH DISABILITIES SUBJECT TO DISCIPLINARY REMOVAL </t>
  </si>
  <si>
    <t>Reporting Year:</t>
  </si>
  <si>
    <t>2024-25</t>
  </si>
  <si>
    <t>This cell intentionally left blank</t>
  </si>
  <si>
    <t xml:space="preserve">    SECTION A.  DISCIPLINARY REMOVAL TYPE BY DISABILITY</t>
  </si>
  <si>
    <t>Children with Disabilities Ages 3-21</t>
  </si>
  <si>
    <t>1.  Unilateral Removals to an Interim Alternative Educational Setting by School Personnel</t>
  </si>
  <si>
    <t>2.  Removals to an Interim Alternative Educational Setting Based on a Hearing Officer Determination Regarding Likely Injury</t>
  </si>
  <si>
    <t>Red Cell triggered on 1A</t>
  </si>
  <si>
    <t>Red Cell triggered on 1B, 1C, 1D</t>
  </si>
  <si>
    <t>Red cell triggered on 1A</t>
  </si>
  <si>
    <t xml:space="preserve"> Disability</t>
  </si>
  <si>
    <t>A.  Number of Children</t>
  </si>
  <si>
    <t>B.  Number of Removals
for Drugs</t>
  </si>
  <si>
    <t>C.  Number of Removals
for Weapons</t>
  </si>
  <si>
    <t xml:space="preserve"> D.  Number of Removals
for Serious Bodily Injury</t>
  </si>
  <si>
    <t>Number of Children removed to an Interim Alternative Educational Setting Based on a Hearing Officer Determination Regarding Likely Injury</t>
  </si>
  <si>
    <t>Sum of column
1B, 1C, 1D should
greater than or equal to column 1A</t>
  </si>
  <si>
    <t>If Sum of columns 5B+5C+5D
equal to zero, then 1A+2+3A+3B+4A+4B
should NOT be greater than zero</t>
  </si>
  <si>
    <t>If sum(1B+1C+1D)&gt;0
Then 1A &lt;&gt;0</t>
  </si>
  <si>
    <t>Sum of columns 
5B, 5C, and 5D</t>
  </si>
  <si>
    <t>Sum (1A+2+3A+3B+4A+4B)</t>
  </si>
  <si>
    <t>1.    Intellectual Disability</t>
  </si>
  <si>
    <t>2.    Hearing Impairment</t>
  </si>
  <si>
    <t>3.    Speech or Language Impairment</t>
  </si>
  <si>
    <t>4.    Visual Impairment</t>
  </si>
  <si>
    <t>5.    Emotional Disturbance</t>
  </si>
  <si>
    <t>6.    Orthopedic Impairment</t>
  </si>
  <si>
    <t>7.    Other Health Impairment</t>
  </si>
  <si>
    <t>8.    Specific Learning Disability</t>
  </si>
  <si>
    <t>9.    Deaf-Blindness</t>
  </si>
  <si>
    <t>10.  Multiple Disabilities</t>
  </si>
  <si>
    <t>11.  Autism</t>
  </si>
  <si>
    <t>12.  Traumatic Brain Injury</t>
  </si>
  <si>
    <r>
      <t>13.  Developmental Delay</t>
    </r>
    <r>
      <rPr>
        <vertAlign val="superscript"/>
        <sz val="9"/>
        <rFont val="Arial"/>
        <family val="2"/>
      </rPr>
      <t>1</t>
    </r>
  </si>
  <si>
    <t>14.  Total</t>
  </si>
  <si>
    <r>
      <t>1</t>
    </r>
    <r>
      <rPr>
        <sz val="9"/>
        <rFont val="Arial"/>
        <family val="2"/>
      </rPr>
      <t xml:space="preserve">States </t>
    </r>
    <r>
      <rPr>
        <u/>
        <sz val="9"/>
        <rFont val="Arial"/>
        <family val="2"/>
      </rPr>
      <t>must</t>
    </r>
    <r>
      <rPr>
        <sz val="9"/>
        <rFont val="Arial"/>
        <family val="2"/>
      </rPr>
      <t xml:space="preserve"> have defined and established eligibility criteria for developmental delay in order to use this category for reporting.</t>
    </r>
  </si>
  <si>
    <t>End of worksheet</t>
  </si>
  <si>
    <t>Conditional formats:</t>
  </si>
  <si>
    <t>Applies to:</t>
  </si>
  <si>
    <t>Formula</t>
  </si>
  <si>
    <t>=$B$9:$B$22</t>
  </si>
  <si>
    <t>=MAX($B9,0)&gt;MAX($C9,0)+MAX($D9,0)+MAX($E9,0)</t>
  </si>
  <si>
    <t>=$B$22:$F$22</t>
  </si>
  <si>
    <t>=MAX(B$22,0)&lt;&gt;MAX(B$9,0)+MAX(B$10,0)+MAX(B$11,0)+MAX(B$12,0)+MAX(B$13,0)+MAX(B$14,0)+MAX(B$15,0)+MAX(B$16,0)+MAX(B$17,0)+MAX(B$18,0)+MAX(B$19,0)+MAX(B$20,0)+MAX(B$21,0)</t>
  </si>
  <si>
    <t>=AND(MAX($G9,0)=0, MAX($H9,0)&gt;0)</t>
  </si>
  <si>
    <t>=AND(MAX($C9,0)+MAX($D9,0)+MAX($E9,0)&gt;0,MAX($B9,0)=0)</t>
  </si>
  <si>
    <t>618 Data Pre-submission Edit Check Tool - Part B Discipline - 2015; Section A - Disciplinary removal type by Disability for in-school suspensions and out-of school suspensions/expulsions.  Enter the appropriate data into the YELLOW highlighted cells that say no data entered on each page of the form. For total counts that are missing, enter the letter "M" into the appropriate cell in column B. Only enter "0" for true zero counts.</t>
  </si>
  <si>
    <t>PAGE 3 OF 21</t>
  </si>
  <si>
    <t xml:space="preserve">    SECTION A: DISCIPLINARY REMOVAL TYPE BY DISABILITY  (CONTINUED)</t>
  </si>
  <si>
    <t>3. Out-of-School Suspensions or Expulsions</t>
  </si>
  <si>
    <t>4. In-School Suspensions</t>
  </si>
  <si>
    <t>A.  Number of Children
with Out-of-School
Suspensions/Expulsions
Totaling 10 Days or Less</t>
  </si>
  <si>
    <t>B.  Number of Children
with Out-of-School
Suspensions/Expulsions
Totaling &gt; 10 Days</t>
  </si>
  <si>
    <t>C.  Number of Children
with In-School
Suspensions
Totaling 10 Days or Less</t>
  </si>
  <si>
    <t>D.  Number of Children
with In-School
Suspensions
Totaling &gt; 10 Days</t>
  </si>
  <si>
    <t>=$B$22:$E$22</t>
  </si>
  <si>
    <t>618 Data Pre-submission Edit Check Tool - Part B Discipline - 2015; Section A (continued) - Duration of disciplinary removal by Disability.  Enter the appropriate data into the YELLOW highlighted cells that say no data entered on each page of the form. For total counts that are missing, enter the letter "M" into the appropriate cell in column B. Only enter "0" for true zero counts.</t>
  </si>
  <si>
    <t>PAGE 5 OF 21</t>
  </si>
  <si>
    <t>5.  Disciplinary Removals</t>
  </si>
  <si>
    <t>Red cell triggered on 5B, 5C, 5D</t>
  </si>
  <si>
    <t>Red cell triggered on 5A</t>
  </si>
  <si>
    <t>A.  Total Disciplinary Removals</t>
  </si>
  <si>
    <t>B.  Number of Children with
Disciplinary Removals Totaling
1 Day</t>
  </si>
  <si>
    <t>C.  Number of Children with
Disciplinary Removals Totaling
2-10 Days</t>
  </si>
  <si>
    <t>D.  Number of Children with
Disciplinary Removals Totaling
&gt; 10 Days</t>
  </si>
  <si>
    <t>Sum of columns 5B, 5C, and 5D
should be less than or equal to
Sum of columns 
1A, 2, 3A, 3B,4A, and 4B</t>
  </si>
  <si>
    <t>5B+5C+5D GE (1A+2+3A+3B)
or (1A+2+4A+4B)</t>
  </si>
  <si>
    <t>5A GE 5B+5C+5D</t>
  </si>
  <si>
    <t>(1A+2+3A+3B)</t>
  </si>
  <si>
    <t>(1A+2+4A+4B)</t>
  </si>
  <si>
    <t>IF Sum(5B+5C+5D) &gt;0 THEN
sum(1A+2+3A+3B+4A+4B)&lt;&gt;0</t>
  </si>
  <si>
    <t>=$C$9:$E$22</t>
  </si>
  <si>
    <t>=MAX($F9,0)&gt;MAX($G9,0)</t>
  </si>
  <si>
    <t>=OR(MAX($F9,0)&gt;=$H9,MAX($F9,0)&gt;=$I9)</t>
  </si>
  <si>
    <t>=MAX($B9,0)&lt;MAX($C9,0)+MAX($D9,0)+MAX($E9,0)</t>
  </si>
  <si>
    <t>=AND(MAX($F9,0)=0,MAX($G9,0)&gt;0)</t>
  </si>
  <si>
    <t>=MAX($F9,0)=0,MAX($G9,0)&gt;0)</t>
  </si>
  <si>
    <t>=$B$16:$E$16</t>
  </si>
  <si>
    <t>618 Data Pre-submission Edit Check Tool - Part B Discipline - 2015; Section B - Disciplinary removal type by Race/Ethnicity for unilateral removals.  Enter the appropriate data into the YELLOW highlighted cells that say no data entered on each page of the form. For total counts that are missing, enter the letter "M" into the appropriate cell in column B. Only enter "0" for true zero counts.</t>
  </si>
  <si>
    <t>PAGE 6 OF 21</t>
  </si>
  <si>
    <t xml:space="preserve">    SECTION B.  DISCIPLINARY REMOVAL TYPE BY RACE/ETHNICITY</t>
  </si>
  <si>
    <t xml:space="preserve"> Race/Ethnicity</t>
  </si>
  <si>
    <t>If Sum of columns 5B+5C+5D
equal to zero, then A+2+3A+3B+4A+4B
should NOT be greater than zero</t>
  </si>
  <si>
    <t>Sum (1A+2+3A+
3B+4A+4B)</t>
  </si>
  <si>
    <t>1.  Hispanic/Latino</t>
  </si>
  <si>
    <t>2.  American Indian or Alaska Native</t>
  </si>
  <si>
    <t>3.  Asian</t>
  </si>
  <si>
    <t>4.  Black or African American</t>
  </si>
  <si>
    <t>5.  Native Hawaiian or Other Pacific Islander</t>
  </si>
  <si>
    <t>6.  White</t>
  </si>
  <si>
    <t>7.  Two or More Races</t>
  </si>
  <si>
    <t>8.  Total</t>
  </si>
  <si>
    <t>=$B$9:$B$16</t>
  </si>
  <si>
    <t>=$B$16:$F$16</t>
  </si>
  <si>
    <t>=MAX(B$16,0)&lt;&gt;MAX(B$9,0)+MAX(B$10,0)+MAX(B$11,0)+MAX(B$12,0)+MAX(B$13,0)+MAX(B$14,0)+MAX(B$15,0)</t>
  </si>
  <si>
    <t>=MAX(B$16,0)&lt;&gt;MAX(RemovalByDisability!B$22,0)</t>
  </si>
  <si>
    <t>618 Data Pre-submission Edit Check Tool - Part B Discipline - 2015; Section B - Disciplinary removal type by race/ethnicity for in-school suspensions and out-of school suspensions/expulsions.  Enter the appropriate data into the YELLOW highlighted cells that say no data entered on each page of the form. For total counts that are missing, enter the letter "M" into the appropriate cell in column B. Only enter "0" for true zero counts.</t>
  </si>
  <si>
    <t>PAGE 8 OF 21</t>
  </si>
  <si>
    <t xml:space="preserve">    SECTION B.  DISCIPLINARY REMOVAL TYPE BY RACE/ETHNICITY (CONTINUED)</t>
  </si>
  <si>
    <t>Race/Ethnicity</t>
  </si>
  <si>
    <t>=MAX(B$16,0)&lt;&gt;MAX(SuspendsByDisability!B$22,0)</t>
  </si>
  <si>
    <t>618 Data Pre-submission Edit Check Tool - Part B Discipline - 2015; Section B (continued) - Duration of disciplinary removal by race/ethnicity.  Enter the appropriate data into the YELLOW highlighted cells that say no data entered on each page of the form. For total counts that are missing, enter the letter "M" into the appropriate cell in column B. Only enter "0" for true zero counts.</t>
  </si>
  <si>
    <t>PAGE 10 OF 21</t>
  </si>
  <si>
    <t>1.   Hispanic/Latino</t>
  </si>
  <si>
    <t>1A+2+3A+3B</t>
  </si>
  <si>
    <t>4A+4B</t>
  </si>
  <si>
    <t>7. Two or More Races</t>
  </si>
  <si>
    <t>8. Total</t>
  </si>
  <si>
    <t>=$C$9:$E$16</t>
  </si>
  <si>
    <t>=OR(MAX($F9,0)&gt;$H9,MAX($F9,0)&gt;$I9)</t>
  </si>
  <si>
    <t>=MAX(B$16,0)&lt;&gt;MAX(DiscRemovalsByDisability!B$22,0)</t>
  </si>
  <si>
    <t>618 Data Pre-submission Edit Check Tool - Part B Discipline - 2015; Section C - Disciplinary removal type by Gender for unilateral removals.  Enter the appropriate data into the YELLOW highlighted cells that say no data entered on each page of the form. For total counts that are missing, enter the letter "M" into the appropriate cell in column B. Only enter "0" for true zero counts.</t>
  </si>
  <si>
    <t>PAGE 11 OF 21</t>
  </si>
  <si>
    <t xml:space="preserve">    SECTION C.  DISCIPLINARY REMOVAL TYPE BY GENDER</t>
  </si>
  <si>
    <t>Gender</t>
  </si>
  <si>
    <t>1.  Male</t>
  </si>
  <si>
    <t>2.  Female</t>
  </si>
  <si>
    <t>3.  Total</t>
  </si>
  <si>
    <t>=$B$9:$B$11</t>
  </si>
  <si>
    <t>=$B$11:$F$11</t>
  </si>
  <si>
    <t>=MAX(B$11,0)&lt;&gt;MAX(B$9,0)+MAX(B$10,0)</t>
  </si>
  <si>
    <t>=MAX(B$11,0)&lt;&gt;MAX('RemovalByDisability'!B$22,0)</t>
  </si>
  <si>
    <t>618 Data Pre-submission Edit Check Tool - Part B Discipline - 2015; Section C - Disciplinary removal type by gender for in-school suspensions and out-of school suspensions/expulsions.  Enter the appropriate data into the YELLOW highlighted cells that say no data entered on each page of the form. For total counts that are missing, enter the letter "M" into the appropriate cell in column B. Only enter "0" for true zero counts.</t>
  </si>
  <si>
    <t>PAGE 13 OF 21</t>
  </si>
  <si>
    <t xml:space="preserve">    SECTION C.  DISCIPLINARY REMOVAL TYPE BY  GENDER (CONTINUED)</t>
  </si>
  <si>
    <t>=$B$11:$E$11</t>
  </si>
  <si>
    <t>=MAX(B$11,0)&lt;&gt;MAX(SuspendsByDisability!B$22,0)</t>
  </si>
  <si>
    <t>618 Data Pre-submission Edit Check Tool - Part B Discipline - 2015; Section C (continued) - Duration of disciplinary removal by gender.  Enter the appropriate data into the YELLOW highlighted cells that say no data entered on each page of the form. For total counts that are missing, enter the letter "M" into the appropriate cell in column B. Only enter "0" for true zero counts.</t>
  </si>
  <si>
    <t>PAGE 15 OF 21</t>
  </si>
  <si>
    <t xml:space="preserve">    SECTION C.  DISCIPLINARY REMOVAL TYPE BY GENDER (CONTINUED)</t>
  </si>
  <si>
    <t>=$C$9:$E$11</t>
  </si>
  <si>
    <t>=MAX(B$11,0)&lt;&gt;MAX(DiscRemovalsByDisability!B$22,0)</t>
  </si>
  <si>
    <t>618 Data Pre-submission Edit Check Tool - Part B Discipline - 2015; Section D - Disciplinary removal type by Limited English Proficiency Status for unilateral removals.  Enter the appropriate data into the YELLOW highlighted cells that say no data entered on each page of the form. For total counts that are missing, enter the letter "M" into the appropriate cell in column B. Only enter "0" for true zero counts.</t>
  </si>
  <si>
    <t>PAGE 16 OF 21</t>
  </si>
  <si>
    <t xml:space="preserve">    SECTION D.  DISCIPLINARY REMOVAL TYPE BY LIMITED ENGLISH PROFICIENCY STATUS</t>
  </si>
  <si>
    <t xml:space="preserve"> Limited English Proficiency Status</t>
  </si>
  <si>
    <t>Number of Children Removed to an Interim Alternative Educational Setting Based on a Hearing Officer Determination Regarding Likely Injury</t>
  </si>
  <si>
    <t>1.  Yes</t>
  </si>
  <si>
    <t>2.  No</t>
  </si>
  <si>
    <t>618 Data Pre-submission Edit Check Tool - Part B Discipline - 2015; Section D - Disciplinary removal type by Limited English Proficiency Status for in-school suspensions and out-of school suspensions/expulsions.  Enter the appropriate data into the YELLOW highlighted cells that say no data entered on each page of the form. For total counts that are missing, enter the letter "M" into the appropriate cell in column B. Only enter "0" for true zero counts.</t>
  </si>
  <si>
    <t>PAGE 18 OF 21</t>
  </si>
  <si>
    <t xml:space="preserve">    SECTION D.  DISCIPLINARY REMOVAL TYPE BY LIMITED ENGLISH PROFICIENCY STATUS  (CONTINUED)</t>
  </si>
  <si>
    <t>618 Data Pre-submission Edit Check Tool - Part B Discipline - 2015; Section C (continued) - Duration of disciplinary removal by Limited English Proficiency status.  Enter the appropriate data into the YELLOW highlighted cells that say no data entered on each page of the form. For total counts that are missing, enter the letter "M" into the appropriate cell in column B. Only enter "0" for true zero counts.</t>
  </si>
  <si>
    <t>PAGE 20 OF 21</t>
  </si>
  <si>
    <t xml:space="preserve">    SECTION D.  DISCIPLINARY REMOVAL TYPE BY LIMITED ENGLISH PROFICIENCY STATUS (CONTINUED)</t>
  </si>
  <si>
    <t>Limited English Proficiency Status</t>
  </si>
  <si>
    <t>618 Data Pre-submission Edit Check Tool - Part B Discipline - 2015; Section E - Children subject to expulsion with and without educational services by disability status.  Enter the appropriate data into the YELLOW highlighted cells that say no data entered on each page of the form. For total counts that are missing, enter the letter "M" into the appropriate cell in column B. Only enter "0" for true zero counts.  States should not provide percentages in this section, as they will be calculated after the counts are entered.</t>
  </si>
  <si>
    <t>PAGE 21 OF 21</t>
  </si>
  <si>
    <t xml:space="preserve">    SECTION E.  CHILDREN SUBJECT TO EXPULSION WITH AND WITHOUT EDUCATIONAL SERVICES BY DISABILITY STATUS</t>
  </si>
  <si>
    <t>6.  Children Subject to Expulsion</t>
  </si>
  <si>
    <t>Number</t>
  </si>
  <si>
    <r>
      <t>Percent</t>
    </r>
    <r>
      <rPr>
        <b/>
        <vertAlign val="superscript"/>
        <sz val="9"/>
        <rFont val="Arial"/>
        <family val="2"/>
      </rPr>
      <t>1</t>
    </r>
  </si>
  <si>
    <t>Disability group</t>
  </si>
  <si>
    <t>A.  Received Educational Services
During Expulsion</t>
  </si>
  <si>
    <t>B. Did Not Receive Educational 
Services During Expulsion</t>
  </si>
  <si>
    <t>A.  Received Educational Services
During Expulsion2</t>
  </si>
  <si>
    <t>B. Did Not Receive Educational 
Services During Expulsion2</t>
  </si>
  <si>
    <t>1.  Children with Disabilities Ages 3-21</t>
  </si>
  <si>
    <t>2.  Children without Disabilities, Grades K-12</t>
  </si>
  <si>
    <r>
      <t>1</t>
    </r>
    <r>
      <rPr>
        <sz val="9"/>
        <rFont val="Arial"/>
        <family val="2"/>
      </rPr>
      <t>STATES SHOULD NOT PROVIDE PERCENTAGES IN THIS SECTION, AS THEY WILL BE CALCULATED AFTER THE COUNTS ARE ENTERED.</t>
    </r>
  </si>
  <si>
    <t xml:space="preserve">This resource by the </t>
  </si>
  <si>
    <t>IDEA Data Center </t>
  </si>
  <si>
    <t>is in the </t>
  </si>
  <si>
    <t>Public Domain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</si>
</sst>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sz val="9"/>
      <name val="Arial"/>
      <family val="2"/>
    </font>
    <font>
      <vertAlign val="superscript"/>
      <sz val="9"/>
      <name val="Arial"/>
      <family val="2"/>
    </font>
    <font>
      <u/>
      <sz val="9"/>
      <name val="Arial"/>
      <family val="2"/>
    </font>
    <font>
      <b/>
      <vertAlign val="superscript"/>
      <sz val="9"/>
      <name val="Arial"/>
      <family val="2"/>
    </font>
    <font>
      <b/>
      <sz val="9"/>
      <name val="Arial"/>
      <family val="2"/>
    </font>
    <font>
      <b/>
      <sz val="10"/>
      <name val="Arial"/>
      <family val="2"/>
    </font>
    <font>
      <u/>
      <sz val="10"/>
      <color theme="10"/>
      <name val="Arial"/>
      <family val="2"/>
    </font>
    <font>
      <sz val="12"/>
      <color rgb="FF105D89"/>
      <name val="Arial"/>
      <family val="2"/>
    </font>
    <font>
      <b/>
      <sz val="12"/>
      <color rgb="FF105D89"/>
      <name val="Arial"/>
      <family val="2"/>
    </font>
    <font>
      <b/>
      <u/>
      <sz val="12"/>
      <color rgb="FF105D89"/>
      <name val="Arial"/>
      <family val="2"/>
    </font>
    <font>
      <sz val="10"/>
      <color theme="0"/>
      <name val="Arial"/>
      <family val="2"/>
    </font>
    <font>
      <sz val="9"/>
      <color theme="0"/>
      <name val="Arial"/>
      <family val="2"/>
    </font>
    <font>
      <b/>
      <i/>
      <sz val="9"/>
      <name val="Arial"/>
      <family val="2"/>
    </font>
    <font>
      <sz val="20"/>
      <name val="Segoe UI"/>
      <family val="2"/>
    </font>
    <font>
      <u/>
      <sz val="20"/>
      <color theme="10"/>
      <name val="Segoe UI"/>
      <family val="2"/>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DCEEEC"/>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left>
      <right/>
      <top/>
      <bottom/>
      <diagonal/>
    </border>
  </borders>
  <cellStyleXfs count="25">
    <xf numFmtId="0" fontId="0" fillId="0" borderId="0"/>
    <xf numFmtId="0" fontId="1" fillId="0" borderId="0"/>
    <xf numFmtId="0" fontId="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4" borderId="0">
      <alignment horizontal="left" vertical="top" wrapText="1"/>
    </xf>
    <xf numFmtId="0" fontId="10" fillId="4" borderId="0"/>
    <xf numFmtId="0" fontId="11" fillId="4" borderId="0"/>
    <xf numFmtId="0" fontId="8" fillId="0" borderId="0" applyNumberFormat="0" applyFill="0" applyBorder="0" applyAlignment="0" applyProtection="0"/>
  </cellStyleXfs>
  <cellXfs count="91">
    <xf numFmtId="0" fontId="0" fillId="0" borderId="0" xfId="0"/>
    <xf numFmtId="0" fontId="2" fillId="0" borderId="0" xfId="0" applyFont="1"/>
    <xf numFmtId="0" fontId="2" fillId="0" borderId="1" xfId="0" applyFont="1" applyBorder="1"/>
    <xf numFmtId="0" fontId="2" fillId="0" borderId="4" xfId="0" applyFont="1" applyBorder="1"/>
    <xf numFmtId="49" fontId="2" fillId="0" borderId="0" xfId="0" applyNumberFormat="1" applyFont="1"/>
    <xf numFmtId="0" fontId="2" fillId="0" borderId="0" xfId="0" applyFont="1" applyAlignment="1">
      <alignment horizontal="right"/>
    </xf>
    <xf numFmtId="0" fontId="2" fillId="0" borderId="6" xfId="0" applyFont="1" applyBorder="1" applyAlignment="1">
      <alignment horizontal="center"/>
    </xf>
    <xf numFmtId="0" fontId="2" fillId="0" borderId="10" xfId="0" applyFont="1" applyBorder="1"/>
    <xf numFmtId="1" fontId="0" fillId="0" borderId="0" xfId="0" applyNumberFormat="1"/>
    <xf numFmtId="0" fontId="2" fillId="0" borderId="0" xfId="0" applyFont="1" applyAlignment="1">
      <alignment horizontal="center"/>
    </xf>
    <xf numFmtId="0" fontId="1" fillId="0" borderId="0" xfId="0" applyFont="1"/>
    <xf numFmtId="1" fontId="2" fillId="0" borderId="0" xfId="0" applyNumberFormat="1" applyFont="1"/>
    <xf numFmtId="0" fontId="1" fillId="0" borderId="0" xfId="0" applyFont="1" applyAlignment="1">
      <alignment horizontal="right"/>
    </xf>
    <xf numFmtId="0" fontId="2" fillId="0" borderId="5" xfId="0" applyFont="1" applyBorder="1"/>
    <xf numFmtId="9" fontId="2" fillId="0" borderId="3" xfId="0" applyNumberFormat="1" applyFont="1" applyBorder="1"/>
    <xf numFmtId="10" fontId="2" fillId="3" borderId="4" xfId="0" applyNumberFormat="1" applyFont="1" applyFill="1" applyBorder="1"/>
    <xf numFmtId="1" fontId="2" fillId="2" borderId="4" xfId="0" applyNumberFormat="1" applyFont="1" applyFill="1" applyBorder="1" applyAlignment="1" applyProtection="1">
      <alignment horizontal="right"/>
      <protection locked="0"/>
    </xf>
    <xf numFmtId="0" fontId="12" fillId="0" borderId="0" xfId="1" applyFont="1" applyAlignment="1">
      <alignment wrapText="1"/>
    </xf>
    <xf numFmtId="0" fontId="6" fillId="0" borderId="0" xfId="14" applyFont="1"/>
    <xf numFmtId="0" fontId="2" fillId="0" borderId="0" xfId="14" applyFont="1" applyAlignment="1">
      <alignment wrapText="1"/>
    </xf>
    <xf numFmtId="0" fontId="7" fillId="0" borderId="0" xfId="14" applyFont="1"/>
    <xf numFmtId="0" fontId="2" fillId="0" borderId="0" xfId="14" applyFont="1" applyAlignment="1">
      <alignment horizontal="right"/>
    </xf>
    <xf numFmtId="0" fontId="2" fillId="0" borderId="4" xfId="0" applyFont="1" applyBorder="1" applyAlignment="1">
      <alignment horizontal="center"/>
    </xf>
    <xf numFmtId="0" fontId="2" fillId="0" borderId="4" xfId="0" applyFont="1" applyBorder="1" applyAlignment="1">
      <alignment horizontal="center" wrapText="1"/>
    </xf>
    <xf numFmtId="0" fontId="1" fillId="0" borderId="0" xfId="14"/>
    <xf numFmtId="1" fontId="1" fillId="0" borderId="0" xfId="14" applyNumberFormat="1"/>
    <xf numFmtId="1" fontId="1" fillId="0" borderId="13" xfId="0" quotePrefix="1" applyNumberFormat="1" applyFont="1" applyBorder="1"/>
    <xf numFmtId="0" fontId="13" fillId="0" borderId="0" xfId="0" applyFont="1" applyAlignment="1">
      <alignment horizontal="left"/>
    </xf>
    <xf numFmtId="0" fontId="2" fillId="0" borderId="14" xfId="0" applyFont="1" applyBorder="1"/>
    <xf numFmtId="1" fontId="2" fillId="2" borderId="1" xfId="0" applyNumberFormat="1" applyFont="1" applyFill="1" applyBorder="1" applyAlignment="1" applyProtection="1">
      <alignment horizontal="right"/>
      <protection locked="0"/>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1" fontId="1" fillId="0" borderId="4" xfId="0" quotePrefix="1" applyNumberFormat="1" applyFont="1" applyBorder="1"/>
    <xf numFmtId="0" fontId="2" fillId="0" borderId="7" xfId="0" applyFont="1" applyBorder="1" applyAlignment="1">
      <alignment horizontal="center" wrapText="1"/>
    </xf>
    <xf numFmtId="0" fontId="1" fillId="0" borderId="4" xfId="0" quotePrefix="1" applyFont="1" applyBorder="1"/>
    <xf numFmtId="0" fontId="2" fillId="0" borderId="12" xfId="0" applyFont="1" applyBorder="1"/>
    <xf numFmtId="0" fontId="0" fillId="0" borderId="4" xfId="0" quotePrefix="1" applyBorder="1"/>
    <xf numFmtId="10" fontId="2" fillId="3" borderId="13" xfId="0" applyNumberFormat="1" applyFont="1" applyFill="1" applyBorder="1"/>
    <xf numFmtId="10" fontId="2" fillId="3" borderId="1" xfId="0" applyNumberFormat="1" applyFont="1" applyFill="1" applyBorder="1"/>
    <xf numFmtId="10" fontId="2" fillId="3" borderId="8" xfId="0" applyNumberFormat="1" applyFont="1" applyFill="1" applyBorder="1"/>
    <xf numFmtId="0" fontId="2" fillId="0" borderId="0" xfId="0" applyFont="1" applyAlignment="1">
      <alignment horizontal="center" wrapText="1"/>
    </xf>
    <xf numFmtId="0" fontId="2" fillId="0" borderId="8" xfId="0" applyFont="1" applyBorder="1" applyAlignment="1">
      <alignment wrapText="1"/>
    </xf>
    <xf numFmtId="0" fontId="1" fillId="0" borderId="0" xfId="0" quotePrefix="1" applyFont="1"/>
    <xf numFmtId="0" fontId="2" fillId="0" borderId="0" xfId="0" applyFont="1" applyAlignment="1">
      <alignment wrapText="1"/>
    </xf>
    <xf numFmtId="0" fontId="1" fillId="0" borderId="0" xfId="0" applyFont="1" applyAlignment="1">
      <alignment wrapText="1"/>
    </xf>
    <xf numFmtId="0" fontId="2" fillId="0" borderId="3" xfId="0" applyFont="1" applyBorder="1" applyAlignment="1">
      <alignment horizontal="center"/>
    </xf>
    <xf numFmtId="0" fontId="2" fillId="0" borderId="2"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1" fontId="1" fillId="0" borderId="0" xfId="0" applyNumberFormat="1" applyFont="1"/>
    <xf numFmtId="0" fontId="2" fillId="5" borderId="0" xfId="0" applyFont="1" applyFill="1" applyAlignment="1">
      <alignment horizontal="center" wrapText="1"/>
    </xf>
    <xf numFmtId="0" fontId="1" fillId="5" borderId="0" xfId="0" applyFont="1" applyFill="1" applyAlignment="1">
      <alignment wrapText="1"/>
    </xf>
    <xf numFmtId="0" fontId="2" fillId="5" borderId="0" xfId="0" applyFont="1" applyFill="1" applyAlignment="1">
      <alignment horizontal="center"/>
    </xf>
    <xf numFmtId="0" fontId="2" fillId="5" borderId="0" xfId="0" applyFont="1" applyFill="1" applyAlignment="1">
      <alignment wrapText="1"/>
    </xf>
    <xf numFmtId="0" fontId="1" fillId="0" borderId="0" xfId="0" applyFont="1" applyAlignment="1">
      <alignment horizontal="center" wrapText="1"/>
    </xf>
    <xf numFmtId="0" fontId="6" fillId="0" borderId="0" xfId="0" applyFont="1" applyAlignment="1">
      <alignment horizontal="center"/>
    </xf>
    <xf numFmtId="0" fontId="6" fillId="0" borderId="13"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wrapText="1"/>
    </xf>
    <xf numFmtId="0" fontId="6" fillId="0" borderId="7" xfId="0" applyFont="1" applyBorder="1" applyAlignment="1">
      <alignment horizontal="center"/>
    </xf>
    <xf numFmtId="0" fontId="2" fillId="0" borderId="6" xfId="0" applyFont="1" applyBorder="1"/>
    <xf numFmtId="0" fontId="15" fillId="0" borderId="0" xfId="1" applyFont="1" applyAlignment="1">
      <alignment horizontal="left" vertical="center"/>
    </xf>
    <xf numFmtId="0" fontId="16" fillId="0" borderId="0" xfId="24" applyFont="1" applyAlignment="1">
      <alignment horizontal="left" vertical="center"/>
    </xf>
    <xf numFmtId="0" fontId="1" fillId="0" borderId="4" xfId="14" quotePrefix="1" applyBorder="1" applyAlignment="1">
      <alignment horizontal="left" wrapText="1"/>
    </xf>
    <xf numFmtId="0" fontId="6" fillId="0" borderId="0" xfId="0" applyFont="1" applyAlignment="1">
      <alignment horizontal="center" wrapText="1"/>
    </xf>
    <xf numFmtId="0" fontId="6" fillId="0" borderId="0" xfId="0" applyFont="1" applyAlignment="1">
      <alignment horizontal="center"/>
    </xf>
    <xf numFmtId="0" fontId="13" fillId="0" borderId="0" xfId="0" applyFont="1" applyAlignment="1">
      <alignment horizontal="left"/>
    </xf>
    <xf numFmtId="0" fontId="6" fillId="0" borderId="0" xfId="0" applyFont="1" applyAlignment="1">
      <alignment horizontal="left"/>
    </xf>
    <xf numFmtId="0" fontId="12" fillId="0" borderId="16" xfId="1" applyFont="1" applyBorder="1" applyAlignment="1">
      <alignment horizontal="left" wrapText="1"/>
    </xf>
    <xf numFmtId="0" fontId="12" fillId="0" borderId="0" xfId="1" applyFont="1" applyAlignment="1">
      <alignment horizontal="left" wrapText="1"/>
    </xf>
    <xf numFmtId="0" fontId="6" fillId="0" borderId="0" xfId="14" applyFont="1" applyAlignment="1">
      <alignment horizontal="left"/>
    </xf>
    <xf numFmtId="0" fontId="2" fillId="0" borderId="0" xfId="14" applyFont="1" applyAlignment="1">
      <alignment horizontal="center" wrapText="1"/>
    </xf>
    <xf numFmtId="0" fontId="7" fillId="0" borderId="0" xfId="14" applyFont="1" applyAlignment="1">
      <alignment horizontal="right"/>
    </xf>
    <xf numFmtId="0" fontId="7" fillId="0" borderId="0" xfId="14" applyFont="1" applyAlignment="1">
      <alignment horizontal="left"/>
    </xf>
    <xf numFmtId="0" fontId="1" fillId="0" borderId="4" xfId="0" quotePrefix="1" applyFont="1" applyBorder="1" applyAlignment="1">
      <alignment horizontal="left" wrapText="1"/>
    </xf>
    <xf numFmtId="1" fontId="2" fillId="2" borderId="13" xfId="0" applyNumberFormat="1" applyFont="1" applyFill="1" applyBorder="1" applyAlignment="1" applyProtection="1">
      <alignment horizontal="left"/>
      <protection locked="0"/>
    </xf>
    <xf numFmtId="1" fontId="2" fillId="2" borderId="15" xfId="0" applyNumberFormat="1" applyFont="1" applyFill="1" applyBorder="1" applyAlignment="1" applyProtection="1">
      <alignment horizontal="left"/>
      <protection locked="0"/>
    </xf>
    <xf numFmtId="1" fontId="2" fillId="2" borderId="14" xfId="0" applyNumberFormat="1" applyFont="1" applyFill="1" applyBorder="1" applyAlignment="1" applyProtection="1">
      <alignment horizontal="left"/>
      <protection locked="0"/>
    </xf>
    <xf numFmtId="0" fontId="3" fillId="0" borderId="9" xfId="0" applyFont="1" applyBorder="1" applyAlignment="1">
      <alignment horizontal="left"/>
    </xf>
    <xf numFmtId="0" fontId="1" fillId="0" borderId="4" xfId="0" quotePrefix="1" applyFont="1" applyBorder="1" applyAlignment="1">
      <alignment horizontal="left"/>
    </xf>
    <xf numFmtId="0" fontId="1" fillId="0" borderId="13" xfId="0" quotePrefix="1" applyFont="1" applyBorder="1" applyAlignment="1">
      <alignment horizontal="left" wrapText="1"/>
    </xf>
    <xf numFmtId="0" fontId="1" fillId="0" borderId="15" xfId="0" quotePrefix="1" applyFont="1" applyBorder="1" applyAlignment="1">
      <alignment horizontal="left" wrapText="1"/>
    </xf>
    <xf numFmtId="0" fontId="1" fillId="0" borderId="14" xfId="0" quotePrefix="1" applyFont="1" applyBorder="1" applyAlignment="1">
      <alignment horizontal="left" wrapText="1"/>
    </xf>
    <xf numFmtId="0" fontId="3" fillId="0" borderId="0" xfId="0" applyFont="1" applyAlignment="1">
      <alignment horizontal="left"/>
    </xf>
    <xf numFmtId="0" fontId="6" fillId="0" borderId="11" xfId="0" applyFont="1" applyBorder="1" applyAlignment="1">
      <alignment horizontal="left"/>
    </xf>
    <xf numFmtId="0" fontId="2" fillId="0" borderId="0" xfId="0" applyFont="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13" fillId="0" borderId="8" xfId="0" applyFont="1" applyBorder="1" applyAlignment="1">
      <alignment horizontal="left"/>
    </xf>
    <xf numFmtId="0" fontId="13" fillId="0" borderId="2" xfId="0" applyFont="1" applyBorder="1" applyAlignment="1">
      <alignment horizontal="left"/>
    </xf>
  </cellXfs>
  <cellStyles count="25">
    <cellStyle name="Hyperlink" xfId="24" builtinId="8"/>
    <cellStyle name="Hyperlink 2" xfId="2" xr:uid="{00000000-0005-0000-0000-000001000000}"/>
    <cellStyle name="Normal" xfId="0" builtinId="0"/>
    <cellStyle name="Normal 2" xfId="1" xr:uid="{00000000-0005-0000-0000-000003000000}"/>
    <cellStyle name="Normal 2 10" xfId="3" xr:uid="{00000000-0005-0000-0000-000004000000}"/>
    <cellStyle name="Normal 2 11" xfId="4" xr:uid="{00000000-0005-0000-0000-000005000000}"/>
    <cellStyle name="Normal 2 12" xfId="5" xr:uid="{00000000-0005-0000-0000-000006000000}"/>
    <cellStyle name="Normal 2 2" xfId="6" xr:uid="{00000000-0005-0000-0000-000007000000}"/>
    <cellStyle name="Normal 2 3" xfId="7" xr:uid="{00000000-0005-0000-0000-000008000000}"/>
    <cellStyle name="Normal 2 4" xfId="8" xr:uid="{00000000-0005-0000-0000-000009000000}"/>
    <cellStyle name="Normal 2 5" xfId="9" xr:uid="{00000000-0005-0000-0000-00000A000000}"/>
    <cellStyle name="Normal 2 6" xfId="10" xr:uid="{00000000-0005-0000-0000-00000B000000}"/>
    <cellStyle name="Normal 2 7" xfId="11" xr:uid="{00000000-0005-0000-0000-00000C000000}"/>
    <cellStyle name="Normal 2 8" xfId="12" xr:uid="{00000000-0005-0000-0000-00000D000000}"/>
    <cellStyle name="Normal 2 9" xfId="13" xr:uid="{00000000-0005-0000-0000-00000E000000}"/>
    <cellStyle name="Normal 3" xfId="14" xr:uid="{00000000-0005-0000-0000-00000F000000}"/>
    <cellStyle name="Normal 3 2" xfId="15" xr:uid="{00000000-0005-0000-0000-000010000000}"/>
    <cellStyle name="Normal 3 3" xfId="16" xr:uid="{00000000-0005-0000-0000-000011000000}"/>
    <cellStyle name="Normal 3 4" xfId="17" xr:uid="{00000000-0005-0000-0000-000012000000}"/>
    <cellStyle name="Normal 3 5" xfId="18" xr:uid="{00000000-0005-0000-0000-000013000000}"/>
    <cellStyle name="Normal 3 6" xfId="19" xr:uid="{00000000-0005-0000-0000-000014000000}"/>
    <cellStyle name="Percent 2" xfId="20" xr:uid="{00000000-0005-0000-0000-000015000000}"/>
    <cellStyle name="Style 1" xfId="21" xr:uid="{00000000-0005-0000-0000-000016000000}"/>
    <cellStyle name="Style 2" xfId="22" xr:uid="{00000000-0005-0000-0000-000017000000}"/>
    <cellStyle name="Style 3" xfId="23" xr:uid="{00000000-0005-0000-0000-000018000000}"/>
  </cellStyles>
  <dxfs count="187">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auto="1"/>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b val="0"/>
        <i val="0"/>
        <strike val="0"/>
        <condense val="0"/>
        <extend val="0"/>
        <outline val="0"/>
        <shadow val="0"/>
        <u val="none"/>
        <vertAlign val="baseline"/>
        <sz val="9"/>
        <color auto="1"/>
        <name val="Arial"/>
        <scheme val="none"/>
      </font>
      <numFmt numFmtId="14" formatCode="0.00%"/>
      <fill>
        <patternFill patternType="solid">
          <fgColor indexed="64"/>
          <bgColor indexed="22"/>
        </patternFill>
      </fill>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scheme val="none"/>
      </font>
      <numFmt numFmtId="14" formatCode="0.00%"/>
      <fill>
        <patternFill patternType="solid">
          <fgColor indexed="64"/>
          <bgColor indexed="22"/>
        </patternFill>
      </fill>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outline="0">
        <bottom style="thin">
          <color auto="1"/>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left style="thin">
          <color auto="1"/>
        </left>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style="thin">
          <color auto="1"/>
        </left>
        <right style="thin">
          <color auto="1"/>
        </right>
        <top style="thin">
          <color auto="1"/>
        </top>
        <bottom style="thin">
          <color auto="1"/>
        </bottom>
        <vertical/>
        <horizontal/>
      </border>
      <protection locked="1" hidden="0"/>
    </dxf>
    <dxf>
      <border outline="0">
        <top style="thin">
          <color auto="1"/>
        </top>
      </border>
    </dxf>
    <dxf>
      <border outline="0">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outline="0">
        <bottom style="thin">
          <color auto="1"/>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outline="0">
        <bottom style="thin">
          <color auto="1"/>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outline="0">
        <bottom style="thin">
          <color auto="1"/>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style="thin">
          <color auto="1"/>
        </left>
        <right style="thin">
          <color auto="1"/>
        </right>
        <top style="thin">
          <color auto="1"/>
        </top>
        <bottom style="thin">
          <color auto="1"/>
        </bottom>
        <vertical/>
        <horizontal/>
      </border>
    </dxf>
    <dxf>
      <border outline="0">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style="thin">
          <color auto="1"/>
        </left>
        <right style="thin">
          <color auto="1"/>
        </right>
        <top style="thin">
          <color auto="1"/>
        </top>
        <bottom style="thin">
          <color auto="1"/>
        </bottom>
        <vertical/>
        <horizontal/>
      </border>
    </dxf>
    <dxf>
      <border outline="0">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outline="0">
        <left/>
        <right style="thin">
          <color auto="1"/>
        </right>
        <top style="thin">
          <color auto="1"/>
        </top>
        <bottom style="thin">
          <color auto="1"/>
        </bottom>
      </border>
      <protection locked="1"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protection locked="0" hidden="0"/>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solid">
          <fgColor indexed="64"/>
          <bgColor indexed="26"/>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border diagonalUp="0" diagonalDown="0">
        <left style="thin">
          <color auto="1"/>
        </left>
        <right style="thin">
          <color auto="1"/>
        </right>
        <top style="thin">
          <color auto="1"/>
        </top>
        <bottom style="thin">
          <color auto="1"/>
        </bottom>
        <vertical/>
        <horizontal/>
      </border>
      <protection locked="1" hidden="0"/>
    </dxf>
    <dxf>
      <border outline="0">
        <right style="thin">
          <color auto="1"/>
        </right>
        <bottom style="thin">
          <color auto="1"/>
        </bottom>
      </border>
    </dxf>
    <dxf>
      <font>
        <b val="0"/>
        <i val="0"/>
        <strike val="0"/>
        <condense val="0"/>
        <extend val="0"/>
        <outline val="0"/>
        <shadow val="0"/>
        <u val="none"/>
        <vertAlign val="baseline"/>
        <sz val="9"/>
        <color auto="1"/>
        <name val="Arial"/>
        <scheme val="none"/>
      </font>
      <fill>
        <patternFill patternType="solid">
          <fgColor indexed="64"/>
          <bgColor indexed="26"/>
        </patternFill>
      </fill>
      <protection locked="0" hidden="0"/>
    </dxf>
    <dxf>
      <font>
        <b val="0"/>
        <i val="0"/>
        <strike val="0"/>
        <condense val="0"/>
        <extend val="0"/>
        <outline val="0"/>
        <shadow val="0"/>
        <u val="none"/>
        <vertAlign val="baseline"/>
        <sz val="9"/>
        <color auto="1"/>
        <name val="Arial"/>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105D89"/>
      <color rgb="FFDAEEEC"/>
      <color rgb="FFDAEEED"/>
      <color rgb="FF19938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y.grummick\Desktop\Wa-State-Disc-1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ion"/>
      <sheetName val="RemovalByDisability"/>
      <sheetName val="RemovalByDisability%"/>
      <sheetName val="SuspendsByDisability"/>
      <sheetName val="SuspendsByDisability%"/>
      <sheetName val="DiscRemovalsByDisability"/>
      <sheetName val="RemovalsByRaceEth"/>
      <sheetName val="RemovalsByRaceEth%"/>
      <sheetName val="SuspendsByRaceEth"/>
      <sheetName val="SuspendsByRaceEth%"/>
      <sheetName val="DiscRemovalsByRaceEth"/>
      <sheetName val="RemovalsByGender"/>
      <sheetName val="RemovalsByGender%"/>
      <sheetName val="SuspendsByGender"/>
      <sheetName val="SuspendsByGender%"/>
      <sheetName val="DiscRemovalsByGender"/>
      <sheetName val="RemovalsByLEP"/>
      <sheetName val="RemovalsByLEP%"/>
      <sheetName val="SuspendsByLEP"/>
      <sheetName val="SuspendsByLEP%"/>
      <sheetName val="DiscRemovalsByLEP"/>
      <sheetName val="TotalExpulsions"/>
      <sheetName val="Wa-State-Disc-16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F22" totalsRowShown="0" headerRowDxfId="177" dataDxfId="175" headerRowBorderDxfId="176" tableBorderDxfId="174">
  <tableColumns count="6">
    <tableColumn id="1" xr3:uid="{00000000-0010-0000-0000-000001000000}" name=" Disability" dataDxfId="173"/>
    <tableColumn id="2" xr3:uid="{00000000-0010-0000-0000-000002000000}" name="A.  Number of Children" dataDxfId="172"/>
    <tableColumn id="3" xr3:uid="{00000000-0010-0000-0000-000003000000}" name="B.  Number of Removals_x000a_for Drugs" dataDxfId="171"/>
    <tableColumn id="4" xr3:uid="{00000000-0010-0000-0000-000004000000}" name="C.  Number of Removals_x000a_for Weapons" dataDxfId="170"/>
    <tableColumn id="5" xr3:uid="{00000000-0010-0000-0000-000005000000}" name=" D.  Number of Removals_x000a_for Serious Bodily Injury" dataDxfId="169"/>
    <tableColumn id="6" xr3:uid="{00000000-0010-0000-0000-000006000000}" name="Number of Children removed to an Interim Alternative Educational Setting Based on a Hearing Officer Determination Regarding Likely Injury" dataDxfId="168"/>
  </tableColumns>
  <tableStyleInfo showFirstColumn="0" showLastColumn="0" showRowStripes="0" showColumnStripes="0"/>
  <extLst>
    <ext xmlns:x14="http://schemas.microsoft.com/office/spreadsheetml/2009/9/main" uri="{504A1905-F514-4f6f-8877-14C23A59335A}">
      <x14:table altText="Section A - Disciplinary removal type by Disability." altTextSummary="This table is for data entry of the total number of children and students with disabilities ages 3 through 21 who were subject to either unilateral removals to an Interim Alternative Educational Setting by School Personnel for drugs, weapons, or serious bodily injury. In addition, this table is for data entry of the total number of children and students who were removed to an Interim Alternative Educational Setting Based on a Hearing Officer Determination Regarding Likely Injury.  The total number of children and students unilaterally removed should be equal to the sum of those removed for drugs, weapons and serious bodily injury.  In addition, the total number of children and students should be equal to the sum of all totals by disability.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8:F11" totalsRowShown="0" headerRowDxfId="105" dataDxfId="103" headerRowBorderDxfId="104" tableBorderDxfId="102" totalsRowBorderDxfId="101">
  <tableColumns count="6">
    <tableColumn id="1" xr3:uid="{00000000-0010-0000-0F00-000001000000}" name=" Limited English Proficiency Status" dataDxfId="100"/>
    <tableColumn id="2" xr3:uid="{00000000-0010-0000-0F00-000002000000}" name="A.  Number of Children" dataDxfId="99"/>
    <tableColumn id="3" xr3:uid="{00000000-0010-0000-0F00-000003000000}" name="B.  Number of Removals_x000a_for Drugs" dataDxfId="98"/>
    <tableColumn id="4" xr3:uid="{00000000-0010-0000-0F00-000004000000}" name="C.  Number of Removals_x000a_for Weapons" dataDxfId="97"/>
    <tableColumn id="5" xr3:uid="{00000000-0010-0000-0F00-000005000000}" name=" D.  Number of Removals_x000a_for Serious Bodily Injury" dataDxfId="96"/>
    <tableColumn id="6" xr3:uid="{00000000-0010-0000-0F00-000006000000}" name="Number of Children Removed to an Interim Alternative Educational Setting Based on a Hearing Officer Determination Regarding Likely Injury" dataDxfId="95"/>
  </tableColumns>
  <tableStyleInfo showFirstColumn="0" showLastColumn="0" showRowStripes="0" showColumnStripes="0"/>
  <extLst>
    <ext xmlns:x14="http://schemas.microsoft.com/office/spreadsheetml/2009/9/main" uri="{504A1905-F514-4f6f-8877-14C23A59335A}">
      <x14:table altText="Section D - Disciplinary removal type by LEP Status: Unilateral removal to an interim Alternate Educational Setting (IAES) for drugs, weapons, serious bodily injury or removal based on a hearing office determination regarding likely injury." altTextSummary="This table is for data entry of the total number of children and students with disabilities ages 3 through 21 by LEP Status who were subject to either unilateral removals to an Interim Alternative Educational Setting by School Personnel for drugs, weapons, or serious bodily injury. In addition, this table is for data entry of the total number of children and students who were removed to an Interim Alternative Educational Setting Based on a Hearing Officer Determination Regarding Likely Injury.  The total number of children and students unilaterally removed should be equal to the sum of those removed for drugs, weapons and serious bodily injury.  In addition, the total number of children and students should be equal to the sum of all totals by LEP Status.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8:E11" totalsRowShown="0" headerRowDxfId="94" dataDxfId="92" headerRowBorderDxfId="93" tableBorderDxfId="91">
  <tableColumns count="5">
    <tableColumn id="1" xr3:uid="{00000000-0010-0000-1100-000001000000}" name=" Limited English Proficiency Status" dataDxfId="90"/>
    <tableColumn id="2" xr3:uid="{00000000-0010-0000-1100-000002000000}" name="A.  Number of Children_x000a_with Out-of-School_x000a_Suspensions/Expulsions_x000a_Totaling 10 Days or Less" dataDxfId="89"/>
    <tableColumn id="3" xr3:uid="{00000000-0010-0000-1100-000003000000}" name="B.  Number of Children_x000a_with Out-of-School_x000a_Suspensions/Expulsions_x000a_Totaling &gt; 10 Days" dataDxfId="88"/>
    <tableColumn id="4" xr3:uid="{00000000-0010-0000-1100-000004000000}" name="C.  Number of Children_x000a_with In-School_x000a_Suspensions_x000a_Totaling 10 Days or Less" dataDxfId="87"/>
    <tableColumn id="5" xr3:uid="{00000000-0010-0000-1100-000005000000}" name="D.  Number of Children_x000a_with In-School_x000a_Suspensions_x000a_Totaling &gt; 10 Days" dataDxfId="86"/>
  </tableColumns>
  <tableStyleInfo showFirstColumn="0" showLastColumn="0" showRowStripes="0" showColumnStripes="0"/>
  <extLst>
    <ext xmlns:x14="http://schemas.microsoft.com/office/spreadsheetml/2009/9/main" uri="{504A1905-F514-4f6f-8877-14C23A59335A}">
      <x14:table altText="Section D - Disciplinary removal type by Limited English Proficiency status: in-school and out-of-school suspensions." altTextSummary="This table is for data entry of the total number of children and students with disabilities ages 3 through 21 by Limited English Proficiency status who were subject to either out-of-School Suspensions/Expulsions or in-school suspensions.  The total number of children and students who were subject to out-of-School Suspensions/Expulsions or in-school suspensions should be equal to the sum of all totals by LEP statu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8:E11" totalsRowShown="0" headerRowDxfId="85" dataDxfId="83" headerRowBorderDxfId="84" tableBorderDxfId="82" totalsRowBorderDxfId="81">
  <tableColumns count="5">
    <tableColumn id="1" xr3:uid="{00000000-0010-0000-1300-000001000000}" name="Limited English Proficiency Status" dataDxfId="80"/>
    <tableColumn id="2" xr3:uid="{00000000-0010-0000-1300-000002000000}" name="A.  Total Disciplinary Removals" dataDxfId="79"/>
    <tableColumn id="3" xr3:uid="{00000000-0010-0000-1300-000003000000}" name="B.  Number of Children with_x000a_Disciplinary Removals Totaling_x000a_1 Day" dataDxfId="78"/>
    <tableColumn id="4" xr3:uid="{00000000-0010-0000-1300-000004000000}" name="C.  Number of Children with_x000a_Disciplinary Removals Totaling_x000a_2-10 Days" dataDxfId="77"/>
    <tableColumn id="5" xr3:uid="{00000000-0010-0000-1300-000005000000}" name="D.  Number of Children with_x000a_Disciplinary Removals Totaling_x000a_&gt; 10 Days" dataDxfId="76"/>
  </tableColumns>
  <tableStyleInfo showFirstColumn="0" showLastColumn="0" showRowStripes="0" showColumnStripes="0"/>
  <extLst>
    <ext xmlns:x14="http://schemas.microsoft.com/office/spreadsheetml/2009/9/main" uri="{504A1905-F514-4f6f-8877-14C23A59335A}">
      <x14:table altText="Section D - Disciplinary removal type by LEP status: Duration of removal." altTextSummary="This table is for viewing the percent of children ages 3 through 21, by LEP status, who were subject to disciplinary removal for 1 day, 2-10 days, and greater than 10 days.  There are cross-page edit checks to ensure that the total number of children and students on this page is greater than or equal to the subtotals on the tabs 'RemovalsByLEP' and 'SuspendsByLEP'."/>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8:E10" totalsRowShown="0" tableBorderDxfId="75">
  <tableColumns count="5">
    <tableColumn id="1" xr3:uid="{00000000-0010-0000-1400-000001000000}" name="Disability group" dataDxfId="74"/>
    <tableColumn id="2" xr3:uid="{00000000-0010-0000-1400-000002000000}" name="A.  Received Educational Services_x000a_During Expulsion" dataDxfId="73"/>
    <tableColumn id="3" xr3:uid="{00000000-0010-0000-1400-000003000000}" name="B. Did Not Receive Educational _x000a_Services During Expulsion" dataDxfId="72"/>
    <tableColumn id="4" xr3:uid="{00000000-0010-0000-1400-000004000000}" name="A.  Received Educational Services_x000a_During Expulsion2" dataDxfId="71">
      <calculatedColumnFormula>IF(MAX(B9,C9)&lt;=0,0,MAX(B9,0)/(MAX(B9,0)+MAX(C9,0)))</calculatedColumnFormula>
    </tableColumn>
    <tableColumn id="5" xr3:uid="{00000000-0010-0000-1400-000005000000}" name="B. Did Not Receive Educational _x000a_Services During Expulsion2" dataDxfId="70">
      <calculatedColumnFormula>IF(MAX(B9,C9)&lt;=0,0,MAX(C9,0)/(MAX(B9,0)+MAX(C9,0)))</calculatedColumnFormula>
    </tableColumn>
  </tableColumns>
  <tableStyleInfo showFirstColumn="0" showLastColumn="0" showRowStripes="0" showColumnStripes="0"/>
  <extLst>
    <ext xmlns:x14="http://schemas.microsoft.com/office/spreadsheetml/2009/9/main" uri="{504A1905-F514-4f6f-8877-14C23A59335A}">
      <x14:table altText="Section E - Children subject to expulsion with and without educational services by disability status." altTextSummary="This table is for viewing the number and percent of children ages 3 through 21, and grades K through 12, who were subject to expulsion with and without educational services by disability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8:E22" totalsRowShown="0" headerRowDxfId="167" dataDxfId="166" tableBorderDxfId="165">
  <tableColumns count="5">
    <tableColumn id="1" xr3:uid="{00000000-0010-0000-0200-000001000000}" name=" Disability" dataDxfId="164"/>
    <tableColumn id="2" xr3:uid="{00000000-0010-0000-0200-000002000000}" name="A.  Number of Children_x000a_with Out-of-School_x000a_Suspensions/Expulsions_x000a_Totaling 10 Days or Less" dataDxfId="163"/>
    <tableColumn id="3" xr3:uid="{00000000-0010-0000-0200-000003000000}" name="B.  Number of Children_x000a_with Out-of-School_x000a_Suspensions/Expulsions_x000a_Totaling &gt; 10 Days" dataDxfId="162"/>
    <tableColumn id="4" xr3:uid="{00000000-0010-0000-0200-000004000000}" name="C.  Number of Children_x000a_with In-School_x000a_Suspensions_x000a_Totaling 10 Days or Less" dataDxfId="161"/>
    <tableColumn id="5" xr3:uid="{00000000-0010-0000-0200-000005000000}" name="D.  Number of Children_x000a_with In-School_x000a_Suspensions_x000a_Totaling &gt; 10 Days" dataDxfId="160"/>
  </tableColumns>
  <tableStyleInfo showFirstColumn="0" showLastColumn="0" showRowStripes="0" showColumnStripes="0"/>
  <extLst>
    <ext xmlns:x14="http://schemas.microsoft.com/office/spreadsheetml/2009/9/main" uri="{504A1905-F514-4f6f-8877-14C23A59335A}">
      <x14:table altText="Section A - Disciplinary removal type by Disability (continued)." altTextSummary="This table is for data entry of the total number of children and students with disabilities ages 3 through 21 by disability who were subject to either out-of-School Suspensions/Expulsions or in-school suspensions.  The total number of children and students who were subject to out-of-School Suspensions/Expulsions or in-school suspensions should be equal to the sum of all totals by disability.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8:E22" totalsRowShown="0" headerRowDxfId="159" dataDxfId="158" tableBorderDxfId="157">
  <tableColumns count="5">
    <tableColumn id="1" xr3:uid="{00000000-0010-0000-0400-000001000000}" name=" Disability" dataDxfId="156"/>
    <tableColumn id="2" xr3:uid="{00000000-0010-0000-0400-000002000000}" name="A.  Total Disciplinary Removals" dataDxfId="155"/>
    <tableColumn id="3" xr3:uid="{00000000-0010-0000-0400-000003000000}" name="B.  Number of Children with_x000a_Disciplinary Removals Totaling_x000a_1 Day" dataDxfId="154"/>
    <tableColumn id="4" xr3:uid="{00000000-0010-0000-0400-000004000000}" name="C.  Number of Children with_x000a_Disciplinary Removals Totaling_x000a_2-10 Days" dataDxfId="153"/>
    <tableColumn id="5" xr3:uid="{00000000-0010-0000-0400-000005000000}" name="D.  Number of Children with_x000a_Disciplinary Removals Totaling_x000a_&gt; 10 Days" dataDxfId="152"/>
  </tableColumns>
  <tableStyleInfo showFirstColumn="0" showLastColumn="0" showRowStripes="0" showColumnStripes="0"/>
  <extLst>
    <ext xmlns:x14="http://schemas.microsoft.com/office/spreadsheetml/2009/9/main" uri="{504A1905-F514-4f6f-8877-14C23A59335A}">
      <x14:table altText="Section A - Disciplinary removal type by Disability: Duration of removal." altTextSummary="This table is for viewing the percent of children ages 3 through 21 by disability, who were subject to disciplinary removal for 1 day, 2-10 days, and greater than 10 days.  There are cross-page edit checks to ensure that the total number of children and students on this page is greater than or equal to the subtotals on the tabs 'RemovalByDisability' and 'SuspendsByDisability'."/>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8:F16" totalsRowShown="0" headerRowDxfId="186" dataDxfId="185" tableBorderDxfId="184">
  <tableColumns count="6">
    <tableColumn id="1" xr3:uid="{00000000-0010-0000-0500-000001000000}" name=" Race/Ethnicity" dataDxfId="183"/>
    <tableColumn id="2" xr3:uid="{00000000-0010-0000-0500-000002000000}" name="A.  Number of Children" dataDxfId="182"/>
    <tableColumn id="3" xr3:uid="{00000000-0010-0000-0500-000003000000}" name="B.  Number of Removals_x000a_for Drugs" dataDxfId="181"/>
    <tableColumn id="4" xr3:uid="{00000000-0010-0000-0500-000004000000}" name="C.  Number of Removals_x000a_for Weapons" dataDxfId="180"/>
    <tableColumn id="5" xr3:uid="{00000000-0010-0000-0500-000005000000}" name=" D.  Number of Removals_x000a_for Serious Bodily Injury" dataDxfId="179"/>
    <tableColumn id="6" xr3:uid="{00000000-0010-0000-0500-000006000000}" name="Number of Children removed to an Interim Alternative Educational Setting Based on a Hearing Officer Determination Regarding Likely Injury" dataDxfId="178"/>
  </tableColumns>
  <tableStyleInfo showFirstColumn="0" showLastColumn="0" showRowStripes="0" showColumnStripes="0"/>
  <extLst>
    <ext xmlns:x14="http://schemas.microsoft.com/office/spreadsheetml/2009/9/main" uri="{504A1905-F514-4f6f-8877-14C23A59335A}">
      <x14:table altText="Section B - Disciplinary removal type by Race/Ethnicity: Unilateral removal to an interim Alternate Educational Setting (IAES) for drugs, weapons, serious bodily injury or removal based on a hearing office determination regarding likely injury." altTextSummary="This table is for data entry of the total number of children and students with disabilities ages 3 through 21 by race/ethnicity who were subject to either unilateral removals to an Interim Alternative Educational Setting by School Personnel for drugs, weapons, or serious bodily injury. In addition, this table is for data entry of the total number of children and students who were removed to an Interim Alternative Educational Setting Based on a Hearing Officer Determination Regarding Likely Injury.  The total number of children and students unilaterally removed should be equal to the sum of those removed for drugs, weapons and serious bodily injury.  In addition, the total number of children and students should be equal to the sum of all totals by race/ethnicity.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8:E16" totalsRowShown="0" headerRowDxfId="151" dataDxfId="150" tableBorderDxfId="149">
  <tableColumns count="5">
    <tableColumn id="1" xr3:uid="{00000000-0010-0000-0700-000001000000}" name="Race/Ethnicity" dataDxfId="148"/>
    <tableColumn id="2" xr3:uid="{00000000-0010-0000-0700-000002000000}" name="A.  Number of Children_x000a_with Out-of-School_x000a_Suspensions/Expulsions_x000a_Totaling 10 Days or Less" dataDxfId="147"/>
    <tableColumn id="3" xr3:uid="{00000000-0010-0000-0700-000003000000}" name="B.  Number of Children_x000a_with Out-of-School_x000a_Suspensions/Expulsions_x000a_Totaling &gt; 10 Days" dataDxfId="146"/>
    <tableColumn id="4" xr3:uid="{00000000-0010-0000-0700-000004000000}" name="C.  Number of Children_x000a_with In-School_x000a_Suspensions_x000a_Totaling 10 Days or Less" dataDxfId="145"/>
    <tableColumn id="5" xr3:uid="{00000000-0010-0000-0700-000005000000}" name="D.  Number of Children_x000a_with In-School_x000a_Suspensions_x000a_Totaling &gt; 10 Days" dataDxfId="144"/>
  </tableColumns>
  <tableStyleInfo showFirstColumn="0" showLastColumn="0" showRowStripes="0" showColumnStripes="0"/>
  <extLst>
    <ext xmlns:x14="http://schemas.microsoft.com/office/spreadsheetml/2009/9/main" uri="{504A1905-F514-4f6f-8877-14C23A59335A}">
      <x14:table altText="Section B - Disciplinary removal type by race/ethnicity (continued): in-school and out-of-school suspensions." altTextSummary="This table is for data entry of the total number of children and students with disabilities ages 3 through 21 by race/ethnicity who were subject to either out-of-School Suspensions/Expulsions or in-school suspensions.  The total number of children and students who were subject to out-of-School Suspensions/Expulsions or in-school suspensions should be equal to the sum of all totals by race/ethnicity.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8:E16" totalsRowShown="0" headerRowDxfId="143" dataDxfId="142" tableBorderDxfId="141">
  <tableColumns count="5">
    <tableColumn id="1" xr3:uid="{00000000-0010-0000-0900-000001000000}" name="Race/Ethnicity" dataDxfId="140"/>
    <tableColumn id="2" xr3:uid="{00000000-0010-0000-0900-000002000000}" name="A.  Total Disciplinary Removals" dataDxfId="139"/>
    <tableColumn id="3" xr3:uid="{00000000-0010-0000-0900-000003000000}" name="B.  Number of Children with_x000a_Disciplinary Removals Totaling_x000a_1 Day" dataDxfId="138"/>
    <tableColumn id="4" xr3:uid="{00000000-0010-0000-0900-000004000000}" name="C.  Number of Children with_x000a_Disciplinary Removals Totaling_x000a_2-10 Days" dataDxfId="137"/>
    <tableColumn id="5" xr3:uid="{00000000-0010-0000-0900-000005000000}" name="D.  Number of Children with_x000a_Disciplinary Removals Totaling_x000a_&gt; 10 Days" dataDxfId="136"/>
  </tableColumns>
  <tableStyleInfo showFirstColumn="0" showLastColumn="0" showRowStripes="0" showColumnStripes="0"/>
  <extLst>
    <ext xmlns:x14="http://schemas.microsoft.com/office/spreadsheetml/2009/9/main" uri="{504A1905-F514-4f6f-8877-14C23A59335A}">
      <x14:table altText="Section B - Disciplinary removal type by race/ethnicity: Duration of removal." altTextSummary="This table is for viewing the percent of children ages 3 through 21, by race/ethnicity, who were subject to disciplinary removal for 1 day, 2-10 days, and greater than 10 days.  There are cross-page edit checks to ensure that the total number of children and students on this page is greater than or equal to the subtotals on the tabs 'RemovalByRaceEth' and 'SuspendsByRaceEth'."/>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8:F11" totalsRowShown="0" headerRowDxfId="135" dataDxfId="133" headerRowBorderDxfId="134" tableBorderDxfId="132" totalsRowBorderDxfId="131">
  <tableColumns count="6">
    <tableColumn id="1" xr3:uid="{00000000-0010-0000-0A00-000001000000}" name="Gender" dataDxfId="130"/>
    <tableColumn id="2" xr3:uid="{00000000-0010-0000-0A00-000002000000}" name="A.  Number of Children" dataDxfId="129"/>
    <tableColumn id="3" xr3:uid="{00000000-0010-0000-0A00-000003000000}" name="B.  Number of Removals_x000a_for Drugs" dataDxfId="128"/>
    <tableColumn id="4" xr3:uid="{00000000-0010-0000-0A00-000004000000}" name="C.  Number of Removals_x000a_for Weapons" dataDxfId="127"/>
    <tableColumn id="5" xr3:uid="{00000000-0010-0000-0A00-000005000000}" name=" D.  Number of Removals_x000a_for Serious Bodily Injury" dataDxfId="126"/>
    <tableColumn id="6" xr3:uid="{00000000-0010-0000-0A00-000006000000}" name="Number of Children removed to an Interim Alternative Educational Setting Based on a Hearing Officer Determination Regarding Likely Injury" dataDxfId="125"/>
  </tableColumns>
  <tableStyleInfo showFirstColumn="0" showLastColumn="0" showRowStripes="0" showColumnStripes="0"/>
  <extLst>
    <ext xmlns:x14="http://schemas.microsoft.com/office/spreadsheetml/2009/9/main" uri="{504A1905-F514-4f6f-8877-14C23A59335A}">
      <x14:table altText="Section C - Disciplinary removal type by Gender: Unilateral removal to an interim Alternate Educational Setting (IAES) for drugs, weapons, serious bodily injury or removal based on a hearing office determination regarding likely injury." altTextSummary="This table is for data entry of the total number of children and students with disabilities ages 3 through 21 by gender who were subject to either unilateral removals to an Interim Alternative Educational Setting by School Personnel for drugs, weapons, or serious bodily injury. In addition, this table is for data entry of the total number of children and students who were removed to an Interim Alternative Educational Setting Based on a Hearing Officer Determination Regarding Likely Injury.  The total number of children and students unilaterally removed should be equal to the sum of those removed for drugs, weapons and serious bodily injury.  In addition, the total number of children and students should be equal to the sum of all totals by gender.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8:E11" totalsRowShown="0" headerRowDxfId="124" dataDxfId="122" headerRowBorderDxfId="123" tableBorderDxfId="121">
  <tableColumns count="5">
    <tableColumn id="1" xr3:uid="{00000000-0010-0000-0C00-000001000000}" name="Gender" dataDxfId="120"/>
    <tableColumn id="2" xr3:uid="{00000000-0010-0000-0C00-000002000000}" name="A.  Number of Children_x000a_with Out-of-School_x000a_Suspensions/Expulsions_x000a_Totaling 10 Days or Less" dataDxfId="119"/>
    <tableColumn id="3" xr3:uid="{00000000-0010-0000-0C00-000003000000}" name="B.  Number of Children_x000a_with Out-of-School_x000a_Suspensions/Expulsions_x000a_Totaling &gt; 10 Days" dataDxfId="118"/>
    <tableColumn id="4" xr3:uid="{00000000-0010-0000-0C00-000004000000}" name="C.  Number of Children_x000a_with In-School_x000a_Suspensions_x000a_Totaling 10 Days or Less" dataDxfId="117"/>
    <tableColumn id="5" xr3:uid="{00000000-0010-0000-0C00-000005000000}" name="D.  Number of Children_x000a_with In-School_x000a_Suspensions_x000a_Totaling &gt; 10 Days" dataDxfId="116"/>
  </tableColumns>
  <tableStyleInfo showFirstColumn="0" showLastColumn="0" showRowStripes="0" showColumnStripes="0"/>
  <extLst>
    <ext xmlns:x14="http://schemas.microsoft.com/office/spreadsheetml/2009/9/main" uri="{504A1905-F514-4f6f-8877-14C23A59335A}">
      <x14:table altText="Section C - Disciplinary removal type by gender: in-school and out-of-school suspensions." altTextSummary="This table is for data entry of the total number of children and students with disabilities ages 3 through 21 by gender who were subject to either out-of-School Suspensions/Expulsions or in-school suspensions.  The total number of children and students who were subject to out-of-School Suspensions/Expulsions or in-school suspensions should be equal to the sum of all totals by gender."/>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8:E11" totalsRowShown="0" headerRowDxfId="115" dataDxfId="113" headerRowBorderDxfId="114" tableBorderDxfId="112" totalsRowBorderDxfId="111">
  <tableColumns count="5">
    <tableColumn id="1" xr3:uid="{00000000-0010-0000-0E00-000001000000}" name="Gender" dataDxfId="110"/>
    <tableColumn id="2" xr3:uid="{00000000-0010-0000-0E00-000002000000}" name="A.  Total Disciplinary Removals" dataDxfId="109"/>
    <tableColumn id="3" xr3:uid="{00000000-0010-0000-0E00-000003000000}" name="B.  Number of Children with_x000a_Disciplinary Removals Totaling_x000a_1 Day" dataDxfId="108"/>
    <tableColumn id="4" xr3:uid="{00000000-0010-0000-0E00-000004000000}" name="C.  Number of Children with_x000a_Disciplinary Removals Totaling_x000a_2-10 Days" dataDxfId="107"/>
    <tableColumn id="5" xr3:uid="{00000000-0010-0000-0E00-000005000000}" name="D.  Number of Children with_x000a_Disciplinary Removals Totaling_x000a_&gt; 10 Days" dataDxfId="106"/>
  </tableColumns>
  <tableStyleInfo showFirstColumn="0" showLastColumn="0" showRowStripes="0" showColumnStripes="0"/>
  <extLst>
    <ext xmlns:x14="http://schemas.microsoft.com/office/spreadsheetml/2009/9/main" uri="{504A1905-F514-4f6f-8877-14C23A59335A}">
      <x14:table altText="Section C - Disciplinary removal type by gender: Duration of removal." altTextSummary="This table is for viewing the percent of children ages 3 through 21, by gender, who were subject to disciplinary removal for 1 day, 2-10 days, and greater than 10 days.  There are cross-page edit checks to ensure that the total number of children and students on this page is greater than or equal to the subtotals on the tabs 'RemovalByGender' and 'SuspendsByGend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hyperlink" Target="https://wiki.creativecommons.org/wiki/Public_domain" TargetMode="External"/><Relationship Id="rId1" Type="http://schemas.openxmlformats.org/officeDocument/2006/relationships/hyperlink" Target="https://ideadata.or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0"/>
  <sheetViews>
    <sheetView zoomScale="80" zoomScaleNormal="80" workbookViewId="0">
      <selection activeCell="B9" sqref="B9:F22"/>
    </sheetView>
  </sheetViews>
  <sheetFormatPr defaultColWidth="0" defaultRowHeight="12" zeroHeight="1" x14ac:dyDescent="0.2"/>
  <cols>
    <col min="1" max="1" width="37.140625" style="1" customWidth="1"/>
    <col min="2" max="2" width="25.7109375" style="1" customWidth="1"/>
    <col min="3" max="3" width="23" style="1" customWidth="1"/>
    <col min="4" max="4" width="23.28515625" style="1" customWidth="1"/>
    <col min="5" max="5" width="22.28515625" style="9" customWidth="1"/>
    <col min="6" max="6" width="27.28515625" style="1" customWidth="1"/>
    <col min="7" max="7" width="27.7109375" style="1" hidden="1" customWidth="1"/>
    <col min="8" max="8" width="27.5703125" style="1" hidden="1" customWidth="1"/>
    <col min="9" max="9" width="3.5703125" style="1" hidden="1" customWidth="1"/>
    <col min="10" max="10" width="19.140625" style="1" hidden="1" customWidth="1"/>
    <col min="11" max="11" width="15.140625" style="1" hidden="1" customWidth="1"/>
    <col min="12" max="12" width="23.7109375" style="1" hidden="1" customWidth="1"/>
    <col min="13" max="16384" width="9.140625" style="1" hidden="1"/>
  </cols>
  <sheetData>
    <row r="1" spans="1:12" ht="13.15" customHeight="1" x14ac:dyDescent="0.2">
      <c r="A1" s="69" t="s">
        <v>0</v>
      </c>
      <c r="B1" s="70"/>
      <c r="C1" s="70"/>
      <c r="D1" s="70"/>
      <c r="E1" s="70"/>
      <c r="F1" s="70"/>
      <c r="G1" s="17"/>
    </row>
    <row r="2" spans="1:12" x14ac:dyDescent="0.2">
      <c r="A2" s="71" t="s">
        <v>1</v>
      </c>
      <c r="B2" s="71"/>
      <c r="C2" s="71"/>
      <c r="D2" s="71"/>
      <c r="E2" s="71"/>
      <c r="F2" s="21" t="s">
        <v>2</v>
      </c>
      <c r="G2" s="18"/>
    </row>
    <row r="3" spans="1:12" ht="21" customHeight="1" x14ac:dyDescent="0.2">
      <c r="A3" s="72" t="s">
        <v>3</v>
      </c>
      <c r="B3" s="72"/>
      <c r="C3" s="72"/>
      <c r="D3" s="72"/>
      <c r="E3" s="72"/>
      <c r="F3" s="72"/>
      <c r="G3" s="19"/>
    </row>
    <row r="4" spans="1:12" ht="19.899999999999999" customHeight="1" x14ac:dyDescent="0.2">
      <c r="A4" s="73" t="s">
        <v>4</v>
      </c>
      <c r="B4" s="73"/>
      <c r="C4" s="73"/>
      <c r="D4" s="76" t="s">
        <v>5</v>
      </c>
      <c r="E4" s="77"/>
      <c r="F4" s="78"/>
      <c r="G4" s="20"/>
    </row>
    <row r="5" spans="1:12" ht="14.25" customHeight="1" x14ac:dyDescent="0.2">
      <c r="A5" s="67" t="s">
        <v>6</v>
      </c>
      <c r="B5" s="67"/>
      <c r="C5" s="67"/>
      <c r="D5" s="67"/>
      <c r="E5" s="67"/>
      <c r="F5" s="67"/>
    </row>
    <row r="6" spans="1:12" ht="20.45" customHeight="1" x14ac:dyDescent="0.2">
      <c r="A6" s="68" t="s">
        <v>7</v>
      </c>
      <c r="B6" s="68"/>
      <c r="C6" s="68"/>
      <c r="D6" s="68"/>
      <c r="E6" s="68"/>
      <c r="F6" s="68"/>
      <c r="H6"/>
    </row>
    <row r="7" spans="1:12" ht="81" customHeight="1" x14ac:dyDescent="0.2">
      <c r="A7" s="56" t="s">
        <v>8</v>
      </c>
      <c r="B7" s="65" t="s">
        <v>9</v>
      </c>
      <c r="C7" s="66"/>
      <c r="D7" s="66"/>
      <c r="E7" s="66"/>
      <c r="F7" s="59" t="s">
        <v>10</v>
      </c>
      <c r="G7" s="44" t="s">
        <v>11</v>
      </c>
      <c r="H7" s="45" t="s">
        <v>12</v>
      </c>
      <c r="J7" s="9" t="s">
        <v>13</v>
      </c>
    </row>
    <row r="8" spans="1:12" ht="64.150000000000006" customHeight="1" x14ac:dyDescent="0.2">
      <c r="A8" s="3" t="s">
        <v>14</v>
      </c>
      <c r="B8" s="22" t="s">
        <v>15</v>
      </c>
      <c r="C8" s="23" t="s">
        <v>16</v>
      </c>
      <c r="D8" s="23" t="s">
        <v>17</v>
      </c>
      <c r="E8" s="23" t="s">
        <v>18</v>
      </c>
      <c r="F8" s="23" t="s">
        <v>19</v>
      </c>
      <c r="G8" s="54" t="s">
        <v>20</v>
      </c>
      <c r="H8" s="52" t="s">
        <v>21</v>
      </c>
      <c r="J8" s="51" t="s">
        <v>22</v>
      </c>
      <c r="K8" s="44" t="s">
        <v>23</v>
      </c>
      <c r="L8" s="1" t="s">
        <v>24</v>
      </c>
    </row>
    <row r="9" spans="1:12" ht="21.6" customHeight="1" x14ac:dyDescent="0.2">
      <c r="A9" s="28" t="s">
        <v>25</v>
      </c>
      <c r="B9" s="16">
        <v>1</v>
      </c>
      <c r="C9" s="16">
        <v>1</v>
      </c>
      <c r="D9" s="16">
        <v>0</v>
      </c>
      <c r="E9" s="16">
        <v>0</v>
      </c>
      <c r="F9" s="16">
        <v>0</v>
      </c>
      <c r="G9" s="11">
        <f>MAX(C9,0)+MAX(D9,0)+MAX(E9,0)</f>
        <v>1</v>
      </c>
      <c r="H9" s="8"/>
      <c r="J9" s="11"/>
      <c r="K9" s="11">
        <f>DiscRemovalsByDisability!F9</f>
        <v>316</v>
      </c>
      <c r="L9" s="11">
        <f>DiscRemovalsByDisability!G9</f>
        <v>361</v>
      </c>
    </row>
    <row r="10" spans="1:12" ht="21.6" customHeight="1" x14ac:dyDescent="0.2">
      <c r="A10" s="28" t="s">
        <v>26</v>
      </c>
      <c r="B10" s="16">
        <v>1</v>
      </c>
      <c r="C10" s="16">
        <v>1</v>
      </c>
      <c r="D10" s="16">
        <v>0</v>
      </c>
      <c r="E10" s="16">
        <v>0</v>
      </c>
      <c r="F10" s="16">
        <v>0</v>
      </c>
      <c r="G10" s="11">
        <f t="shared" ref="G10:G22" si="0">MAX(C10,0)+MAX(D10,0)+MAX(E10,0)</f>
        <v>1</v>
      </c>
      <c r="H10" s="8"/>
      <c r="J10" s="11"/>
      <c r="K10" s="11">
        <f>DiscRemovalsByDisability!F10</f>
        <v>67</v>
      </c>
      <c r="L10" s="11">
        <f>DiscRemovalsByDisability!G10</f>
        <v>78</v>
      </c>
    </row>
    <row r="11" spans="1:12" ht="21.6" customHeight="1" x14ac:dyDescent="0.2">
      <c r="A11" s="28" t="s">
        <v>27</v>
      </c>
      <c r="B11" s="16">
        <v>7</v>
      </c>
      <c r="C11" s="16">
        <v>0</v>
      </c>
      <c r="D11" s="16">
        <v>1</v>
      </c>
      <c r="E11" s="16">
        <v>7</v>
      </c>
      <c r="F11" s="16">
        <v>0</v>
      </c>
      <c r="G11" s="11">
        <f t="shared" si="0"/>
        <v>8</v>
      </c>
      <c r="H11" s="8"/>
      <c r="J11" s="11"/>
      <c r="K11" s="11">
        <f>DiscRemovalsByDisability!F11</f>
        <v>480</v>
      </c>
      <c r="L11" s="11">
        <f>DiscRemovalsByDisability!G11</f>
        <v>541</v>
      </c>
    </row>
    <row r="12" spans="1:12" ht="21.6" customHeight="1" x14ac:dyDescent="0.2">
      <c r="A12" s="28" t="s">
        <v>28</v>
      </c>
      <c r="B12" s="16">
        <v>0</v>
      </c>
      <c r="C12" s="16">
        <v>0</v>
      </c>
      <c r="D12" s="16">
        <v>0</v>
      </c>
      <c r="E12" s="16">
        <v>0</v>
      </c>
      <c r="F12" s="16">
        <v>0</v>
      </c>
      <c r="G12" s="11">
        <f t="shared" si="0"/>
        <v>0</v>
      </c>
      <c r="H12" s="8"/>
      <c r="J12" s="11"/>
      <c r="K12" s="11">
        <f>DiscRemovalsByDisability!F12</f>
        <v>18</v>
      </c>
      <c r="L12" s="11">
        <f>DiscRemovalsByDisability!G12</f>
        <v>21</v>
      </c>
    </row>
    <row r="13" spans="1:12" ht="21.6" customHeight="1" x14ac:dyDescent="0.2">
      <c r="A13" s="28" t="s">
        <v>29</v>
      </c>
      <c r="B13" s="16">
        <v>24</v>
      </c>
      <c r="C13" s="16">
        <v>5</v>
      </c>
      <c r="D13" s="16">
        <v>8</v>
      </c>
      <c r="E13" s="16">
        <v>19</v>
      </c>
      <c r="F13" s="16">
        <v>1</v>
      </c>
      <c r="G13" s="11">
        <f t="shared" si="0"/>
        <v>32</v>
      </c>
      <c r="H13" s="8"/>
      <c r="J13" s="11"/>
      <c r="K13" s="11">
        <f>DiscRemovalsByDisability!F13</f>
        <v>1616</v>
      </c>
      <c r="L13" s="11">
        <f>DiscRemovalsByDisability!G13</f>
        <v>2018</v>
      </c>
    </row>
    <row r="14" spans="1:12" ht="21.6" customHeight="1" x14ac:dyDescent="0.2">
      <c r="A14" s="28" t="s">
        <v>30</v>
      </c>
      <c r="B14" s="16">
        <v>0</v>
      </c>
      <c r="C14" s="16">
        <v>0</v>
      </c>
      <c r="D14" s="16">
        <v>0</v>
      </c>
      <c r="E14" s="16">
        <v>0</v>
      </c>
      <c r="F14" s="16">
        <v>0</v>
      </c>
      <c r="G14" s="11">
        <f t="shared" si="0"/>
        <v>0</v>
      </c>
      <c r="H14" s="8"/>
      <c r="J14" s="11"/>
      <c r="K14" s="11">
        <f>DiscRemovalsByDisability!F14</f>
        <v>6</v>
      </c>
      <c r="L14" s="11">
        <f>DiscRemovalsByDisability!G14</f>
        <v>7</v>
      </c>
    </row>
    <row r="15" spans="1:12" ht="21.6" customHeight="1" x14ac:dyDescent="0.2">
      <c r="A15" s="28" t="s">
        <v>31</v>
      </c>
      <c r="B15" s="16">
        <v>40</v>
      </c>
      <c r="C15" s="16">
        <v>11</v>
      </c>
      <c r="D15" s="16">
        <v>11</v>
      </c>
      <c r="E15" s="16">
        <v>29</v>
      </c>
      <c r="F15" s="16">
        <v>0</v>
      </c>
      <c r="G15" s="11">
        <f t="shared" si="0"/>
        <v>51</v>
      </c>
      <c r="H15" s="8"/>
      <c r="J15" s="11"/>
      <c r="K15" s="11">
        <f>DiscRemovalsByDisability!F15</f>
        <v>5182</v>
      </c>
      <c r="L15" s="11">
        <f>DiscRemovalsByDisability!G15</f>
        <v>6331</v>
      </c>
    </row>
    <row r="16" spans="1:12" ht="21.6" customHeight="1" x14ac:dyDescent="0.2">
      <c r="A16" s="28" t="s">
        <v>32</v>
      </c>
      <c r="B16" s="16">
        <v>56</v>
      </c>
      <c r="C16" s="16">
        <v>34</v>
      </c>
      <c r="D16" s="16">
        <v>8</v>
      </c>
      <c r="E16" s="16">
        <v>23</v>
      </c>
      <c r="F16" s="16">
        <v>0</v>
      </c>
      <c r="G16" s="11">
        <f t="shared" si="0"/>
        <v>65</v>
      </c>
      <c r="H16" s="8"/>
      <c r="J16" s="11"/>
      <c r="K16" s="11">
        <f>DiscRemovalsByDisability!F16</f>
        <v>4465</v>
      </c>
      <c r="L16" s="11">
        <f>DiscRemovalsByDisability!G16</f>
        <v>5331</v>
      </c>
    </row>
    <row r="17" spans="1:12" ht="21.6" customHeight="1" x14ac:dyDescent="0.2">
      <c r="A17" s="28" t="s">
        <v>33</v>
      </c>
      <c r="B17" s="16">
        <v>0</v>
      </c>
      <c r="C17" s="16">
        <v>0</v>
      </c>
      <c r="D17" s="16">
        <v>0</v>
      </c>
      <c r="E17" s="16">
        <v>0</v>
      </c>
      <c r="F17" s="16">
        <v>0</v>
      </c>
      <c r="G17" s="11">
        <f t="shared" si="0"/>
        <v>0</v>
      </c>
      <c r="H17" s="8"/>
      <c r="J17" s="11"/>
      <c r="K17" s="11">
        <f>DiscRemovalsByDisability!F17</f>
        <v>0</v>
      </c>
      <c r="L17" s="11">
        <f>DiscRemovalsByDisability!G17</f>
        <v>0</v>
      </c>
    </row>
    <row r="18" spans="1:12" ht="21.6" customHeight="1" x14ac:dyDescent="0.2">
      <c r="A18" s="28" t="s">
        <v>34</v>
      </c>
      <c r="B18" s="16">
        <v>1</v>
      </c>
      <c r="C18" s="16">
        <v>0</v>
      </c>
      <c r="D18" s="16">
        <v>0</v>
      </c>
      <c r="E18" s="16">
        <v>1</v>
      </c>
      <c r="F18" s="16">
        <v>0</v>
      </c>
      <c r="G18" s="11">
        <f t="shared" si="0"/>
        <v>1</v>
      </c>
      <c r="H18" s="8"/>
      <c r="J18" s="11"/>
      <c r="K18" s="11">
        <f>DiscRemovalsByDisability!F18</f>
        <v>207</v>
      </c>
      <c r="L18" s="11">
        <f>DiscRemovalsByDisability!G18</f>
        <v>225</v>
      </c>
    </row>
    <row r="19" spans="1:12" ht="21.6" customHeight="1" x14ac:dyDescent="0.2">
      <c r="A19" s="28" t="s">
        <v>35</v>
      </c>
      <c r="B19" s="16">
        <v>10</v>
      </c>
      <c r="C19" s="16">
        <v>2</v>
      </c>
      <c r="D19" s="16">
        <v>1</v>
      </c>
      <c r="E19" s="16">
        <v>8</v>
      </c>
      <c r="F19" s="16">
        <v>1</v>
      </c>
      <c r="G19" s="11">
        <f t="shared" si="0"/>
        <v>11</v>
      </c>
      <c r="H19" s="8"/>
      <c r="J19" s="11"/>
      <c r="K19" s="11">
        <f>DiscRemovalsByDisability!F19</f>
        <v>1620</v>
      </c>
      <c r="L19" s="11">
        <f>DiscRemovalsByDisability!G19</f>
        <v>1842</v>
      </c>
    </row>
    <row r="20" spans="1:12" ht="21.6" customHeight="1" x14ac:dyDescent="0.2">
      <c r="A20" s="28" t="s">
        <v>36</v>
      </c>
      <c r="B20" s="16">
        <v>0</v>
      </c>
      <c r="C20" s="16">
        <v>0</v>
      </c>
      <c r="D20" s="16">
        <v>0</v>
      </c>
      <c r="E20" s="16">
        <v>0</v>
      </c>
      <c r="F20" s="16">
        <v>0</v>
      </c>
      <c r="G20" s="11">
        <f t="shared" si="0"/>
        <v>0</v>
      </c>
      <c r="H20" s="8"/>
      <c r="J20" s="11"/>
      <c r="K20" s="11">
        <f>DiscRemovalsByDisability!F20</f>
        <v>39</v>
      </c>
      <c r="L20" s="11">
        <f>DiscRemovalsByDisability!G20</f>
        <v>46</v>
      </c>
    </row>
    <row r="21" spans="1:12" ht="21.6" customHeight="1" x14ac:dyDescent="0.2">
      <c r="A21" s="28" t="s">
        <v>37</v>
      </c>
      <c r="B21" s="16">
        <v>10</v>
      </c>
      <c r="C21" s="16">
        <v>0</v>
      </c>
      <c r="D21" s="16">
        <v>1</v>
      </c>
      <c r="E21" s="16">
        <v>20</v>
      </c>
      <c r="F21" s="16">
        <v>0</v>
      </c>
      <c r="G21" s="11">
        <f t="shared" si="0"/>
        <v>21</v>
      </c>
      <c r="H21" s="8"/>
      <c r="J21" s="11"/>
      <c r="K21" s="11">
        <f>DiscRemovalsByDisability!F21</f>
        <v>1041</v>
      </c>
      <c r="L21" s="11">
        <f>DiscRemovalsByDisability!G21</f>
        <v>1189</v>
      </c>
    </row>
    <row r="22" spans="1:12" ht="21.6" customHeight="1" x14ac:dyDescent="0.2">
      <c r="A22" s="7" t="s">
        <v>38</v>
      </c>
      <c r="B22" s="16">
        <v>150</v>
      </c>
      <c r="C22" s="16">
        <v>54</v>
      </c>
      <c r="D22" s="16">
        <v>30</v>
      </c>
      <c r="E22" s="16">
        <v>107</v>
      </c>
      <c r="F22" s="16">
        <v>2</v>
      </c>
      <c r="G22" s="11">
        <f t="shared" si="0"/>
        <v>191</v>
      </c>
      <c r="H22" s="8"/>
      <c r="J22" s="11"/>
      <c r="K22" s="11">
        <f>DiscRemovalsByDisability!F22</f>
        <v>15060</v>
      </c>
      <c r="L22" s="11">
        <f>DiscRemovalsByDisability!G22</f>
        <v>17990</v>
      </c>
    </row>
    <row r="23" spans="1:12" ht="21" customHeight="1" x14ac:dyDescent="0.2">
      <c r="A23" s="79" t="s">
        <v>39</v>
      </c>
      <c r="B23" s="79"/>
      <c r="C23" s="79"/>
      <c r="D23" s="79"/>
      <c r="E23" s="79"/>
      <c r="F23" s="79"/>
    </row>
    <row r="24" spans="1:12" ht="13.15" customHeight="1" x14ac:dyDescent="0.2">
      <c r="A24" s="67" t="s">
        <v>40</v>
      </c>
      <c r="B24" s="67"/>
      <c r="C24" s="67"/>
      <c r="D24" s="67"/>
      <c r="E24" s="67"/>
      <c r="F24" s="67"/>
    </row>
    <row r="25" spans="1:12" ht="21" hidden="1" customHeight="1" x14ac:dyDescent="0.2">
      <c r="A25" s="10" t="s">
        <v>41</v>
      </c>
      <c r="B25"/>
      <c r="C25" s="24"/>
      <c r="D25" s="24"/>
      <c r="E25" s="25"/>
      <c r="F25" s="25"/>
    </row>
    <row r="26" spans="1:12" ht="21" hidden="1" customHeight="1" x14ac:dyDescent="0.2">
      <c r="A26"/>
      <c r="B26"/>
      <c r="C26" s="24"/>
      <c r="D26" s="24"/>
      <c r="E26" s="25"/>
      <c r="F26" s="25"/>
    </row>
    <row r="27" spans="1:12" ht="12" hidden="1" customHeight="1" x14ac:dyDescent="0.2">
      <c r="A27" t="s">
        <v>42</v>
      </c>
      <c r="B27" t="s">
        <v>43</v>
      </c>
      <c r="C27"/>
      <c r="D27" s="24"/>
      <c r="E27" s="24"/>
      <c r="F27" s="25"/>
    </row>
    <row r="28" spans="1:12" ht="16.149999999999999" hidden="1" customHeight="1" x14ac:dyDescent="0.2">
      <c r="A28" s="26" t="s">
        <v>44</v>
      </c>
      <c r="B28" s="75" t="s">
        <v>45</v>
      </c>
      <c r="C28" s="75"/>
      <c r="D28" s="75"/>
      <c r="E28" s="75"/>
      <c r="F28" s="75"/>
    </row>
    <row r="29" spans="1:12" ht="25.9" hidden="1" customHeight="1" x14ac:dyDescent="0.2">
      <c r="A29" s="26" t="s">
        <v>46</v>
      </c>
      <c r="B29" s="64" t="s">
        <v>47</v>
      </c>
      <c r="C29" s="64"/>
      <c r="D29" s="64"/>
      <c r="E29" s="64"/>
      <c r="F29" s="64"/>
    </row>
    <row r="30" spans="1:12" ht="12.75" hidden="1" x14ac:dyDescent="0.2">
      <c r="A30" s="26" t="s">
        <v>44</v>
      </c>
      <c r="B30" s="75" t="s">
        <v>48</v>
      </c>
      <c r="C30" s="75"/>
      <c r="D30" s="75"/>
      <c r="E30" s="75"/>
      <c r="F30" s="75"/>
    </row>
    <row r="31" spans="1:12" ht="12.75" hidden="1" x14ac:dyDescent="0.2">
      <c r="A31" s="26" t="s">
        <v>44</v>
      </c>
      <c r="B31" s="64" t="s">
        <v>49</v>
      </c>
      <c r="C31" s="64"/>
      <c r="D31" s="64"/>
      <c r="E31" s="64"/>
      <c r="F31" s="64"/>
    </row>
    <row r="32" spans="1:12" ht="12" hidden="1" customHeight="1" x14ac:dyDescent="0.2"/>
    <row r="33" customFormat="1" ht="12.75" hidden="1" x14ac:dyDescent="0.2"/>
    <row r="34" customFormat="1" ht="12.75" hidden="1" x14ac:dyDescent="0.2"/>
    <row r="35" customFormat="1" ht="12.75" hidden="1" x14ac:dyDescent="0.2"/>
    <row r="36" customFormat="1" ht="12.75" hidden="1" x14ac:dyDescent="0.2"/>
    <row r="37" customFormat="1" ht="12.75" hidden="1" x14ac:dyDescent="0.2"/>
    <row r="38" customFormat="1" ht="12.75" hidden="1" x14ac:dyDescent="0.2"/>
    <row r="39" customFormat="1" ht="12.75" hidden="1" x14ac:dyDescent="0.2"/>
    <row r="40" customFormat="1" ht="12.75" hidden="1" x14ac:dyDescent="0.2"/>
  </sheetData>
  <sheetProtection password="CDE0" sheet="1" objects="1" scenarios="1"/>
  <dataConsolidate/>
  <mergeCells count="14">
    <mergeCell ref="B30:F30"/>
    <mergeCell ref="B31:F31"/>
    <mergeCell ref="B28:F28"/>
    <mergeCell ref="B29:F29"/>
    <mergeCell ref="A1:F1"/>
    <mergeCell ref="A2:E2"/>
    <mergeCell ref="A3:F3"/>
    <mergeCell ref="D4:F4"/>
    <mergeCell ref="A4:C4"/>
    <mergeCell ref="B7:E7"/>
    <mergeCell ref="A5:F5"/>
    <mergeCell ref="A6:F6"/>
    <mergeCell ref="A23:F23"/>
    <mergeCell ref="A24:F24"/>
  </mergeCells>
  <conditionalFormatting sqref="B9:B22 F9:F22">
    <cfRule type="expression" dxfId="69" priority="3">
      <formula>AND($K9=0,$L9&gt;0)</formula>
    </cfRule>
  </conditionalFormatting>
  <conditionalFormatting sqref="B9:B22">
    <cfRule type="expression" dxfId="68" priority="1">
      <formula>AND($G9&gt;0,$B9=0)</formula>
    </cfRule>
  </conditionalFormatting>
  <conditionalFormatting sqref="C9:E22">
    <cfRule type="expression" dxfId="67" priority="2">
      <formula>MAX($B9,0)&gt;MAX($C9,0)+MAX($D9,0)+MAX($E9,0)</formula>
    </cfRule>
  </conditionalFormatting>
  <conditionalFormatting sqref="G9:G22">
    <cfRule type="expression" dxfId="66" priority="20">
      <formula>MAX($B9,0)&gt;MAX($C9,0)+MAX($D9,0)+MAX($E9,0)</formula>
    </cfRule>
  </conditionalFormatting>
  <conditionalFormatting sqref="H9:H22">
    <cfRule type="expression" dxfId="65" priority="18">
      <formula>AND($K9=0,$L9&gt;0)</formula>
    </cfRule>
  </conditionalFormatting>
  <conditionalFormatting sqref="J9:J22">
    <cfRule type="expression" dxfId="64" priority="15">
      <formula>AND($G9&gt;0,$B9=0)</formula>
    </cfRule>
  </conditionalFormatting>
  <dataValidations xWindow="577" yWindow="279" count="3">
    <dataValidation allowBlank="1" showInputMessage="1" showErrorMessage="1" prompt="Footnote #1: States must have defined and established eligibility criteria for developmental delay in order to use this category for reporting." sqref="A21 A23" xr:uid="{00000000-0002-0000-0100-000000000000}"/>
    <dataValidation allowBlank="1" showInputMessage="1" showErrorMessage="1" prompt="Please enter the Part B Discipline reporting year " sqref="D4" xr:uid="{00000000-0002-0000-0100-000001000000}"/>
    <dataValidation allowBlank="1" showInputMessage="1" showErrorMessage="1" prompt="Number of children with intellectual disability who were subject to unilateral removals to an interim alternative educational setting by school personnel" sqref="B9:F22" xr:uid="{00000000-0002-0000-0100-000002000000}"/>
  </dataValidations>
  <printOptions horizontalCentered="1"/>
  <pageMargins left="0.25" right="0.25" top="0.75" bottom="0.75" header="0.3" footer="0.3"/>
  <pageSetup scale="86" orientation="landscape" r:id="rId1"/>
  <headerFooter alignWithMargins="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N20"/>
  <sheetViews>
    <sheetView zoomScale="80" zoomScaleNormal="80" workbookViewId="0">
      <selection activeCell="B9" sqref="B9:F11"/>
    </sheetView>
  </sheetViews>
  <sheetFormatPr defaultColWidth="0" defaultRowHeight="12.75" zeroHeight="1" x14ac:dyDescent="0.2"/>
  <cols>
    <col min="1" max="1" width="35.140625" customWidth="1"/>
    <col min="2" max="2" width="24.140625" customWidth="1"/>
    <col min="3" max="3" width="25" customWidth="1"/>
    <col min="4" max="4" width="24.42578125" customWidth="1"/>
    <col min="5" max="5" width="23.42578125" customWidth="1"/>
    <col min="6" max="6" width="32" customWidth="1"/>
    <col min="7" max="7" width="23.140625" hidden="1" customWidth="1"/>
    <col min="8" max="8" width="30.5703125" hidden="1" customWidth="1"/>
    <col min="9" max="9" width="3.7109375" hidden="1" customWidth="1"/>
    <col min="10" max="10" width="21.42578125" hidden="1" customWidth="1"/>
    <col min="11" max="11" width="19.140625" hidden="1" customWidth="1"/>
    <col min="12" max="12" width="16.140625" hidden="1" customWidth="1"/>
    <col min="13" max="14" width="0" hidden="1" customWidth="1"/>
    <col min="15" max="16384" width="9.140625" hidden="1"/>
  </cols>
  <sheetData>
    <row r="1" spans="1:14" x14ac:dyDescent="0.2">
      <c r="A1" s="69" t="s">
        <v>136</v>
      </c>
      <c r="B1" s="70"/>
      <c r="C1" s="70"/>
      <c r="D1" s="70"/>
      <c r="E1" s="70"/>
      <c r="F1" s="70"/>
    </row>
    <row r="2" spans="1:14" x14ac:dyDescent="0.2">
      <c r="A2" s="71" t="s">
        <v>1</v>
      </c>
      <c r="B2" s="71"/>
      <c r="C2" s="71"/>
      <c r="D2" s="71"/>
      <c r="E2" s="71"/>
      <c r="F2" s="21" t="s">
        <v>137</v>
      </c>
    </row>
    <row r="3" spans="1:14" x14ac:dyDescent="0.2">
      <c r="A3" s="72" t="s">
        <v>3</v>
      </c>
      <c r="B3" s="72"/>
      <c r="C3" s="72"/>
      <c r="D3" s="72"/>
      <c r="E3" s="72"/>
      <c r="F3" s="72"/>
    </row>
    <row r="4" spans="1:14" x14ac:dyDescent="0.2">
      <c r="A4" s="73" t="s">
        <v>4</v>
      </c>
      <c r="B4" s="73"/>
      <c r="C4" s="73"/>
      <c r="D4" s="74" t="str">
        <f>IF(RemovalByDisability!D4=0,"",RemovalByDisability!D4)</f>
        <v>2024-25</v>
      </c>
      <c r="E4" s="74"/>
      <c r="F4" s="74"/>
    </row>
    <row r="5" spans="1:14" x14ac:dyDescent="0.2">
      <c r="A5" s="67" t="s">
        <v>6</v>
      </c>
      <c r="B5" s="67"/>
      <c r="C5" s="67"/>
      <c r="D5" s="67"/>
      <c r="E5" s="67"/>
      <c r="F5" s="67"/>
    </row>
    <row r="6" spans="1:14" x14ac:dyDescent="0.2">
      <c r="A6" s="85" t="s">
        <v>138</v>
      </c>
      <c r="B6" s="68"/>
      <c r="C6" s="68"/>
      <c r="D6" s="68"/>
      <c r="E6" s="68"/>
      <c r="F6" s="68"/>
    </row>
    <row r="7" spans="1:14" ht="66.599999999999994" customHeight="1" x14ac:dyDescent="0.2">
      <c r="A7" s="58" t="s">
        <v>8</v>
      </c>
      <c r="B7" s="65" t="s">
        <v>9</v>
      </c>
      <c r="C7" s="66"/>
      <c r="D7" s="66"/>
      <c r="E7" s="66"/>
      <c r="F7" s="59" t="s">
        <v>10</v>
      </c>
    </row>
    <row r="8" spans="1:14" ht="61.15" customHeight="1" x14ac:dyDescent="0.2">
      <c r="A8" s="36" t="s">
        <v>139</v>
      </c>
      <c r="B8" s="6" t="s">
        <v>15</v>
      </c>
      <c r="C8" s="32" t="s">
        <v>16</v>
      </c>
      <c r="D8" s="32" t="s">
        <v>17</v>
      </c>
      <c r="E8" s="32" t="s">
        <v>18</v>
      </c>
      <c r="F8" s="34" t="s">
        <v>140</v>
      </c>
      <c r="G8" s="54" t="s">
        <v>20</v>
      </c>
      <c r="H8" s="52" t="s">
        <v>21</v>
      </c>
      <c r="I8" s="1"/>
      <c r="J8" s="51" t="s">
        <v>22</v>
      </c>
      <c r="K8" s="44" t="s">
        <v>23</v>
      </c>
      <c r="L8" s="44" t="s">
        <v>87</v>
      </c>
    </row>
    <row r="9" spans="1:14" ht="19.899999999999999" customHeight="1" x14ac:dyDescent="0.2">
      <c r="A9" s="3" t="s">
        <v>141</v>
      </c>
      <c r="B9" s="16">
        <v>27</v>
      </c>
      <c r="C9" s="16">
        <v>16</v>
      </c>
      <c r="D9" s="16">
        <v>4</v>
      </c>
      <c r="E9" s="16">
        <v>10</v>
      </c>
      <c r="F9" s="16">
        <v>0</v>
      </c>
      <c r="G9" s="11">
        <f>MAX(C9,0)+MAX(D9,0)+MAX(E9,0)</f>
        <v>30</v>
      </c>
      <c r="H9" s="8"/>
      <c r="I9" s="1"/>
      <c r="J9" s="11"/>
      <c r="K9" s="11">
        <f>DiscRemovalsByLEP!F9</f>
        <v>2229</v>
      </c>
      <c r="L9" s="11">
        <f>DiscRemovalsByLEP!G9</f>
        <v>2685</v>
      </c>
      <c r="M9" s="11">
        <f>MAX(B9,0)+MAX(F9,0)+MAX(SuspendsByLEP!B9,0)+MAX(SuspendsByLEP!C9,0)+MAX(SuspendsByLEP!D9,0)+MAX(SuspendsByLEP!E9,0)</f>
        <v>2685</v>
      </c>
      <c r="N9" s="11">
        <f>MAX(DiscRemovalsByLEP!C9,0)+MAX(DiscRemovalsByLEP!D9,0)+MAX(DiscRemovalsByLEP!E9,0)</f>
        <v>2229</v>
      </c>
    </row>
    <row r="10" spans="1:14" ht="19.899999999999999" customHeight="1" x14ac:dyDescent="0.2">
      <c r="A10" s="3" t="s">
        <v>142</v>
      </c>
      <c r="B10" s="16">
        <v>123</v>
      </c>
      <c r="C10" s="16">
        <v>38</v>
      </c>
      <c r="D10" s="16">
        <v>26</v>
      </c>
      <c r="E10" s="16">
        <v>97</v>
      </c>
      <c r="F10" s="16">
        <v>2</v>
      </c>
      <c r="G10" s="11">
        <f t="shared" ref="G10:G11" si="0">MAX(C10,0)+MAX(D10,0)+MAX(E10,0)</f>
        <v>161</v>
      </c>
      <c r="H10" s="8"/>
      <c r="I10" s="1"/>
      <c r="J10" s="11"/>
      <c r="K10" s="11">
        <f>DiscRemovalsByLEP!F10</f>
        <v>12831</v>
      </c>
      <c r="L10" s="11">
        <f>DiscRemovalsByLEP!G10</f>
        <v>15305</v>
      </c>
      <c r="M10" s="11">
        <f>MAX(B10,0)+MAX(F10,0)+MAX(SuspendsByLEP!B10,0)+MAX(SuspendsByLEP!C10,0)+MAX(SuspendsByLEP!D10,0)+MAX(SuspendsByLEP!E10,0)</f>
        <v>15305</v>
      </c>
      <c r="N10" s="11">
        <f>MAX(DiscRemovalsByLEP!C10,0)+MAX(DiscRemovalsByLEP!D10,0)+MAX(DiscRemovalsByLEP!E10,0)</f>
        <v>12831</v>
      </c>
    </row>
    <row r="11" spans="1:14" ht="19.899999999999999" customHeight="1" x14ac:dyDescent="0.2">
      <c r="A11" s="2" t="s">
        <v>121</v>
      </c>
      <c r="B11" s="16">
        <v>150</v>
      </c>
      <c r="C11" s="16">
        <v>54</v>
      </c>
      <c r="D11" s="16">
        <v>30</v>
      </c>
      <c r="E11" s="16">
        <v>107</v>
      </c>
      <c r="F11" s="16">
        <v>2</v>
      </c>
      <c r="G11" s="11">
        <f t="shared" si="0"/>
        <v>191</v>
      </c>
      <c r="H11" s="8"/>
      <c r="I11" s="1"/>
      <c r="J11" s="11"/>
      <c r="K11" s="11">
        <f>DiscRemovalsByLEP!F11</f>
        <v>15060</v>
      </c>
      <c r="L11" s="11">
        <f>DiscRemovalsByLEP!G11</f>
        <v>17990</v>
      </c>
      <c r="M11" s="11">
        <f>MAX(B11,0)+MAX(F11,0)+MAX(SuspendsByLEP!B11,0)+MAX(SuspendsByLEP!C11,0)+MAX(SuspendsByLEP!D11,0)+MAX(SuspendsByLEP!E11,0)</f>
        <v>17990</v>
      </c>
      <c r="N11" s="11">
        <f>MAX(DiscRemovalsByLEP!C11,0)+MAX(DiscRemovalsByLEP!D11,0)+MAX(DiscRemovalsByLEP!E11,0)</f>
        <v>15060</v>
      </c>
    </row>
    <row r="12" spans="1:14" x14ac:dyDescent="0.2">
      <c r="A12" s="67" t="s">
        <v>40</v>
      </c>
      <c r="B12" s="67"/>
      <c r="C12" s="67"/>
      <c r="D12" s="67"/>
      <c r="E12" s="67"/>
      <c r="F12" s="67"/>
    </row>
    <row r="13" spans="1:14" hidden="1" x14ac:dyDescent="0.2">
      <c r="A13" s="10" t="s">
        <v>41</v>
      </c>
      <c r="C13" s="24"/>
      <c r="D13" s="24"/>
      <c r="E13" s="25"/>
      <c r="F13" s="25"/>
    </row>
    <row r="14" spans="1:14" hidden="1" x14ac:dyDescent="0.2">
      <c r="C14" s="24"/>
      <c r="D14" s="24"/>
      <c r="E14" s="25"/>
      <c r="F14" s="25"/>
    </row>
    <row r="15" spans="1:14" hidden="1" x14ac:dyDescent="0.2">
      <c r="A15" t="s">
        <v>42</v>
      </c>
      <c r="B15" t="s">
        <v>43</v>
      </c>
      <c r="D15" s="24"/>
      <c r="E15" s="24"/>
      <c r="F15" s="25"/>
    </row>
    <row r="16" spans="1:14" ht="19.899999999999999" hidden="1" customHeight="1" x14ac:dyDescent="0.2">
      <c r="A16" s="26" t="s">
        <v>122</v>
      </c>
      <c r="B16" s="75" t="s">
        <v>45</v>
      </c>
      <c r="C16" s="75"/>
      <c r="D16" s="75"/>
      <c r="E16" s="75"/>
      <c r="F16" s="75"/>
    </row>
    <row r="17" spans="1:6" ht="19.899999999999999" hidden="1" customHeight="1" x14ac:dyDescent="0.2">
      <c r="A17" s="26" t="s">
        <v>123</v>
      </c>
      <c r="B17" s="64" t="s">
        <v>124</v>
      </c>
      <c r="C17" s="64"/>
      <c r="D17" s="64"/>
      <c r="E17" s="64"/>
      <c r="F17" s="64"/>
    </row>
    <row r="18" spans="1:6" ht="19.899999999999999" hidden="1" customHeight="1" x14ac:dyDescent="0.2">
      <c r="A18" s="26" t="s">
        <v>122</v>
      </c>
      <c r="B18" s="75" t="s">
        <v>48</v>
      </c>
      <c r="C18" s="75"/>
      <c r="D18" s="75"/>
      <c r="E18" s="75"/>
      <c r="F18" s="75"/>
    </row>
    <row r="19" spans="1:6" ht="19.899999999999999" hidden="1" customHeight="1" x14ac:dyDescent="0.2">
      <c r="A19" s="26" t="s">
        <v>122</v>
      </c>
      <c r="B19" s="64" t="s">
        <v>49</v>
      </c>
      <c r="C19" s="64"/>
      <c r="D19" s="64"/>
      <c r="E19" s="64"/>
      <c r="F19" s="64"/>
    </row>
    <row r="20" spans="1:6" ht="19.899999999999999" hidden="1" customHeight="1" x14ac:dyDescent="0.2">
      <c r="A20" s="26" t="s">
        <v>123</v>
      </c>
      <c r="B20" s="64" t="s">
        <v>125</v>
      </c>
      <c r="C20" s="64"/>
      <c r="D20" s="64"/>
      <c r="E20" s="64"/>
      <c r="F20" s="64"/>
    </row>
  </sheetData>
  <sheetProtection password="CDE0" sheet="1" objects="1" scenarios="1"/>
  <mergeCells count="14">
    <mergeCell ref="B7:E7"/>
    <mergeCell ref="A1:F1"/>
    <mergeCell ref="A2:E2"/>
    <mergeCell ref="A3:F3"/>
    <mergeCell ref="A4:C4"/>
    <mergeCell ref="D4:F4"/>
    <mergeCell ref="A5:F5"/>
    <mergeCell ref="A6:F6"/>
    <mergeCell ref="B20:F20"/>
    <mergeCell ref="A12:F12"/>
    <mergeCell ref="B16:F16"/>
    <mergeCell ref="B17:F17"/>
    <mergeCell ref="B18:F18"/>
    <mergeCell ref="B19:F19"/>
  </mergeCells>
  <conditionalFormatting sqref="B9:B11 F9:F11">
    <cfRule type="expression" dxfId="16" priority="2">
      <formula>AND($K9=0,$L9&gt;0)</formula>
    </cfRule>
  </conditionalFormatting>
  <conditionalFormatting sqref="B9:B11">
    <cfRule type="expression" dxfId="15" priority="1">
      <formula>MAX($B9,0)&gt;MAX($C9,0)+MAX($D9,0)+MAX($E9,0)</formula>
    </cfRule>
    <cfRule type="expression" dxfId="14" priority="3">
      <formula>AND($G9&gt;0,$B9=0)</formula>
    </cfRule>
  </conditionalFormatting>
  <conditionalFormatting sqref="G9:G11">
    <cfRule type="expression" dxfId="13" priority="18">
      <formula>MAX($B9,0)&gt;MAX($C9,0)+MAX($D9,0)+MAX($E9,0)</formula>
    </cfRule>
  </conditionalFormatting>
  <conditionalFormatting sqref="H9:H11">
    <cfRule type="expression" dxfId="12" priority="17">
      <formula>AND($K9=0,$L9&gt;0)</formula>
    </cfRule>
  </conditionalFormatting>
  <conditionalFormatting sqref="J9:J11">
    <cfRule type="expression" dxfId="11" priority="16">
      <formula>AND($G9&gt;0,$B9=0)</formula>
    </cfRule>
  </conditionalFormatting>
  <dataValidations xWindow="436" yWindow="352" count="2">
    <dataValidation allowBlank="1" showInputMessage="1" showErrorMessage="1" prompt="Reporting year for Part B Discipline" sqref="D4:F4" xr:uid="{00000000-0002-0000-1000-000000000000}"/>
    <dataValidation allowBlank="1" showInputMessage="1" showErrorMessage="1" prompt="Number of children with intellectual disability who were subject to unilateral removals to an interim alternative educational setting by school personnel" sqref="B9:F11" xr:uid="{00000000-0002-0000-1000-000001000000}"/>
  </dataValidations>
  <printOptions horizontalCentered="1"/>
  <pageMargins left="0.25" right="0.25" top="0.75" bottom="0.75" header="0.3" footer="0.3"/>
  <pageSetup scale="83"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18"/>
  <sheetViews>
    <sheetView zoomScale="80" zoomScaleNormal="80" workbookViewId="0">
      <selection activeCell="B9" sqref="B9:E11"/>
    </sheetView>
  </sheetViews>
  <sheetFormatPr defaultColWidth="0" defaultRowHeight="12.75" zeroHeight="1" x14ac:dyDescent="0.2"/>
  <cols>
    <col min="1" max="1" width="36.85546875" customWidth="1"/>
    <col min="2" max="2" width="20.85546875" bestFit="1" customWidth="1"/>
    <col min="3" max="4" width="21" customWidth="1"/>
    <col min="5" max="5" width="22.28515625" customWidth="1"/>
    <col min="6" max="9" width="0" hidden="1" customWidth="1"/>
    <col min="10" max="16384" width="9.140625" hidden="1"/>
  </cols>
  <sheetData>
    <row r="1" spans="1:6" x14ac:dyDescent="0.2">
      <c r="A1" s="69" t="s">
        <v>143</v>
      </c>
      <c r="B1" s="70"/>
      <c r="C1" s="70"/>
      <c r="D1" s="70"/>
      <c r="E1" s="70"/>
      <c r="F1" s="5"/>
    </row>
    <row r="2" spans="1:6" x14ac:dyDescent="0.2">
      <c r="A2" s="71" t="s">
        <v>1</v>
      </c>
      <c r="B2" s="71"/>
      <c r="C2" s="71"/>
      <c r="D2" s="71"/>
      <c r="E2" s="21" t="s">
        <v>144</v>
      </c>
      <c r="F2" s="1"/>
    </row>
    <row r="3" spans="1:6" x14ac:dyDescent="0.2">
      <c r="A3" s="72" t="s">
        <v>3</v>
      </c>
      <c r="B3" s="72"/>
      <c r="C3" s="72"/>
      <c r="D3" s="72"/>
      <c r="E3" s="72"/>
      <c r="F3" s="5"/>
    </row>
    <row r="4" spans="1:6" x14ac:dyDescent="0.2">
      <c r="A4" s="73" t="s">
        <v>4</v>
      </c>
      <c r="B4" s="73"/>
      <c r="C4" s="74" t="str">
        <f>IF(RemovalByDisability!D4=0,"",RemovalByDisability!D4)</f>
        <v>2024-25</v>
      </c>
      <c r="D4" s="74"/>
      <c r="E4" s="74"/>
      <c r="F4" s="5"/>
    </row>
    <row r="5" spans="1:6" x14ac:dyDescent="0.2">
      <c r="A5" s="67" t="s">
        <v>6</v>
      </c>
      <c r="B5" s="67"/>
      <c r="C5" s="67"/>
      <c r="D5" s="67"/>
      <c r="E5" s="67"/>
    </row>
    <row r="6" spans="1:6" ht="17.45" customHeight="1" x14ac:dyDescent="0.2">
      <c r="A6" s="68" t="s">
        <v>145</v>
      </c>
      <c r="B6" s="68"/>
      <c r="C6" s="68"/>
      <c r="D6" s="68"/>
      <c r="E6" s="68"/>
      <c r="F6" s="1"/>
    </row>
    <row r="7" spans="1:6" ht="20.45" customHeight="1" x14ac:dyDescent="0.2">
      <c r="A7" s="56" t="s">
        <v>8</v>
      </c>
      <c r="B7" s="66" t="s">
        <v>53</v>
      </c>
      <c r="C7" s="66"/>
      <c r="D7" s="66" t="s">
        <v>54</v>
      </c>
      <c r="E7" s="66"/>
      <c r="F7" s="4"/>
    </row>
    <row r="8" spans="1:6" ht="52.9" customHeight="1" x14ac:dyDescent="0.2">
      <c r="A8" s="3" t="s">
        <v>139</v>
      </c>
      <c r="B8" s="23" t="s">
        <v>55</v>
      </c>
      <c r="C8" s="23" t="s">
        <v>56</v>
      </c>
      <c r="D8" s="23" t="s">
        <v>57</v>
      </c>
      <c r="E8" s="23" t="s">
        <v>58</v>
      </c>
      <c r="F8" s="1"/>
    </row>
    <row r="9" spans="1:6" ht="20.45" customHeight="1" x14ac:dyDescent="0.2">
      <c r="A9" s="28" t="s">
        <v>141</v>
      </c>
      <c r="B9" s="16">
        <v>1498</v>
      </c>
      <c r="C9" s="16">
        <v>191</v>
      </c>
      <c r="D9" s="16">
        <v>962</v>
      </c>
      <c r="E9" s="16">
        <v>7</v>
      </c>
      <c r="F9" s="14"/>
    </row>
    <row r="10" spans="1:6" ht="20.45" customHeight="1" x14ac:dyDescent="0.2">
      <c r="A10" s="28" t="s">
        <v>142</v>
      </c>
      <c r="B10" s="16">
        <v>9272</v>
      </c>
      <c r="C10" s="16">
        <v>1081</v>
      </c>
      <c r="D10" s="16">
        <v>4801</v>
      </c>
      <c r="E10" s="16">
        <v>26</v>
      </c>
      <c r="F10" s="14"/>
    </row>
    <row r="11" spans="1:6" ht="20.45" customHeight="1" x14ac:dyDescent="0.2">
      <c r="A11" s="7" t="s">
        <v>121</v>
      </c>
      <c r="B11" s="16">
        <v>10770</v>
      </c>
      <c r="C11" s="16">
        <v>1272</v>
      </c>
      <c r="D11" s="16">
        <v>5763</v>
      </c>
      <c r="E11" s="16">
        <v>33</v>
      </c>
      <c r="F11" s="14"/>
    </row>
    <row r="12" spans="1:6" x14ac:dyDescent="0.2">
      <c r="A12" s="67" t="s">
        <v>40</v>
      </c>
      <c r="B12" s="67"/>
      <c r="C12" s="67"/>
      <c r="D12" s="67"/>
      <c r="E12" s="67"/>
    </row>
    <row r="13" spans="1:6" hidden="1" x14ac:dyDescent="0.2">
      <c r="A13" s="27"/>
      <c r="B13" s="27"/>
      <c r="C13" s="27"/>
      <c r="D13" s="27"/>
      <c r="E13" s="27"/>
    </row>
    <row r="14" spans="1:6" hidden="1" x14ac:dyDescent="0.2">
      <c r="A14" s="10" t="s">
        <v>41</v>
      </c>
      <c r="C14" s="24"/>
      <c r="D14" s="24"/>
      <c r="E14" s="25"/>
    </row>
    <row r="15" spans="1:6" hidden="1" x14ac:dyDescent="0.2">
      <c r="C15" s="24"/>
      <c r="D15" s="24"/>
      <c r="E15" s="25"/>
    </row>
    <row r="16" spans="1:6" hidden="1" x14ac:dyDescent="0.2">
      <c r="A16" t="s">
        <v>42</v>
      </c>
      <c r="B16" t="s">
        <v>43</v>
      </c>
      <c r="D16" s="24"/>
      <c r="E16" s="24"/>
    </row>
    <row r="17" spans="1:5" hidden="1" x14ac:dyDescent="0.2">
      <c r="A17" s="26" t="s">
        <v>129</v>
      </c>
      <c r="B17" s="64" t="s">
        <v>124</v>
      </c>
      <c r="C17" s="64"/>
      <c r="D17" s="64"/>
      <c r="E17" s="64"/>
    </row>
    <row r="18" spans="1:5" hidden="1" x14ac:dyDescent="0.2">
      <c r="A18" s="37" t="s">
        <v>129</v>
      </c>
      <c r="B18" s="80" t="s">
        <v>130</v>
      </c>
      <c r="C18" s="80"/>
      <c r="D18" s="80"/>
      <c r="E18" s="80"/>
    </row>
  </sheetData>
  <sheetProtection password="CDE0" sheet="1" objects="1" scenarios="1"/>
  <mergeCells count="12">
    <mergeCell ref="A1:E1"/>
    <mergeCell ref="A2:D2"/>
    <mergeCell ref="A3:E3"/>
    <mergeCell ref="A4:B4"/>
    <mergeCell ref="C4:E4"/>
    <mergeCell ref="B17:E17"/>
    <mergeCell ref="B18:E18"/>
    <mergeCell ref="A5:E5"/>
    <mergeCell ref="A6:E6"/>
    <mergeCell ref="B7:C7"/>
    <mergeCell ref="D7:E7"/>
    <mergeCell ref="A12:E12"/>
  </mergeCells>
  <conditionalFormatting sqref="B11:E11">
    <cfRule type="expression" dxfId="10" priority="1">
      <formula>MAX(B$11,0)&lt;&gt;MAX(B$9,0)+MAX(B$10,0)</formula>
    </cfRule>
  </conditionalFormatting>
  <dataValidations xWindow="970" yWindow="430" count="2">
    <dataValidation allowBlank="1" showInputMessage="1" showErrorMessage="1" prompt="Reporting year for Part B Discipline" sqref="C4:E4" xr:uid="{00000000-0002-0000-1200-000000000000}"/>
    <dataValidation allowBlank="1" showInputMessage="1" showErrorMessage="1" prompt="Number of children with intellectual disability who were subject to unilateral removals to an interim alternative educational setting by school personnel" sqref="B9:E11" xr:uid="{00000000-0002-0000-1200-000001000000}"/>
  </dataValidations>
  <printOptions horizontalCentered="1"/>
  <pageMargins left="0.25" right="0.25" top="0.75" bottom="0.75" header="0.3" footer="0.3"/>
  <pageSetup orientation="landscape"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N22"/>
  <sheetViews>
    <sheetView zoomScale="80" zoomScaleNormal="80" workbookViewId="0">
      <selection activeCell="B9" sqref="B9:E11"/>
    </sheetView>
  </sheetViews>
  <sheetFormatPr defaultColWidth="0" defaultRowHeight="12.75" zeroHeight="1" x14ac:dyDescent="0.2"/>
  <cols>
    <col min="1" max="1" width="34.140625" customWidth="1"/>
    <col min="2" max="2" width="26.42578125" customWidth="1"/>
    <col min="3" max="3" width="29.28515625" customWidth="1"/>
    <col min="4" max="4" width="30" customWidth="1"/>
    <col min="5" max="5" width="30.28515625" customWidth="1"/>
    <col min="6" max="6" width="28.5703125" hidden="1" customWidth="1"/>
    <col min="7" max="7" width="16" hidden="1" customWidth="1"/>
    <col min="8" max="8" width="21.7109375" hidden="1" customWidth="1"/>
    <col min="9" max="9" width="16.85546875" hidden="1" customWidth="1"/>
    <col min="10" max="10" width="3.5703125" hidden="1" customWidth="1"/>
    <col min="11" max="11" width="34.7109375" hidden="1" customWidth="1"/>
    <col min="12" max="13" width="14.5703125" hidden="1" customWidth="1"/>
    <col min="14" max="14" width="24.7109375" hidden="1" customWidth="1"/>
    <col min="15" max="16384" width="8.85546875" hidden="1"/>
  </cols>
  <sheetData>
    <row r="1" spans="1:14" x14ac:dyDescent="0.2">
      <c r="A1" s="69" t="s">
        <v>146</v>
      </c>
      <c r="B1" s="70"/>
      <c r="C1" s="70"/>
      <c r="D1" s="70"/>
      <c r="E1" s="70"/>
    </row>
    <row r="2" spans="1:14" x14ac:dyDescent="0.2">
      <c r="A2" s="71" t="s">
        <v>1</v>
      </c>
      <c r="B2" s="71"/>
      <c r="C2" s="71"/>
      <c r="D2" s="71"/>
      <c r="E2" s="21" t="s">
        <v>147</v>
      </c>
    </row>
    <row r="3" spans="1:14" x14ac:dyDescent="0.2">
      <c r="A3" s="72" t="s">
        <v>3</v>
      </c>
      <c r="B3" s="72"/>
      <c r="C3" s="72"/>
      <c r="D3" s="72"/>
      <c r="E3" s="72"/>
    </row>
    <row r="4" spans="1:14" ht="12.75" customHeight="1" x14ac:dyDescent="0.2">
      <c r="A4" s="73" t="s">
        <v>4</v>
      </c>
      <c r="B4" s="73"/>
      <c r="C4" s="74" t="str">
        <f>IF(RemovalByDisability!D4=0,"",RemovalByDisability!D4)</f>
        <v>2024-25</v>
      </c>
      <c r="D4" s="74"/>
      <c r="E4" s="74"/>
    </row>
    <row r="5" spans="1:14" x14ac:dyDescent="0.2">
      <c r="A5" s="67" t="s">
        <v>6</v>
      </c>
      <c r="B5" s="67"/>
      <c r="C5" s="67"/>
      <c r="D5" s="67"/>
      <c r="E5" s="67"/>
    </row>
    <row r="6" spans="1:14" ht="12" customHeight="1" x14ac:dyDescent="0.2">
      <c r="A6" s="68" t="s">
        <v>148</v>
      </c>
      <c r="B6" s="68"/>
      <c r="C6" s="68"/>
      <c r="D6" s="68"/>
      <c r="E6" s="68"/>
      <c r="F6" s="1"/>
    </row>
    <row r="7" spans="1:14" ht="34.9" customHeight="1" x14ac:dyDescent="0.2">
      <c r="A7" s="56" t="s">
        <v>8</v>
      </c>
      <c r="B7" s="66" t="s">
        <v>62</v>
      </c>
      <c r="C7" s="66"/>
      <c r="D7" s="66"/>
      <c r="E7" s="66"/>
    </row>
    <row r="8" spans="1:14" ht="46.15" customHeight="1" x14ac:dyDescent="0.2">
      <c r="A8" s="36" t="s">
        <v>149</v>
      </c>
      <c r="B8" s="6" t="s">
        <v>65</v>
      </c>
      <c r="C8" s="32" t="s">
        <v>66</v>
      </c>
      <c r="D8" s="32" t="s">
        <v>67</v>
      </c>
      <c r="E8" s="34" t="s">
        <v>68</v>
      </c>
      <c r="F8" s="51" t="s">
        <v>69</v>
      </c>
      <c r="G8" s="55" t="s">
        <v>87</v>
      </c>
      <c r="H8" s="52" t="s">
        <v>70</v>
      </c>
      <c r="I8" s="53" t="s">
        <v>71</v>
      </c>
      <c r="K8" s="52" t="s">
        <v>21</v>
      </c>
      <c r="L8" s="10" t="s">
        <v>72</v>
      </c>
      <c r="M8" s="10" t="s">
        <v>73</v>
      </c>
      <c r="N8" s="51" t="s">
        <v>74</v>
      </c>
    </row>
    <row r="9" spans="1:14" ht="20.45" customHeight="1" x14ac:dyDescent="0.2">
      <c r="A9" s="28" t="s">
        <v>141</v>
      </c>
      <c r="B9" s="16">
        <v>5083</v>
      </c>
      <c r="C9" s="16">
        <v>664</v>
      </c>
      <c r="D9" s="16">
        <v>1323</v>
      </c>
      <c r="E9" s="16">
        <v>242</v>
      </c>
      <c r="F9" s="8">
        <f>MAX(C9,0)+MAX(D9,0)+MAX(E9,0)</f>
        <v>2229</v>
      </c>
      <c r="G9" s="8">
        <f>MAX(RemovalsByLEP!B9,0)+MAX(RemovalsByLEP!F9,0)+MAX(SuspendsByLEP!B9,0)+MAX(SuspendsByLEP!C9,0)+MAX(SuspendsByLEP!D9,0)+MAX(SuspendsByLEP!E9,0)</f>
        <v>2685</v>
      </c>
      <c r="H9" s="8">
        <f t="shared" ref="H9:H11" si="0">MAX(C9,0)+MAX(D9,0)+MAX(E9,0)</f>
        <v>2229</v>
      </c>
      <c r="I9" s="8">
        <f>MAX(C9,0)+MAX(D9,0)+MAX(E9,0)</f>
        <v>2229</v>
      </c>
      <c r="K9" s="8"/>
      <c r="L9" s="50">
        <f>MAX(RemovalsByLEP!B9,0)+MAX(RemovalsByLEP!F9,0)+MAX(SuspendsByLEP!B9,0)+MAX(SuspendsByLEP!C9,0)</f>
        <v>1716</v>
      </c>
      <c r="M9" s="8">
        <f>MAX(RemovalsByLEP!B9,0)+MAX(RemovalsByLEP!F9,0)+MAX(SuspendsByLEP!D9,0)+MAX(SuspendsByLEP!E9,0)</f>
        <v>996</v>
      </c>
      <c r="N9" s="8">
        <f>MAX(RemovalsByLEP!B9,0)+MAX(RemovalsByLEP!F9,0)+MAX(SuspendsByLEP!B9,0)+MAX(SuspendsByLEP!C9,0)+MAX(SuspendsByLEP!D9,0)+MAX(SuspendsByLEP!E9,0)</f>
        <v>2685</v>
      </c>
    </row>
    <row r="10" spans="1:14" ht="20.45" customHeight="1" x14ac:dyDescent="0.2">
      <c r="A10" s="28" t="s">
        <v>142</v>
      </c>
      <c r="B10" s="16">
        <v>31026</v>
      </c>
      <c r="C10" s="16">
        <v>4095</v>
      </c>
      <c r="D10" s="16">
        <v>7436</v>
      </c>
      <c r="E10" s="16">
        <v>1300</v>
      </c>
      <c r="F10" s="8">
        <f t="shared" ref="F10:F11" si="1">MAX(C10,0)+MAX(D10,0)+MAX(E10,0)</f>
        <v>12831</v>
      </c>
      <c r="G10" s="8">
        <f>MAX(RemovalsByLEP!B10,0)+MAX(RemovalsByLEP!F10,0)+MAX(SuspendsByLEP!B10,0)+MAX(SuspendsByLEP!C10,0)+MAX(SuspendsByLEP!D10,0)+MAX(SuspendsByLEP!E10,0)</f>
        <v>15305</v>
      </c>
      <c r="H10" s="8">
        <f t="shared" si="0"/>
        <v>12831</v>
      </c>
      <c r="I10" s="8">
        <f t="shared" ref="I10:I11" si="2">MAX(C10,0)+MAX(D10,0)+MAX(E10,0)</f>
        <v>12831</v>
      </c>
      <c r="K10" s="8"/>
      <c r="L10" s="50">
        <f>MAX(RemovalsByLEP!B10,0)+MAX(RemovalsByLEP!F10,0)+MAX(SuspendsByLEP!B10,0)+MAX(SuspendsByLEP!C10,0)</f>
        <v>10478</v>
      </c>
      <c r="M10" s="8">
        <f>MAX(RemovalsByLEP!B10,0)+MAX(RemovalsByLEP!F10,0)+MAX(SuspendsByLEP!D10,0)+MAX(SuspendsByLEP!E10,0)</f>
        <v>4952</v>
      </c>
      <c r="N10" s="8">
        <f>MAX(RemovalsByLEP!B10,0)+MAX(RemovalsByLEP!F10,0)+MAX(SuspendsByLEP!B10,0)+MAX(SuspendsByLEP!C10,0)+MAX(SuspendsByLEP!D10,0)+MAX(SuspendsByLEP!E10,0)</f>
        <v>15305</v>
      </c>
    </row>
    <row r="11" spans="1:14" ht="20.45" customHeight="1" x14ac:dyDescent="0.2">
      <c r="A11" s="7" t="s">
        <v>121</v>
      </c>
      <c r="B11" s="16">
        <v>36109</v>
      </c>
      <c r="C11" s="16">
        <v>4759</v>
      </c>
      <c r="D11" s="16">
        <v>8759</v>
      </c>
      <c r="E11" s="16">
        <v>1542</v>
      </c>
      <c r="F11" s="8">
        <f t="shared" si="1"/>
        <v>15060</v>
      </c>
      <c r="G11" s="8">
        <f>MAX(RemovalsByLEP!B11,0)+MAX(RemovalsByLEP!F11,0)+MAX(SuspendsByLEP!B11,0)+MAX(SuspendsByLEP!C11,0)+MAX(SuspendsByLEP!D11,0)+MAX(SuspendsByLEP!E11,0)</f>
        <v>17990</v>
      </c>
      <c r="H11" s="8">
        <f t="shared" si="0"/>
        <v>15060</v>
      </c>
      <c r="I11" s="8">
        <f t="shared" si="2"/>
        <v>15060</v>
      </c>
      <c r="K11" s="8"/>
      <c r="L11" s="50">
        <f>MAX(RemovalsByLEP!B11,0)+MAX(RemovalsByLEP!F11,0)+MAX(SuspendsByLEP!B11,0)+MAX(SuspendsByLEP!C11,0)</f>
        <v>12194</v>
      </c>
      <c r="M11" s="8">
        <f>MAX(RemovalsByLEP!B11,0)+MAX(RemovalsByLEP!F11,0)+MAX(SuspendsByLEP!D11,0)+MAX(SuspendsByLEP!E11,0)</f>
        <v>5948</v>
      </c>
      <c r="N11" s="8">
        <f>MAX(RemovalsByLEP!B11,0)+MAX(RemovalsByLEP!F11,0)+MAX(SuspendsByLEP!B11,0)+MAX(SuspendsByLEP!C11,0)+MAX(SuspendsByLEP!D11,0)+MAX(SuspendsByLEP!E11,0)</f>
        <v>17990</v>
      </c>
    </row>
    <row r="12" spans="1:14" ht="13.9" customHeight="1" x14ac:dyDescent="0.2">
      <c r="A12" s="67" t="s">
        <v>40</v>
      </c>
      <c r="B12" s="67"/>
      <c r="C12" s="67"/>
      <c r="D12" s="67"/>
      <c r="E12" s="67"/>
    </row>
    <row r="14" spans="1:14" hidden="1" x14ac:dyDescent="0.2">
      <c r="A14" s="10" t="s">
        <v>41</v>
      </c>
      <c r="C14" s="24"/>
      <c r="D14" s="24"/>
      <c r="E14" s="25"/>
    </row>
    <row r="15" spans="1:14" hidden="1" x14ac:dyDescent="0.2">
      <c r="C15" s="24"/>
      <c r="D15" s="24"/>
      <c r="E15" s="25"/>
    </row>
    <row r="16" spans="1:14" hidden="1" x14ac:dyDescent="0.2">
      <c r="A16" t="s">
        <v>42</v>
      </c>
      <c r="B16" t="s">
        <v>43</v>
      </c>
      <c r="D16" s="24"/>
      <c r="E16" s="24"/>
    </row>
    <row r="17" spans="1:5" hidden="1" x14ac:dyDescent="0.2">
      <c r="A17" s="33" t="s">
        <v>134</v>
      </c>
      <c r="B17" s="64" t="s">
        <v>76</v>
      </c>
      <c r="C17" s="64"/>
      <c r="D17" s="64"/>
      <c r="E17" s="64"/>
    </row>
    <row r="18" spans="1:5" hidden="1" x14ac:dyDescent="0.2">
      <c r="A18" s="33" t="s">
        <v>134</v>
      </c>
      <c r="B18" s="80" t="s">
        <v>113</v>
      </c>
      <c r="C18" s="80"/>
      <c r="D18" s="80"/>
      <c r="E18" s="80"/>
    </row>
    <row r="19" spans="1:5" hidden="1" x14ac:dyDescent="0.2">
      <c r="A19" s="33" t="s">
        <v>122</v>
      </c>
      <c r="B19" s="80" t="s">
        <v>78</v>
      </c>
      <c r="C19" s="80"/>
      <c r="D19" s="80"/>
      <c r="E19" s="80"/>
    </row>
    <row r="20" spans="1:5" hidden="1" x14ac:dyDescent="0.2">
      <c r="A20" s="33" t="s">
        <v>134</v>
      </c>
      <c r="B20" s="80" t="s">
        <v>79</v>
      </c>
      <c r="C20" s="80"/>
      <c r="D20" s="80"/>
      <c r="E20" s="80"/>
    </row>
    <row r="21" spans="1:5" hidden="1" x14ac:dyDescent="0.2">
      <c r="A21" s="33" t="s">
        <v>129</v>
      </c>
      <c r="B21" s="81" t="s">
        <v>124</v>
      </c>
      <c r="C21" s="82"/>
      <c r="D21" s="82"/>
      <c r="E21" s="83"/>
    </row>
    <row r="22" spans="1:5" hidden="1" x14ac:dyDescent="0.2">
      <c r="A22" s="33" t="s">
        <v>129</v>
      </c>
      <c r="B22" s="80" t="s">
        <v>135</v>
      </c>
      <c r="C22" s="80"/>
      <c r="D22" s="80"/>
      <c r="E22" s="80"/>
    </row>
  </sheetData>
  <sheetProtection password="CDE0" sheet="1" objects="1" scenarios="1"/>
  <mergeCells count="15">
    <mergeCell ref="A5:E5"/>
    <mergeCell ref="A6:E6"/>
    <mergeCell ref="A1:E1"/>
    <mergeCell ref="A2:D2"/>
    <mergeCell ref="A3:E3"/>
    <mergeCell ref="A4:B4"/>
    <mergeCell ref="C4:E4"/>
    <mergeCell ref="B20:E20"/>
    <mergeCell ref="B21:E21"/>
    <mergeCell ref="B22:E22"/>
    <mergeCell ref="B7:E7"/>
    <mergeCell ref="A12:E12"/>
    <mergeCell ref="B17:E17"/>
    <mergeCell ref="B18:E18"/>
    <mergeCell ref="B19:E19"/>
  </mergeCells>
  <conditionalFormatting sqref="B9:B11">
    <cfRule type="expression" dxfId="9" priority="5">
      <formula>MAX($B9,0)&lt;MAX($C9,0)+MAX($D9,0)+MAX($E9,0)</formula>
    </cfRule>
  </conditionalFormatting>
  <conditionalFormatting sqref="C9:E11">
    <cfRule type="expression" dxfId="8" priority="1">
      <formula>MAX($I9,0)&gt;MAX($G9,0)</formula>
    </cfRule>
    <cfRule type="expression" dxfId="7" priority="2">
      <formula>OR(MAX($I9,0)&lt;MAX($L9,0),MAX($I9,0)&lt;MAX($M9,0))</formula>
    </cfRule>
    <cfRule type="expression" dxfId="6" priority="3">
      <formula>AND(MAX($I9,0)=0,MAX($G9,0)&gt;0)</formula>
    </cfRule>
    <cfRule type="expression" dxfId="5" priority="4">
      <formula>AND(MAX($I9,0)&gt;0,MAX($G9,0)=0)</formula>
    </cfRule>
  </conditionalFormatting>
  <conditionalFormatting sqref="F9:F11">
    <cfRule type="expression" dxfId="4" priority="24">
      <formula>MAX($I9,0)&gt;MAX($G9,0)</formula>
    </cfRule>
  </conditionalFormatting>
  <conditionalFormatting sqref="H9:H11">
    <cfRule type="expression" dxfId="3" priority="23">
      <formula>OR(MAX($I9,0)&lt;MAX($L9,0),MAX($I9,0)&lt;MAX($M9,0))</formula>
    </cfRule>
  </conditionalFormatting>
  <conditionalFormatting sqref="I9:I11">
    <cfRule type="expression" dxfId="2" priority="22">
      <formula>MAX($B9,0)&lt;MAX($C9,0)+MAX($D9,0)+MAX($E9,0)</formula>
    </cfRule>
  </conditionalFormatting>
  <conditionalFormatting sqref="K9:K11">
    <cfRule type="expression" dxfId="1" priority="21">
      <formula>AND(MAX($I9,0)=0,MAX($G9,0)&gt;0)</formula>
    </cfRule>
  </conditionalFormatting>
  <conditionalFormatting sqref="N9:N11">
    <cfRule type="expression" dxfId="0" priority="20">
      <formula>AND(MAX($I9,0)&gt;0,MAX($G9,0)=0)</formula>
    </cfRule>
  </conditionalFormatting>
  <dataValidations xWindow="1393" yWindow="409" count="2">
    <dataValidation allowBlank="1" showInputMessage="1" showErrorMessage="1" prompt="Reporting year for Part B Discipline" sqref="C4:E4" xr:uid="{00000000-0002-0000-1400-000000000000}"/>
    <dataValidation allowBlank="1" showInputMessage="1" showErrorMessage="1" prompt="Number of children with intellectual disability who were subject to unilateral removals to an interim alternative educational setting by school personnel" sqref="B9:E11" xr:uid="{00000000-0002-0000-1400-000001000000}"/>
  </dataValidations>
  <printOptions horizontalCentered="1"/>
  <pageMargins left="0.25" right="0.25" top="0.75" bottom="0.75" header="0.3" footer="0.3"/>
  <pageSetup scale="91"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J12"/>
  <sheetViews>
    <sheetView zoomScale="70" zoomScaleNormal="70" workbookViewId="0">
      <selection activeCell="C9" sqref="B9:C10"/>
    </sheetView>
  </sheetViews>
  <sheetFormatPr defaultColWidth="0" defaultRowHeight="12.75" zeroHeight="1" x14ac:dyDescent="0.2"/>
  <cols>
    <col min="1" max="1" width="38.42578125" customWidth="1"/>
    <col min="2" max="2" width="36.5703125" customWidth="1"/>
    <col min="3" max="3" width="35.42578125" customWidth="1"/>
    <col min="4" max="4" width="29.85546875" customWidth="1"/>
    <col min="5" max="5" width="27.85546875" customWidth="1"/>
    <col min="6" max="10" width="0" hidden="1" customWidth="1"/>
    <col min="11" max="16384" width="9.140625" hidden="1"/>
  </cols>
  <sheetData>
    <row r="1" spans="1:10" x14ac:dyDescent="0.2">
      <c r="A1" s="69" t="s">
        <v>150</v>
      </c>
      <c r="B1" s="70"/>
      <c r="C1" s="70"/>
      <c r="D1" s="70"/>
      <c r="E1" s="70"/>
    </row>
    <row r="2" spans="1:10" x14ac:dyDescent="0.2">
      <c r="A2" s="71" t="s">
        <v>1</v>
      </c>
      <c r="B2" s="71"/>
      <c r="C2" s="71"/>
      <c r="D2" s="71"/>
      <c r="E2" s="21" t="s">
        <v>151</v>
      </c>
    </row>
    <row r="3" spans="1:10" ht="28.15" customHeight="1" x14ac:dyDescent="0.2">
      <c r="A3" s="73" t="s">
        <v>4</v>
      </c>
      <c r="B3" s="73"/>
      <c r="C3" s="74" t="str">
        <f>IF(RemovalByDisability!D4=0,"",RemovalByDisability!D4)</f>
        <v>2024-25</v>
      </c>
      <c r="D3" s="74"/>
      <c r="E3" s="74"/>
    </row>
    <row r="4" spans="1:10" ht="18.600000000000001" customHeight="1" x14ac:dyDescent="0.2">
      <c r="A4" s="67" t="s">
        <v>6</v>
      </c>
      <c r="B4" s="67"/>
      <c r="C4" s="67"/>
      <c r="D4" s="67"/>
      <c r="E4" s="67"/>
    </row>
    <row r="5" spans="1:10" x14ac:dyDescent="0.2">
      <c r="A5" s="85" t="s">
        <v>152</v>
      </c>
      <c r="B5" s="68"/>
      <c r="C5" s="68"/>
      <c r="D5" s="68"/>
      <c r="E5" s="68"/>
    </row>
    <row r="6" spans="1:10" x14ac:dyDescent="0.2">
      <c r="A6" s="89" t="s">
        <v>6</v>
      </c>
      <c r="B6" s="66" t="s">
        <v>153</v>
      </c>
      <c r="C6" s="66"/>
      <c r="D6" s="66"/>
      <c r="E6" s="66"/>
      <c r="J6">
        <v>17</v>
      </c>
    </row>
    <row r="7" spans="1:10" ht="13.5" x14ac:dyDescent="0.2">
      <c r="A7" s="90"/>
      <c r="B7" s="87" t="s">
        <v>154</v>
      </c>
      <c r="C7" s="88"/>
      <c r="D7" s="87" t="s">
        <v>155</v>
      </c>
      <c r="E7" s="88"/>
    </row>
    <row r="8" spans="1:10" ht="33.6" customHeight="1" x14ac:dyDescent="0.2">
      <c r="A8" s="13" t="s">
        <v>156</v>
      </c>
      <c r="B8" s="30" t="s">
        <v>157</v>
      </c>
      <c r="C8" s="41" t="s">
        <v>158</v>
      </c>
      <c r="D8" s="30" t="s">
        <v>159</v>
      </c>
      <c r="E8" s="42" t="s">
        <v>160</v>
      </c>
    </row>
    <row r="9" spans="1:10" ht="21.6" customHeight="1" x14ac:dyDescent="0.2">
      <c r="A9" s="28" t="s">
        <v>161</v>
      </c>
      <c r="B9" s="16">
        <v>36</v>
      </c>
      <c r="C9" s="16">
        <v>21</v>
      </c>
      <c r="D9" s="15">
        <f>IF(MAX(B9,C9)&lt;=0,0,MAX(B9,0)/(MAX(B9,0)+MAX(C9,0)))</f>
        <v>0.63157894736842102</v>
      </c>
      <c r="E9" s="38">
        <f>IF(MAX(B9,C9)&lt;=0,0,MAX(C9,0)/(MAX(B9,0)+MAX(C9,0)))</f>
        <v>0.36842105263157893</v>
      </c>
    </row>
    <row r="10" spans="1:10" ht="21.6" customHeight="1" x14ac:dyDescent="0.2">
      <c r="A10" s="7" t="s">
        <v>162</v>
      </c>
      <c r="B10" s="29">
        <v>93</v>
      </c>
      <c r="C10" s="29">
        <v>41</v>
      </c>
      <c r="D10" s="39">
        <f>IF(MAX(B10,C10)&lt;=0,0,MAX(B10,0)/(MAX(B10,0)+MAX(C10,0)))</f>
        <v>0.69402985074626866</v>
      </c>
      <c r="E10" s="40">
        <f>IF(MAX(B10,C10)&lt;=0,0,MAX(C10,0)/(MAX(B10,0)+MAX(C10,0)))</f>
        <v>0.30597014925373134</v>
      </c>
    </row>
    <row r="11" spans="1:10" ht="22.15" customHeight="1" x14ac:dyDescent="0.2">
      <c r="A11" s="79" t="s">
        <v>163</v>
      </c>
      <c r="B11" s="79"/>
      <c r="C11" s="79"/>
      <c r="D11" s="79"/>
      <c r="E11" s="79"/>
    </row>
    <row r="12" spans="1:10" x14ac:dyDescent="0.2">
      <c r="A12" s="67" t="s">
        <v>40</v>
      </c>
      <c r="B12" s="67"/>
      <c r="C12" s="67"/>
      <c r="D12" s="67"/>
      <c r="E12" s="67"/>
    </row>
  </sheetData>
  <sheetProtection password="CDE0" sheet="1" objects="1" scenarios="1"/>
  <mergeCells count="12">
    <mergeCell ref="A1:E1"/>
    <mergeCell ref="A2:D2"/>
    <mergeCell ref="A3:B3"/>
    <mergeCell ref="C3:E3"/>
    <mergeCell ref="A4:E4"/>
    <mergeCell ref="A11:E11"/>
    <mergeCell ref="A12:E12"/>
    <mergeCell ref="A5:E5"/>
    <mergeCell ref="B6:E6"/>
    <mergeCell ref="B7:C7"/>
    <mergeCell ref="D7:E7"/>
    <mergeCell ref="A6:A7"/>
  </mergeCells>
  <dataValidations xWindow="1128" yWindow="364" count="10">
    <dataValidation allowBlank="1" showInputMessage="1" showErrorMessage="1" prompt="Total number of children with disabilities ages 3 through 21 who received educational services during expulsion" sqref="B9" xr:uid="{00000000-0002-0000-1500-000000000000}"/>
    <dataValidation allowBlank="1" showInputMessage="1" showErrorMessage="1" prompt="Total number of children without disabilities in grades K through 12 who received educational services during expulsion" sqref="B10" xr:uid="{00000000-0002-0000-1500-000001000000}"/>
    <dataValidation allowBlank="1" showInputMessage="1" showErrorMessage="1" prompt="Total number of children with disabilities ages 3 through 21 who did not receive educational services during expulsion" sqref="C9" xr:uid="{00000000-0002-0000-1500-000002000000}"/>
    <dataValidation allowBlank="1" showInputMessage="1" showErrorMessage="1" prompt="Total percent of children with disabilities ages 3 through 21 who received educational services during expulsion" sqref="D9" xr:uid="{00000000-0002-0000-1500-000003000000}"/>
    <dataValidation allowBlank="1" showInputMessage="1" showErrorMessage="1" prompt="Total percent of children with disabilities ages 3 through 21 who did not receive educational services during expulsion" sqref="E9" xr:uid="{00000000-0002-0000-1500-000004000000}"/>
    <dataValidation allowBlank="1" showInputMessage="1" showErrorMessage="1" prompt="Total percent of children without disabilities in grades K through 12 who received educational services during expulsion" sqref="D10" xr:uid="{00000000-0002-0000-1500-000005000000}"/>
    <dataValidation allowBlank="1" showInputMessage="1" showErrorMessage="1" prompt="Reporting year for Part B Discipline" sqref="C3:E3" xr:uid="{00000000-0002-0000-1500-000006000000}"/>
    <dataValidation allowBlank="1" showInputMessage="1" showErrorMessage="1" prompt="Footnote #1: States should not provide percentages in this section, as they will be calculated after the counts are entered." sqref="A11:E11 D7:H7" xr:uid="{00000000-0002-0000-1500-000007000000}"/>
    <dataValidation allowBlank="1" showInputMessage="1" showErrorMessage="1" prompt="Total number of children without disabilities grades K through 21 who did not receive educational services during expulsion" sqref="C10" xr:uid="{00000000-0002-0000-1500-000008000000}"/>
    <dataValidation allowBlank="1" showInputMessage="1" showErrorMessage="1" prompt="Total percent of children without disabilities grades K through 21 who did not receive educational services during expulsion" sqref="E10" xr:uid="{00000000-0002-0000-1500-000009000000}"/>
  </dataValidations>
  <printOptions horizontalCentered="1"/>
  <pageMargins left="0.25" right="0.25" top="0.75" bottom="0.75" header="0.3" footer="0.3"/>
  <pageSetup scale="81"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223C-59C2-4F8E-9193-B7BF9392DF52}">
  <dimension ref="A1:D1"/>
  <sheetViews>
    <sheetView workbookViewId="0"/>
  </sheetViews>
  <sheetFormatPr defaultRowHeight="12.75" x14ac:dyDescent="0.2"/>
  <cols>
    <col min="1" max="1" width="37" bestFit="1" customWidth="1"/>
    <col min="2" max="2" width="32.5703125" bestFit="1" customWidth="1"/>
    <col min="3" max="3" width="15.85546875" bestFit="1" customWidth="1"/>
  </cols>
  <sheetData>
    <row r="1" spans="1:4" ht="30.75" x14ac:dyDescent="0.2">
      <c r="A1" s="62" t="s">
        <v>164</v>
      </c>
      <c r="B1" s="63" t="s">
        <v>165</v>
      </c>
      <c r="C1" s="62" t="s">
        <v>166</v>
      </c>
      <c r="D1" s="63" t="s">
        <v>167</v>
      </c>
    </row>
  </sheetData>
  <hyperlinks>
    <hyperlink ref="B1" r:id="rId1" xr:uid="{67C0FFA2-CD68-46E2-9886-D40D18A25B7E}"/>
    <hyperlink ref="D1" r:id="rId2" xr:uid="{B4517B40-F48C-498D-A2FE-FAE4981664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29"/>
  <sheetViews>
    <sheetView topLeftCell="A7" zoomScale="80" zoomScaleNormal="80" workbookViewId="0">
      <selection activeCell="B9" sqref="B9:E22"/>
    </sheetView>
  </sheetViews>
  <sheetFormatPr defaultColWidth="0" defaultRowHeight="12.75" zeroHeight="1" x14ac:dyDescent="0.2"/>
  <cols>
    <col min="1" max="1" width="41.7109375" customWidth="1"/>
    <col min="2" max="2" width="23.7109375" customWidth="1"/>
    <col min="3" max="3" width="20.85546875" customWidth="1"/>
    <col min="4" max="4" width="23.85546875" customWidth="1"/>
    <col min="5" max="5" width="24" customWidth="1"/>
    <col min="6" max="16384" width="9.140625" hidden="1"/>
  </cols>
  <sheetData>
    <row r="1" spans="1:5" ht="13.15" customHeight="1" x14ac:dyDescent="0.2">
      <c r="A1" s="69" t="s">
        <v>50</v>
      </c>
      <c r="B1" s="70"/>
      <c r="C1" s="70"/>
      <c r="D1" s="70"/>
      <c r="E1" s="70"/>
    </row>
    <row r="2" spans="1:5" x14ac:dyDescent="0.2">
      <c r="A2" s="71" t="s">
        <v>1</v>
      </c>
      <c r="B2" s="71"/>
      <c r="C2" s="71"/>
      <c r="D2" s="71"/>
      <c r="E2" s="21" t="s">
        <v>51</v>
      </c>
    </row>
    <row r="3" spans="1:5" ht="21" customHeight="1" x14ac:dyDescent="0.2">
      <c r="A3" s="72" t="s">
        <v>3</v>
      </c>
      <c r="B3" s="72"/>
      <c r="C3" s="72"/>
      <c r="D3" s="72"/>
      <c r="E3" s="72"/>
    </row>
    <row r="4" spans="1:5" x14ac:dyDescent="0.2">
      <c r="A4" s="73" t="s">
        <v>4</v>
      </c>
      <c r="B4" s="73"/>
      <c r="C4" s="74" t="str">
        <f>IF(RemovalByDisability!D4=0,"",RemovalByDisability!D4)</f>
        <v>2024-25</v>
      </c>
      <c r="D4" s="74"/>
      <c r="E4" s="74"/>
    </row>
    <row r="5" spans="1:5" x14ac:dyDescent="0.2">
      <c r="A5" s="67" t="s">
        <v>6</v>
      </c>
      <c r="B5" s="67"/>
      <c r="C5" s="67"/>
      <c r="D5" s="67"/>
      <c r="E5" s="67"/>
    </row>
    <row r="6" spans="1:5" x14ac:dyDescent="0.2">
      <c r="A6" s="68" t="s">
        <v>52</v>
      </c>
      <c r="B6" s="68"/>
      <c r="C6" s="68"/>
      <c r="D6" s="68"/>
      <c r="E6" s="68"/>
    </row>
    <row r="7" spans="1:5" ht="21.6" customHeight="1" x14ac:dyDescent="0.2">
      <c r="A7" s="56" t="s">
        <v>8</v>
      </c>
      <c r="B7" s="66" t="s">
        <v>53</v>
      </c>
      <c r="C7" s="66"/>
      <c r="D7" s="66" t="s">
        <v>54</v>
      </c>
      <c r="E7" s="66"/>
    </row>
    <row r="8" spans="1:5" ht="55.15" customHeight="1" x14ac:dyDescent="0.2">
      <c r="A8" s="13" t="s">
        <v>14</v>
      </c>
      <c r="B8" s="30" t="s">
        <v>55</v>
      </c>
      <c r="C8" s="30" t="s">
        <v>56</v>
      </c>
      <c r="D8" s="30" t="s">
        <v>57</v>
      </c>
      <c r="E8" s="31" t="s">
        <v>58</v>
      </c>
    </row>
    <row r="9" spans="1:5" ht="20.45" customHeight="1" x14ac:dyDescent="0.2">
      <c r="A9" s="28" t="s">
        <v>25</v>
      </c>
      <c r="B9" s="16">
        <v>236</v>
      </c>
      <c r="C9" s="16">
        <v>25</v>
      </c>
      <c r="D9" s="16">
        <v>99</v>
      </c>
      <c r="E9" s="16">
        <v>0</v>
      </c>
    </row>
    <row r="10" spans="1:5" ht="20.45" customHeight="1" x14ac:dyDescent="0.2">
      <c r="A10" s="28" t="s">
        <v>26</v>
      </c>
      <c r="B10" s="16">
        <v>45</v>
      </c>
      <c r="C10" s="16">
        <v>6</v>
      </c>
      <c r="D10" s="16">
        <v>26</v>
      </c>
      <c r="E10" s="16">
        <v>0</v>
      </c>
    </row>
    <row r="11" spans="1:5" ht="20.45" customHeight="1" x14ac:dyDescent="0.2">
      <c r="A11" s="28" t="s">
        <v>27</v>
      </c>
      <c r="B11" s="16">
        <v>342</v>
      </c>
      <c r="C11" s="16">
        <v>5</v>
      </c>
      <c r="D11" s="16">
        <v>187</v>
      </c>
      <c r="E11" s="16">
        <v>0</v>
      </c>
    </row>
    <row r="12" spans="1:5" ht="20.45" customHeight="1" x14ac:dyDescent="0.2">
      <c r="A12" s="28" t="s">
        <v>28</v>
      </c>
      <c r="B12" s="16">
        <v>13</v>
      </c>
      <c r="C12" s="16">
        <v>1</v>
      </c>
      <c r="D12" s="16">
        <v>7</v>
      </c>
      <c r="E12" s="16">
        <v>0</v>
      </c>
    </row>
    <row r="13" spans="1:5" ht="20.45" customHeight="1" x14ac:dyDescent="0.2">
      <c r="A13" s="28" t="s">
        <v>29</v>
      </c>
      <c r="B13" s="16">
        <v>1174</v>
      </c>
      <c r="C13" s="16">
        <v>255</v>
      </c>
      <c r="D13" s="16">
        <v>559</v>
      </c>
      <c r="E13" s="16">
        <v>5</v>
      </c>
    </row>
    <row r="14" spans="1:5" ht="20.45" customHeight="1" x14ac:dyDescent="0.2">
      <c r="A14" s="28" t="s">
        <v>30</v>
      </c>
      <c r="B14" s="16">
        <v>3</v>
      </c>
      <c r="C14" s="16">
        <v>0</v>
      </c>
      <c r="D14" s="16">
        <v>4</v>
      </c>
      <c r="E14" s="16">
        <v>0</v>
      </c>
    </row>
    <row r="15" spans="1:5" ht="20.45" customHeight="1" x14ac:dyDescent="0.2">
      <c r="A15" s="28" t="s">
        <v>31</v>
      </c>
      <c r="B15" s="16">
        <v>3618</v>
      </c>
      <c r="C15" s="16">
        <v>502</v>
      </c>
      <c r="D15" s="16">
        <v>2159</v>
      </c>
      <c r="E15" s="16">
        <v>12</v>
      </c>
    </row>
    <row r="16" spans="1:5" ht="20.45" customHeight="1" x14ac:dyDescent="0.2">
      <c r="A16" s="28" t="s">
        <v>32</v>
      </c>
      <c r="B16" s="16">
        <v>2980</v>
      </c>
      <c r="C16" s="16">
        <v>305</v>
      </c>
      <c r="D16" s="16">
        <v>1976</v>
      </c>
      <c r="E16" s="16">
        <v>14</v>
      </c>
    </row>
    <row r="17" spans="1:5" ht="20.45" customHeight="1" x14ac:dyDescent="0.2">
      <c r="A17" s="28" t="s">
        <v>33</v>
      </c>
      <c r="B17" s="16">
        <v>0</v>
      </c>
      <c r="C17" s="16">
        <v>0</v>
      </c>
      <c r="D17" s="16">
        <v>0</v>
      </c>
      <c r="E17" s="16">
        <v>0</v>
      </c>
    </row>
    <row r="18" spans="1:5" ht="20.45" customHeight="1" x14ac:dyDescent="0.2">
      <c r="A18" s="28" t="s">
        <v>34</v>
      </c>
      <c r="B18" s="16">
        <v>163</v>
      </c>
      <c r="C18" s="16">
        <v>24</v>
      </c>
      <c r="D18" s="16">
        <v>36</v>
      </c>
      <c r="E18" s="16">
        <v>1</v>
      </c>
    </row>
    <row r="19" spans="1:5" ht="20.45" customHeight="1" x14ac:dyDescent="0.2">
      <c r="A19" s="28" t="s">
        <v>35</v>
      </c>
      <c r="B19" s="16">
        <v>1282</v>
      </c>
      <c r="C19" s="16">
        <v>103</v>
      </c>
      <c r="D19" s="16">
        <v>446</v>
      </c>
      <c r="E19" s="16">
        <v>0</v>
      </c>
    </row>
    <row r="20" spans="1:5" ht="20.45" customHeight="1" x14ac:dyDescent="0.2">
      <c r="A20" s="28" t="s">
        <v>36</v>
      </c>
      <c r="B20" s="16">
        <v>29</v>
      </c>
      <c r="C20" s="16">
        <v>3</v>
      </c>
      <c r="D20" s="16">
        <v>14</v>
      </c>
      <c r="E20" s="16">
        <v>0</v>
      </c>
    </row>
    <row r="21" spans="1:5" ht="20.45" customHeight="1" x14ac:dyDescent="0.2">
      <c r="A21" s="28" t="s">
        <v>37</v>
      </c>
      <c r="B21" s="16">
        <v>885</v>
      </c>
      <c r="C21" s="16">
        <v>43</v>
      </c>
      <c r="D21" s="16">
        <v>250</v>
      </c>
      <c r="E21" s="16">
        <v>1</v>
      </c>
    </row>
    <row r="22" spans="1:5" ht="20.45" customHeight="1" x14ac:dyDescent="0.2">
      <c r="A22" s="7" t="s">
        <v>38</v>
      </c>
      <c r="B22" s="16">
        <v>10770</v>
      </c>
      <c r="C22" s="16">
        <v>1272</v>
      </c>
      <c r="D22" s="16">
        <v>5763</v>
      </c>
      <c r="E22" s="16">
        <v>33</v>
      </c>
    </row>
    <row r="23" spans="1:5" ht="13.5" x14ac:dyDescent="0.2">
      <c r="A23" s="79" t="s">
        <v>39</v>
      </c>
      <c r="B23" s="79"/>
      <c r="C23" s="79"/>
      <c r="D23" s="79"/>
      <c r="E23" s="79"/>
    </row>
    <row r="24" spans="1:5" x14ac:dyDescent="0.2">
      <c r="A24" s="67" t="s">
        <v>40</v>
      </c>
      <c r="B24" s="67"/>
      <c r="C24" s="67"/>
      <c r="D24" s="67"/>
      <c r="E24" s="67"/>
    </row>
    <row r="26" spans="1:5" hidden="1" x14ac:dyDescent="0.2">
      <c r="A26" s="10" t="s">
        <v>41</v>
      </c>
      <c r="C26" s="24"/>
      <c r="D26" s="24"/>
      <c r="E26" s="25"/>
    </row>
    <row r="27" spans="1:5" hidden="1" x14ac:dyDescent="0.2">
      <c r="C27" s="24"/>
      <c r="D27" s="24"/>
      <c r="E27" s="25"/>
    </row>
    <row r="28" spans="1:5" hidden="1" x14ac:dyDescent="0.2">
      <c r="A28" t="s">
        <v>42</v>
      </c>
      <c r="B28" t="s">
        <v>43</v>
      </c>
      <c r="D28" s="24"/>
      <c r="E28" s="24"/>
    </row>
    <row r="29" spans="1:5" ht="30.6" hidden="1" customHeight="1" x14ac:dyDescent="0.2">
      <c r="A29" s="26" t="s">
        <v>59</v>
      </c>
      <c r="B29" s="64" t="s">
        <v>47</v>
      </c>
      <c r="C29" s="64"/>
      <c r="D29" s="64"/>
      <c r="E29" s="64"/>
    </row>
  </sheetData>
  <sheetProtection password="CDE0" sheet="1" objects="1" scenarios="1"/>
  <mergeCells count="12">
    <mergeCell ref="A23:E23"/>
    <mergeCell ref="A24:E24"/>
    <mergeCell ref="B29:E29"/>
    <mergeCell ref="A1:E1"/>
    <mergeCell ref="A2:D2"/>
    <mergeCell ref="A4:B4"/>
    <mergeCell ref="C4:E4"/>
    <mergeCell ref="A3:E3"/>
    <mergeCell ref="B7:C7"/>
    <mergeCell ref="D7:E7"/>
    <mergeCell ref="A5:E5"/>
    <mergeCell ref="A6:E6"/>
  </mergeCells>
  <conditionalFormatting sqref="B22:E22">
    <cfRule type="expression" dxfId="63" priority="1">
      <formula>MAX(B$22,0)&lt;&gt;MAX(B$9,0)+MAX(B$10,0)+MAX(B$11,0)+MAX(B$12,0)+MAX(B$13,0)+MAX(B$14,0)+MAX(B$15,0)+MAX(B$16,0)+MAX(B$17,0)+MAX(B$18,0)+MAX(B$19,0)+MAX(B$20,0)+MAX(B$21,0)</formula>
    </cfRule>
  </conditionalFormatting>
  <dataValidations xWindow="1269" yWindow="366" count="3">
    <dataValidation allowBlank="1" showInputMessage="1" showErrorMessage="1" prompt="Reporting year for Part B Discipline" sqref="C4:E4" xr:uid="{00000000-0002-0000-0300-000000000000}"/>
    <dataValidation allowBlank="1" showInputMessage="1" showErrorMessage="1" prompt="Footnote #1: States must have defined and established eligibility criteria for developmental delay in order to use this category for reporting." sqref="A21 A23" xr:uid="{00000000-0002-0000-0300-000001000000}"/>
    <dataValidation allowBlank="1" showInputMessage="1" showErrorMessage="1" prompt="Number of children with intellectual disability who were subject to unilateral removals to an interim alternative educational setting by school personnel" sqref="B9:E22" xr:uid="{00000000-0002-0000-0300-000002000000}"/>
  </dataValidations>
  <printOptions horizontalCentered="1"/>
  <pageMargins left="0.25" right="0.25" top="0.75" bottom="0.75" header="0.3" footer="0.3"/>
  <pageSetup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33"/>
  <sheetViews>
    <sheetView topLeftCell="A8" zoomScale="80" zoomScaleNormal="80" workbookViewId="0">
      <selection activeCell="B9" sqref="B9:E22"/>
    </sheetView>
  </sheetViews>
  <sheetFormatPr defaultColWidth="0" defaultRowHeight="12.75" zeroHeight="1" x14ac:dyDescent="0.2"/>
  <cols>
    <col min="1" max="1" width="55.7109375" customWidth="1"/>
    <col min="2" max="2" width="29.85546875" customWidth="1"/>
    <col min="3" max="3" width="28.85546875" customWidth="1"/>
    <col min="4" max="4" width="28.140625" customWidth="1"/>
    <col min="5" max="5" width="26.5703125" customWidth="1"/>
    <col min="6" max="6" width="28.5703125" hidden="1" customWidth="1"/>
    <col min="7" max="7" width="24.140625" hidden="1" customWidth="1"/>
    <col min="8" max="8" width="28.5703125" hidden="1" customWidth="1"/>
    <col min="9" max="9" width="17.5703125" hidden="1" customWidth="1"/>
    <col min="10" max="10" width="2.42578125" hidden="1" customWidth="1"/>
    <col min="11" max="11" width="28.5703125" hidden="1" customWidth="1"/>
    <col min="12" max="12" width="16.85546875" hidden="1" customWidth="1"/>
    <col min="13" max="13" width="14.7109375" hidden="1" customWidth="1"/>
    <col min="14" max="14" width="28.5703125" hidden="1" customWidth="1"/>
    <col min="15" max="18" width="0" hidden="1" customWidth="1"/>
    <col min="19" max="16384" width="9.140625" hidden="1"/>
  </cols>
  <sheetData>
    <row r="1" spans="1:14" x14ac:dyDescent="0.2">
      <c r="A1" s="69" t="s">
        <v>60</v>
      </c>
      <c r="B1" s="70"/>
      <c r="C1" s="70"/>
      <c r="D1" s="70"/>
      <c r="E1" s="70"/>
    </row>
    <row r="2" spans="1:14" x14ac:dyDescent="0.2">
      <c r="A2" s="71" t="s">
        <v>1</v>
      </c>
      <c r="B2" s="71"/>
      <c r="C2" s="71"/>
      <c r="D2" s="71"/>
      <c r="E2" s="21" t="s">
        <v>61</v>
      </c>
      <c r="F2" s="1"/>
      <c r="H2" s="10"/>
    </row>
    <row r="3" spans="1:14" x14ac:dyDescent="0.2">
      <c r="A3" s="72" t="s">
        <v>3</v>
      </c>
      <c r="B3" s="72"/>
      <c r="C3" s="72"/>
      <c r="D3" s="72"/>
      <c r="E3" s="72"/>
    </row>
    <row r="4" spans="1:14" x14ac:dyDescent="0.2">
      <c r="A4" s="73" t="s">
        <v>4</v>
      </c>
      <c r="B4" s="73"/>
      <c r="C4" s="74" t="str">
        <f>IF(RemovalByDisability!D4=0,"",RemovalByDisability!D4)</f>
        <v>2024-25</v>
      </c>
      <c r="D4" s="74"/>
      <c r="E4" s="74"/>
      <c r="F4" s="46"/>
    </row>
    <row r="5" spans="1:14" x14ac:dyDescent="0.2">
      <c r="A5" s="67" t="s">
        <v>6</v>
      </c>
      <c r="B5" s="67"/>
      <c r="C5" s="67"/>
      <c r="D5" s="67"/>
      <c r="E5" s="67"/>
      <c r="F5" s="47"/>
    </row>
    <row r="6" spans="1:14" x14ac:dyDescent="0.2">
      <c r="A6" s="68" t="s">
        <v>52</v>
      </c>
      <c r="B6" s="68"/>
      <c r="C6" s="68"/>
      <c r="D6" s="68"/>
      <c r="E6" s="68"/>
      <c r="F6" s="9"/>
      <c r="G6" s="48"/>
      <c r="N6" s="49"/>
    </row>
    <row r="7" spans="1:14" ht="53.45" customHeight="1" x14ac:dyDescent="0.2">
      <c r="A7" s="56" t="s">
        <v>8</v>
      </c>
      <c r="B7" s="66" t="s">
        <v>62</v>
      </c>
      <c r="C7" s="66"/>
      <c r="D7" s="66"/>
      <c r="E7" s="66"/>
      <c r="F7" s="10" t="s">
        <v>63</v>
      </c>
      <c r="H7" s="10" t="s">
        <v>63</v>
      </c>
      <c r="I7" s="45" t="s">
        <v>64</v>
      </c>
      <c r="K7" s="10" t="s">
        <v>63</v>
      </c>
      <c r="N7" s="10" t="s">
        <v>63</v>
      </c>
    </row>
    <row r="8" spans="1:14" ht="52.15" customHeight="1" x14ac:dyDescent="0.2">
      <c r="A8" s="13" t="s">
        <v>14</v>
      </c>
      <c r="B8" s="6" t="s">
        <v>65</v>
      </c>
      <c r="C8" s="32" t="s">
        <v>66</v>
      </c>
      <c r="D8" s="32" t="s">
        <v>67</v>
      </c>
      <c r="E8" s="34" t="s">
        <v>68</v>
      </c>
      <c r="F8" s="51" t="s">
        <v>69</v>
      </c>
      <c r="G8" s="49" t="s">
        <v>24</v>
      </c>
      <c r="H8" s="52" t="s">
        <v>70</v>
      </c>
      <c r="I8" s="53" t="s">
        <v>71</v>
      </c>
      <c r="K8" s="52" t="s">
        <v>21</v>
      </c>
      <c r="L8" s="10" t="s">
        <v>72</v>
      </c>
      <c r="M8" s="10" t="s">
        <v>73</v>
      </c>
      <c r="N8" s="51" t="s">
        <v>74</v>
      </c>
    </row>
    <row r="9" spans="1:14" ht="19.899999999999999" customHeight="1" x14ac:dyDescent="0.2">
      <c r="A9" s="28" t="s">
        <v>25</v>
      </c>
      <c r="B9" s="16">
        <v>658</v>
      </c>
      <c r="C9" s="16">
        <v>103</v>
      </c>
      <c r="D9" s="16">
        <v>182</v>
      </c>
      <c r="E9" s="16">
        <v>31</v>
      </c>
      <c r="F9" s="8">
        <f>MAX(C9,0)+MAX(D9,0)+MAX(E9,0)</f>
        <v>316</v>
      </c>
      <c r="G9" s="8">
        <f>MAX(RemovalByDisability!B9,0)+MAX(RemovalByDisability!F9,0)+MAX(SuspendsByDisability!B9,0)+MAX(SuspendsByDisability!C9,0)+MAX(SuspendsByDisability!D9,0)+MAX(SuspendsByDisability!E9,0)</f>
        <v>361</v>
      </c>
      <c r="H9" s="8">
        <f t="shared" ref="H9:H22" si="0">MAX(C9,0)+MAX(D9,0)+MAX(E9,0)</f>
        <v>316</v>
      </c>
      <c r="I9" s="8">
        <f>MAX(C9,0)+MAX(D9,0)+MAX(E9,0)</f>
        <v>316</v>
      </c>
      <c r="K9" s="8"/>
      <c r="L9" s="50">
        <f>MAX(RemovalByDisability!B9,0)+MAX(RemovalByDisability!F9,0)+MAX(SuspendsByDisability!B9,0)+MAX(SuspendsByDisability!C9,0)</f>
        <v>262</v>
      </c>
      <c r="M9" s="8">
        <f>MAX(RemovalByDisability!B9,0)+MAX(RemovalByDisability!F9,0)+MAX(SuspendsByDisability!D9,0)+MAX(SuspendsByDisability!E9,0)</f>
        <v>100</v>
      </c>
      <c r="N9" s="8">
        <f>MAX(RemovalByDisability!B9,0)+MAX(RemovalByDisability!F9,0)+MAX(SuspendsByDisability!B9,0)+MAX(SuspendsByDisability!C9,0)+MAX(SuspendsByDisability!D9,0)+MAX(SuspendsByDisability!E9,0)</f>
        <v>361</v>
      </c>
    </row>
    <row r="10" spans="1:14" ht="19.899999999999999" customHeight="1" x14ac:dyDescent="0.2">
      <c r="A10" s="28" t="s">
        <v>26</v>
      </c>
      <c r="B10" s="16">
        <v>123</v>
      </c>
      <c r="C10" s="16">
        <v>26</v>
      </c>
      <c r="D10" s="16">
        <v>35</v>
      </c>
      <c r="E10" s="16">
        <v>6</v>
      </c>
      <c r="F10" s="8">
        <f t="shared" ref="F10:F22" si="1">MAX(C10,0)+MAX(D10,0)+MAX(E10,0)</f>
        <v>67</v>
      </c>
      <c r="G10" s="8">
        <f>MAX(RemovalByDisability!B10,0)+MAX(RemovalByDisability!F10,0)+MAX(SuspendsByDisability!B10,0)+MAX(SuspendsByDisability!C10,0)+MAX(SuspendsByDisability!D10,0)+MAX(SuspendsByDisability!E10,0)</f>
        <v>78</v>
      </c>
      <c r="H10" s="8">
        <f t="shared" si="0"/>
        <v>67</v>
      </c>
      <c r="I10" s="8">
        <f t="shared" ref="I10:I22" si="2">MAX(C10,0)+MAX(D10,0)+MAX(E10,0)</f>
        <v>67</v>
      </c>
      <c r="K10" s="8"/>
      <c r="L10" s="50">
        <f>MAX(RemovalByDisability!B10,0)+MAX(RemovalByDisability!F10,0)+MAX(SuspendsByDisability!B10,0)+MAX(SuspendsByDisability!C10,0)</f>
        <v>52</v>
      </c>
      <c r="M10" s="8">
        <f>MAX(RemovalByDisability!B10,0)+MAX(RemovalByDisability!F10,0)+MAX(SuspendsByDisability!D10,0)+MAX(SuspendsByDisability!E10,0)</f>
        <v>27</v>
      </c>
      <c r="N10" s="8">
        <f>MAX(RemovalByDisability!B10,0)+MAX(RemovalByDisability!F10,0)+MAX(SuspendsByDisability!B10,0)+MAX(SuspendsByDisability!C10,0)+MAX(SuspendsByDisability!D10,0)+MAX(SuspendsByDisability!E10,0)</f>
        <v>78</v>
      </c>
    </row>
    <row r="11" spans="1:14" ht="19.899999999999999" customHeight="1" x14ac:dyDescent="0.2">
      <c r="A11" s="28" t="s">
        <v>27</v>
      </c>
      <c r="B11" s="16">
        <v>784</v>
      </c>
      <c r="C11" s="16">
        <v>250</v>
      </c>
      <c r="D11" s="16">
        <v>223</v>
      </c>
      <c r="E11" s="16">
        <v>7</v>
      </c>
      <c r="F11" s="8">
        <f t="shared" si="1"/>
        <v>480</v>
      </c>
      <c r="G11" s="8">
        <f>MAX(RemovalByDisability!B11,0)+MAX(RemovalByDisability!F11,0)+MAX(SuspendsByDisability!B11,0)+MAX(SuspendsByDisability!C11,0)+MAX(SuspendsByDisability!D11,0)+MAX(SuspendsByDisability!E11,0)</f>
        <v>541</v>
      </c>
      <c r="H11" s="8">
        <f t="shared" si="0"/>
        <v>480</v>
      </c>
      <c r="I11" s="8">
        <f t="shared" si="2"/>
        <v>480</v>
      </c>
      <c r="K11" s="8"/>
      <c r="L11" s="50">
        <f>MAX(RemovalByDisability!B11,0)+MAX(RemovalByDisability!F11,0)+MAX(SuspendsByDisability!B11,0)+MAX(SuspendsByDisability!C11,0)</f>
        <v>354</v>
      </c>
      <c r="M11" s="8">
        <f>MAX(RemovalByDisability!B11,0)+MAX(RemovalByDisability!F11,0)+MAX(SuspendsByDisability!D11,0)+MAX(SuspendsByDisability!E11,0)</f>
        <v>194</v>
      </c>
      <c r="N11" s="8">
        <f>MAX(RemovalByDisability!B11,0)+MAX(RemovalByDisability!F11,0)+MAX(SuspendsByDisability!B11,0)+MAX(SuspendsByDisability!C11,0)+MAX(SuspendsByDisability!D11,0)+MAX(SuspendsByDisability!E11,0)</f>
        <v>541</v>
      </c>
    </row>
    <row r="12" spans="1:14" ht="19.899999999999999" customHeight="1" x14ac:dyDescent="0.2">
      <c r="A12" s="28" t="s">
        <v>28</v>
      </c>
      <c r="B12" s="16">
        <v>37</v>
      </c>
      <c r="C12" s="16">
        <v>4</v>
      </c>
      <c r="D12" s="16">
        <v>12</v>
      </c>
      <c r="E12" s="16">
        <v>2</v>
      </c>
      <c r="F12" s="8">
        <f t="shared" si="1"/>
        <v>18</v>
      </c>
      <c r="G12" s="8">
        <f>MAX(RemovalByDisability!B12,0)+MAX(RemovalByDisability!F12,0)+MAX(SuspendsByDisability!B12,0)+MAX(SuspendsByDisability!C12,0)+MAX(SuspendsByDisability!D12,0)+MAX(SuspendsByDisability!E12,0)</f>
        <v>21</v>
      </c>
      <c r="H12" s="8">
        <f t="shared" si="0"/>
        <v>18</v>
      </c>
      <c r="I12" s="8">
        <f t="shared" si="2"/>
        <v>18</v>
      </c>
      <c r="K12" s="8"/>
      <c r="L12" s="50">
        <f>MAX(RemovalByDisability!B12,0)+MAX(RemovalByDisability!F12,0)+MAX(SuspendsByDisability!B12,0)+MAX(SuspendsByDisability!C12,0)</f>
        <v>14</v>
      </c>
      <c r="M12" s="8">
        <f>MAX(RemovalByDisability!B12,0)+MAX(RemovalByDisability!F12,0)+MAX(SuspendsByDisability!D12,0)+MAX(SuspendsByDisability!E12,0)</f>
        <v>7</v>
      </c>
      <c r="N12" s="8">
        <f>MAX(RemovalByDisability!B12,0)+MAX(RemovalByDisability!F12,0)+MAX(SuspendsByDisability!B12,0)+MAX(SuspendsByDisability!C12,0)+MAX(SuspendsByDisability!D12,0)+MAX(SuspendsByDisability!E12,0)</f>
        <v>21</v>
      </c>
    </row>
    <row r="13" spans="1:14" ht="19.899999999999999" customHeight="1" x14ac:dyDescent="0.2">
      <c r="A13" s="28" t="s">
        <v>29</v>
      </c>
      <c r="B13" s="16">
        <v>4958</v>
      </c>
      <c r="C13" s="16">
        <v>348</v>
      </c>
      <c r="D13" s="16">
        <v>973</v>
      </c>
      <c r="E13" s="16">
        <v>295</v>
      </c>
      <c r="F13" s="8">
        <f t="shared" si="1"/>
        <v>1616</v>
      </c>
      <c r="G13" s="8">
        <f>MAX(RemovalByDisability!B13,0)+MAX(RemovalByDisability!F13,0)+MAX(SuspendsByDisability!B13,0)+MAX(SuspendsByDisability!C13,0)+MAX(SuspendsByDisability!D13,0)+MAX(SuspendsByDisability!E13,0)</f>
        <v>2018</v>
      </c>
      <c r="H13" s="8">
        <f t="shared" si="0"/>
        <v>1616</v>
      </c>
      <c r="I13" s="8">
        <f t="shared" si="2"/>
        <v>1616</v>
      </c>
      <c r="K13" s="8"/>
      <c r="L13" s="50">
        <f>MAX(RemovalByDisability!B13,0)+MAX(RemovalByDisability!F13,0)+MAX(SuspendsByDisability!B13,0)+MAX(SuspendsByDisability!C13,0)</f>
        <v>1454</v>
      </c>
      <c r="M13" s="8">
        <f>MAX(RemovalByDisability!B13,0)+MAX(RemovalByDisability!F13,0)+MAX(SuspendsByDisability!D13,0)+MAX(SuspendsByDisability!E13,0)</f>
        <v>589</v>
      </c>
      <c r="N13" s="8">
        <f>MAX(RemovalByDisability!B13,0)+MAX(RemovalByDisability!F13,0)+MAX(SuspendsByDisability!B13,0)+MAX(SuspendsByDisability!C13,0)+MAX(SuspendsByDisability!D13,0)+MAX(SuspendsByDisability!E13,0)</f>
        <v>2018</v>
      </c>
    </row>
    <row r="14" spans="1:14" ht="19.899999999999999" customHeight="1" x14ac:dyDescent="0.2">
      <c r="A14" s="28" t="s">
        <v>30</v>
      </c>
      <c r="B14" s="16">
        <v>12</v>
      </c>
      <c r="C14" s="16">
        <v>3</v>
      </c>
      <c r="D14" s="16">
        <v>3</v>
      </c>
      <c r="E14" s="16">
        <v>0</v>
      </c>
      <c r="F14" s="8">
        <f t="shared" si="1"/>
        <v>6</v>
      </c>
      <c r="G14" s="8">
        <f>MAX(RemovalByDisability!B14,0)+MAX(RemovalByDisability!F14,0)+MAX(SuspendsByDisability!B14,0)+MAX(SuspendsByDisability!C14,0)+MAX(SuspendsByDisability!D14,0)+MAX(SuspendsByDisability!E14,0)</f>
        <v>7</v>
      </c>
      <c r="H14" s="8">
        <f t="shared" si="0"/>
        <v>6</v>
      </c>
      <c r="I14" s="8">
        <f t="shared" si="2"/>
        <v>6</v>
      </c>
      <c r="K14" s="8"/>
      <c r="L14" s="50">
        <f>MAX(RemovalByDisability!B14,0)+MAX(RemovalByDisability!F14,0)+MAX(SuspendsByDisability!B14,0)+MAX(SuspendsByDisability!C14,0)</f>
        <v>3</v>
      </c>
      <c r="M14" s="8">
        <f>MAX(RemovalByDisability!B14,0)+MAX(RemovalByDisability!F14,0)+MAX(SuspendsByDisability!D14,0)+MAX(SuspendsByDisability!E14,0)</f>
        <v>4</v>
      </c>
      <c r="N14" s="8">
        <f>MAX(RemovalByDisability!B14,0)+MAX(RemovalByDisability!F14,0)+MAX(SuspendsByDisability!B14,0)+MAX(SuspendsByDisability!C14,0)+MAX(SuspendsByDisability!D14,0)+MAX(SuspendsByDisability!E14,0)</f>
        <v>7</v>
      </c>
    </row>
    <row r="15" spans="1:14" ht="19.899999999999999" customHeight="1" x14ac:dyDescent="0.2">
      <c r="A15" s="28" t="s">
        <v>31</v>
      </c>
      <c r="B15" s="16">
        <v>13136</v>
      </c>
      <c r="C15" s="16">
        <v>1548</v>
      </c>
      <c r="D15" s="16">
        <v>3023</v>
      </c>
      <c r="E15" s="16">
        <v>611</v>
      </c>
      <c r="F15" s="8">
        <f t="shared" si="1"/>
        <v>5182</v>
      </c>
      <c r="G15" s="8">
        <f>MAX(RemovalByDisability!B15,0)+MAX(RemovalByDisability!F15,0)+MAX(SuspendsByDisability!B15,0)+MAX(SuspendsByDisability!C15,0)+MAX(SuspendsByDisability!D15,0)+MAX(SuspendsByDisability!E15,0)</f>
        <v>6331</v>
      </c>
      <c r="H15" s="8">
        <f t="shared" si="0"/>
        <v>5182</v>
      </c>
      <c r="I15" s="8">
        <f t="shared" si="2"/>
        <v>5182</v>
      </c>
      <c r="K15" s="8"/>
      <c r="L15" s="50">
        <f>MAX(RemovalByDisability!B15,0)+MAX(RemovalByDisability!F15,0)+MAX(SuspendsByDisability!B15,0)+MAX(SuspendsByDisability!C15,0)</f>
        <v>4160</v>
      </c>
      <c r="M15" s="8">
        <f>MAX(RemovalByDisability!B15,0)+MAX(RemovalByDisability!F15,0)+MAX(SuspendsByDisability!D15,0)+MAX(SuspendsByDisability!E15,0)</f>
        <v>2211</v>
      </c>
      <c r="N15" s="8">
        <f>MAX(RemovalByDisability!B15,0)+MAX(RemovalByDisability!F15,0)+MAX(SuspendsByDisability!B15,0)+MAX(SuspendsByDisability!C15,0)+MAX(SuspendsByDisability!D15,0)+MAX(SuspendsByDisability!E15,0)</f>
        <v>6331</v>
      </c>
    </row>
    <row r="16" spans="1:14" ht="19.899999999999999" customHeight="1" x14ac:dyDescent="0.2">
      <c r="A16" s="28" t="s">
        <v>32</v>
      </c>
      <c r="B16" s="16">
        <v>9331</v>
      </c>
      <c r="C16" s="16">
        <v>1400</v>
      </c>
      <c r="D16" s="16">
        <v>2679</v>
      </c>
      <c r="E16" s="16">
        <v>386</v>
      </c>
      <c r="F16" s="8">
        <f t="shared" si="1"/>
        <v>4465</v>
      </c>
      <c r="G16" s="8">
        <f>MAX(RemovalByDisability!B16,0)+MAX(RemovalByDisability!F16,0)+MAX(SuspendsByDisability!B16,0)+MAX(SuspendsByDisability!C16,0)+MAX(SuspendsByDisability!D16,0)+MAX(SuspendsByDisability!E16,0)</f>
        <v>5331</v>
      </c>
      <c r="H16" s="8">
        <f t="shared" si="0"/>
        <v>4465</v>
      </c>
      <c r="I16" s="8">
        <f t="shared" si="2"/>
        <v>4465</v>
      </c>
      <c r="K16" s="8"/>
      <c r="L16" s="50">
        <f>MAX(RemovalByDisability!B16,0)+MAX(RemovalByDisability!F16,0)+MAX(SuspendsByDisability!B16,0)+MAX(SuspendsByDisability!C16,0)</f>
        <v>3341</v>
      </c>
      <c r="M16" s="8">
        <f>MAX(RemovalByDisability!B16,0)+MAX(RemovalByDisability!F16,0)+MAX(SuspendsByDisability!D16,0)+MAX(SuspendsByDisability!E16,0)</f>
        <v>2046</v>
      </c>
      <c r="N16" s="8">
        <f>MAX(RemovalByDisability!B16,0)+MAX(RemovalByDisability!F16,0)+MAX(SuspendsByDisability!B16,0)+MAX(SuspendsByDisability!C16,0)+MAX(SuspendsByDisability!D16,0)+MAX(SuspendsByDisability!E16,0)</f>
        <v>5331</v>
      </c>
    </row>
    <row r="17" spans="1:14" ht="19.899999999999999" customHeight="1" x14ac:dyDescent="0.2">
      <c r="A17" s="28" t="s">
        <v>33</v>
      </c>
      <c r="B17" s="16">
        <v>0</v>
      </c>
      <c r="C17" s="16">
        <v>0</v>
      </c>
      <c r="D17" s="16">
        <v>0</v>
      </c>
      <c r="E17" s="16">
        <v>0</v>
      </c>
      <c r="F17" s="8">
        <f t="shared" si="1"/>
        <v>0</v>
      </c>
      <c r="G17" s="8">
        <f>MAX(RemovalByDisability!B17,0)+MAX(RemovalByDisability!F17,0)+MAX(SuspendsByDisability!B17,0)+MAX(SuspendsByDisability!C17,0)+MAX(SuspendsByDisability!D17,0)+MAX(SuspendsByDisability!E17,0)</f>
        <v>0</v>
      </c>
      <c r="H17" s="8">
        <f t="shared" si="0"/>
        <v>0</v>
      </c>
      <c r="I17" s="8">
        <f t="shared" si="2"/>
        <v>0</v>
      </c>
      <c r="K17" s="8"/>
      <c r="L17" s="50">
        <f>MAX(RemovalByDisability!B17,0)+MAX(RemovalByDisability!F17,0)+MAX(SuspendsByDisability!B17,0)+MAX(SuspendsByDisability!C17,0)</f>
        <v>0</v>
      </c>
      <c r="M17" s="8">
        <f>MAX(RemovalByDisability!B17,0)+MAX(RemovalByDisability!F17,0)+MAX(SuspendsByDisability!D17,0)+MAX(SuspendsByDisability!E17,0)</f>
        <v>0</v>
      </c>
      <c r="N17" s="8">
        <f>MAX(RemovalByDisability!B17,0)+MAX(RemovalByDisability!F17,0)+MAX(SuspendsByDisability!B17,0)+MAX(SuspendsByDisability!C17,0)+MAX(SuspendsByDisability!D17,0)+MAX(SuspendsByDisability!E17,0)</f>
        <v>0</v>
      </c>
    </row>
    <row r="18" spans="1:14" ht="19.899999999999999" customHeight="1" x14ac:dyDescent="0.2">
      <c r="A18" s="28" t="s">
        <v>34</v>
      </c>
      <c r="B18" s="16">
        <v>561</v>
      </c>
      <c r="C18" s="16">
        <v>56</v>
      </c>
      <c r="D18" s="16">
        <v>125</v>
      </c>
      <c r="E18" s="16">
        <v>26</v>
      </c>
      <c r="F18" s="8">
        <f t="shared" si="1"/>
        <v>207</v>
      </c>
      <c r="G18" s="8">
        <f>MAX(RemovalByDisability!B18,0)+MAX(RemovalByDisability!F18,0)+MAX(SuspendsByDisability!B18,0)+MAX(SuspendsByDisability!C18,0)+MAX(SuspendsByDisability!D18,0)+MAX(SuspendsByDisability!E18,0)</f>
        <v>225</v>
      </c>
      <c r="H18" s="8">
        <f t="shared" si="0"/>
        <v>207</v>
      </c>
      <c r="I18" s="8">
        <f t="shared" si="2"/>
        <v>207</v>
      </c>
      <c r="K18" s="8"/>
      <c r="L18" s="50">
        <f>MAX(RemovalByDisability!B18,0)+MAX(RemovalByDisability!F18,0)+MAX(SuspendsByDisability!B18,0)+MAX(SuspendsByDisability!C18,0)</f>
        <v>188</v>
      </c>
      <c r="M18" s="8">
        <f>MAX(RemovalByDisability!B18,0)+MAX(RemovalByDisability!F18,0)+MAX(SuspendsByDisability!D18,0)+MAX(SuspendsByDisability!E18,0)</f>
        <v>38</v>
      </c>
      <c r="N18" s="8">
        <f>MAX(RemovalByDisability!B18,0)+MAX(RemovalByDisability!F18,0)+MAX(SuspendsByDisability!B18,0)+MAX(SuspendsByDisability!C18,0)+MAX(SuspendsByDisability!D18,0)+MAX(SuspendsByDisability!E18,0)</f>
        <v>225</v>
      </c>
    </row>
    <row r="19" spans="1:14" ht="19.899999999999999" customHeight="1" x14ac:dyDescent="0.2">
      <c r="A19" s="28" t="s">
        <v>35</v>
      </c>
      <c r="B19" s="16">
        <v>3619</v>
      </c>
      <c r="C19" s="16">
        <v>554</v>
      </c>
      <c r="D19" s="16">
        <v>948</v>
      </c>
      <c r="E19" s="16">
        <v>118</v>
      </c>
      <c r="F19" s="8">
        <f t="shared" si="1"/>
        <v>1620</v>
      </c>
      <c r="G19" s="8">
        <f>MAX(RemovalByDisability!B19,0)+MAX(RemovalByDisability!F19,0)+MAX(SuspendsByDisability!B19,0)+MAX(SuspendsByDisability!C19,0)+MAX(SuspendsByDisability!D19,0)+MAX(SuspendsByDisability!E19,0)</f>
        <v>1842</v>
      </c>
      <c r="H19" s="8">
        <f t="shared" si="0"/>
        <v>1620</v>
      </c>
      <c r="I19" s="8">
        <f t="shared" si="2"/>
        <v>1620</v>
      </c>
      <c r="K19" s="8"/>
      <c r="L19" s="50">
        <f>MAX(RemovalByDisability!B19,0)+MAX(RemovalByDisability!F19,0)+MAX(SuspendsByDisability!B19,0)+MAX(SuspendsByDisability!C19,0)</f>
        <v>1396</v>
      </c>
      <c r="M19" s="8">
        <f>MAX(RemovalByDisability!B19,0)+MAX(RemovalByDisability!F19,0)+MAX(SuspendsByDisability!D19,0)+MAX(SuspendsByDisability!E19,0)</f>
        <v>457</v>
      </c>
      <c r="N19" s="8">
        <f>MAX(RemovalByDisability!B19,0)+MAX(RemovalByDisability!F19,0)+MAX(SuspendsByDisability!B19,0)+MAX(SuspendsByDisability!C19,0)+MAX(SuspendsByDisability!D19,0)+MAX(SuspendsByDisability!E19,0)</f>
        <v>1842</v>
      </c>
    </row>
    <row r="20" spans="1:14" ht="19.899999999999999" customHeight="1" x14ac:dyDescent="0.2">
      <c r="A20" s="28" t="s">
        <v>36</v>
      </c>
      <c r="B20" s="16">
        <v>91</v>
      </c>
      <c r="C20" s="16">
        <v>10</v>
      </c>
      <c r="D20" s="16">
        <v>26</v>
      </c>
      <c r="E20" s="16">
        <v>3</v>
      </c>
      <c r="F20" s="8">
        <f t="shared" si="1"/>
        <v>39</v>
      </c>
      <c r="G20" s="8">
        <f>MAX(RemovalByDisability!B20,0)+MAX(RemovalByDisability!F20,0)+MAX(SuspendsByDisability!B20,0)+MAX(SuspendsByDisability!C20,0)+MAX(SuspendsByDisability!D20,0)+MAX(SuspendsByDisability!E20,0)</f>
        <v>46</v>
      </c>
      <c r="H20" s="8">
        <f t="shared" si="0"/>
        <v>39</v>
      </c>
      <c r="I20" s="8">
        <f t="shared" si="2"/>
        <v>39</v>
      </c>
      <c r="K20" s="8"/>
      <c r="L20" s="50">
        <f>MAX(RemovalByDisability!B20,0)+MAX(RemovalByDisability!F20,0)+MAX(SuspendsByDisability!B20,0)+MAX(SuspendsByDisability!C20,0)</f>
        <v>32</v>
      </c>
      <c r="M20" s="8">
        <f>MAX(RemovalByDisability!B20,0)+MAX(RemovalByDisability!F20,0)+MAX(SuspendsByDisability!D20,0)+MAX(SuspendsByDisability!E20,0)</f>
        <v>14</v>
      </c>
      <c r="N20" s="8">
        <f>MAX(RemovalByDisability!B20,0)+MAX(RemovalByDisability!F20,0)+MAX(SuspendsByDisability!B20,0)+MAX(SuspendsByDisability!C20,0)+MAX(SuspendsByDisability!D20,0)+MAX(SuspendsByDisability!E20,0)</f>
        <v>46</v>
      </c>
    </row>
    <row r="21" spans="1:14" ht="19.899999999999999" customHeight="1" x14ac:dyDescent="0.2">
      <c r="A21" s="28" t="s">
        <v>37</v>
      </c>
      <c r="B21" s="16">
        <v>2795</v>
      </c>
      <c r="C21" s="16">
        <v>456</v>
      </c>
      <c r="D21" s="16">
        <v>528</v>
      </c>
      <c r="E21" s="16">
        <v>57</v>
      </c>
      <c r="F21" s="8">
        <f t="shared" si="1"/>
        <v>1041</v>
      </c>
      <c r="G21" s="8">
        <f>MAX(RemovalByDisability!B21,0)+MAX(RemovalByDisability!F21,0)+MAX(SuspendsByDisability!B21,0)+MAX(SuspendsByDisability!C21,0)+MAX(SuspendsByDisability!D21,0)+MAX(SuspendsByDisability!E21,0)</f>
        <v>1189</v>
      </c>
      <c r="H21" s="8">
        <f t="shared" si="0"/>
        <v>1041</v>
      </c>
      <c r="I21" s="8">
        <f t="shared" si="2"/>
        <v>1041</v>
      </c>
      <c r="K21" s="8"/>
      <c r="L21" s="50">
        <f>MAX(RemovalByDisability!B21,0)+MAX(RemovalByDisability!F21,0)+MAX(SuspendsByDisability!B21,0)+MAX(SuspendsByDisability!C21,0)</f>
        <v>938</v>
      </c>
      <c r="M21" s="8">
        <f>MAX(RemovalByDisability!B21,0)+MAX(RemovalByDisability!F21,0)+MAX(SuspendsByDisability!D21,0)+MAX(SuspendsByDisability!E21,0)</f>
        <v>261</v>
      </c>
      <c r="N21" s="8">
        <f>MAX(RemovalByDisability!B21,0)+MAX(RemovalByDisability!F21,0)+MAX(SuspendsByDisability!B21,0)+MAX(SuspendsByDisability!C21,0)+MAX(SuspendsByDisability!D21,0)+MAX(SuspendsByDisability!E21,0)</f>
        <v>1189</v>
      </c>
    </row>
    <row r="22" spans="1:14" ht="19.899999999999999" customHeight="1" x14ac:dyDescent="0.2">
      <c r="A22" s="7" t="s">
        <v>38</v>
      </c>
      <c r="B22" s="16">
        <v>36109</v>
      </c>
      <c r="C22" s="16">
        <v>4759</v>
      </c>
      <c r="D22" s="16">
        <v>8759</v>
      </c>
      <c r="E22" s="16">
        <v>1542</v>
      </c>
      <c r="F22" s="8">
        <f t="shared" si="1"/>
        <v>15060</v>
      </c>
      <c r="G22" s="8">
        <f>MAX(RemovalByDisability!B22,0)+MAX(RemovalByDisability!F22,0)+MAX(SuspendsByDisability!B22,0)+MAX(SuspendsByDisability!C22,0)+MAX(SuspendsByDisability!D22,0)+MAX(SuspendsByDisability!E22,0)</f>
        <v>17990</v>
      </c>
      <c r="H22" s="8">
        <f t="shared" si="0"/>
        <v>15060</v>
      </c>
      <c r="I22" s="8">
        <f t="shared" si="2"/>
        <v>15060</v>
      </c>
      <c r="K22" s="8"/>
      <c r="L22" s="50">
        <f>MAX(RemovalByDisability!B22,0)+MAX(RemovalByDisability!F22,0)+MAX(SuspendsByDisability!B22,0)+MAX(SuspendsByDisability!C22,0)</f>
        <v>12194</v>
      </c>
      <c r="M22" s="8">
        <f>MAX(RemovalByDisability!B22,0)+MAX(RemovalByDisability!F22,0)+MAX(SuspendsByDisability!D22,0)+MAX(SuspendsByDisability!E22,0)</f>
        <v>5948</v>
      </c>
      <c r="N22" s="8">
        <f>MAX(RemovalByDisability!B22,0)+MAX(RemovalByDisability!F22,0)+MAX(SuspendsByDisability!B22,0)+MAX(SuspendsByDisability!C22,0)+MAX(SuspendsByDisability!D22,0)+MAX(SuspendsByDisability!E22,0)</f>
        <v>17990</v>
      </c>
    </row>
    <row r="23" spans="1:14" ht="13.5" x14ac:dyDescent="0.2">
      <c r="A23" s="84" t="s">
        <v>39</v>
      </c>
      <c r="B23" s="84"/>
      <c r="C23" s="84"/>
      <c r="D23" s="84"/>
      <c r="E23" s="84"/>
      <c r="F23" s="1"/>
    </row>
    <row r="24" spans="1:14" x14ac:dyDescent="0.2">
      <c r="A24" s="67" t="s">
        <v>40</v>
      </c>
      <c r="B24" s="67"/>
      <c r="C24" s="67"/>
      <c r="D24" s="67"/>
      <c r="E24" s="67"/>
    </row>
    <row r="25" spans="1:14" hidden="1" x14ac:dyDescent="0.2">
      <c r="A25" s="10" t="s">
        <v>41</v>
      </c>
      <c r="C25" s="24"/>
      <c r="D25" s="24"/>
    </row>
    <row r="26" spans="1:14" hidden="1" x14ac:dyDescent="0.2">
      <c r="C26" s="24"/>
      <c r="D26" s="24"/>
      <c r="E26" s="25"/>
    </row>
    <row r="27" spans="1:14" hidden="1" x14ac:dyDescent="0.2">
      <c r="A27" t="s">
        <v>42</v>
      </c>
      <c r="B27" t="s">
        <v>43</v>
      </c>
      <c r="D27" s="24"/>
      <c r="E27" s="24"/>
    </row>
    <row r="28" spans="1:14" ht="18" hidden="1" customHeight="1" x14ac:dyDescent="0.2">
      <c r="A28" s="33" t="s">
        <v>75</v>
      </c>
      <c r="B28" s="64" t="s">
        <v>76</v>
      </c>
      <c r="C28" s="64"/>
      <c r="D28" s="64"/>
      <c r="E28" s="64"/>
    </row>
    <row r="29" spans="1:14" ht="16.899999999999999" hidden="1" customHeight="1" x14ac:dyDescent="0.2">
      <c r="A29" s="33" t="s">
        <v>75</v>
      </c>
      <c r="B29" s="80" t="s">
        <v>77</v>
      </c>
      <c r="C29" s="80"/>
      <c r="D29" s="80"/>
      <c r="E29" s="80"/>
    </row>
    <row r="30" spans="1:14" ht="16.899999999999999" hidden="1" customHeight="1" x14ac:dyDescent="0.2">
      <c r="A30" s="33" t="s">
        <v>44</v>
      </c>
      <c r="B30" s="80" t="s">
        <v>78</v>
      </c>
      <c r="C30" s="80"/>
      <c r="D30" s="80"/>
      <c r="E30" s="80"/>
    </row>
    <row r="31" spans="1:14" ht="16.899999999999999" hidden="1" customHeight="1" x14ac:dyDescent="0.2">
      <c r="A31" s="33" t="s">
        <v>75</v>
      </c>
      <c r="B31" s="80" t="s">
        <v>79</v>
      </c>
      <c r="C31" s="80"/>
      <c r="D31" s="80"/>
      <c r="E31" s="80"/>
    </row>
    <row r="32" spans="1:14" ht="21" hidden="1" customHeight="1" x14ac:dyDescent="0.2">
      <c r="A32" s="33" t="s">
        <v>75</v>
      </c>
      <c r="B32" s="80" t="s">
        <v>80</v>
      </c>
      <c r="C32" s="80"/>
      <c r="D32" s="80"/>
      <c r="E32" s="80"/>
    </row>
    <row r="33" spans="1:5" ht="28.15" hidden="1" customHeight="1" x14ac:dyDescent="0.2">
      <c r="A33" s="33" t="s">
        <v>81</v>
      </c>
      <c r="B33" s="81" t="s">
        <v>47</v>
      </c>
      <c r="C33" s="82"/>
      <c r="D33" s="82"/>
      <c r="E33" s="83"/>
    </row>
  </sheetData>
  <sheetProtection password="CDE0" sheet="1" objects="1" scenarios="1"/>
  <mergeCells count="16">
    <mergeCell ref="B32:E32"/>
    <mergeCell ref="B33:E33"/>
    <mergeCell ref="A24:E24"/>
    <mergeCell ref="A23:E23"/>
    <mergeCell ref="B28:E28"/>
    <mergeCell ref="B31:E31"/>
    <mergeCell ref="B30:E30"/>
    <mergeCell ref="B29:E29"/>
    <mergeCell ref="B7:E7"/>
    <mergeCell ref="A5:E5"/>
    <mergeCell ref="A6:E6"/>
    <mergeCell ref="A1:E1"/>
    <mergeCell ref="A2:D2"/>
    <mergeCell ref="A3:E3"/>
    <mergeCell ref="A4:B4"/>
    <mergeCell ref="C4:E4"/>
  </mergeCells>
  <conditionalFormatting sqref="B9:B22">
    <cfRule type="expression" dxfId="62" priority="3">
      <formula>MAX($B9,0)&lt;MAX($C9,0)+MAX($D9,0)+MAX($E9,0)</formula>
    </cfRule>
  </conditionalFormatting>
  <conditionalFormatting sqref="C9:E22">
    <cfRule type="expression" dxfId="61" priority="1">
      <formula>AND(MAX($I9,0)&gt;0,MAX($G9,0)=0)</formula>
    </cfRule>
    <cfRule type="expression" dxfId="60" priority="2">
      <formula>AND(MAX($I9,0)=0,MAX($G9,0)&gt;0)</formula>
    </cfRule>
    <cfRule type="expression" dxfId="59" priority="4">
      <formula>OR(MAX($I9,0)&lt;MAX($L9,0),MAX($I9,0)&lt;MAX($M9,0))</formula>
    </cfRule>
    <cfRule type="expression" dxfId="58" priority="5">
      <formula>MAX($I9,0)&gt;MAX($G9,0)</formula>
    </cfRule>
  </conditionalFormatting>
  <conditionalFormatting sqref="F9:F22">
    <cfRule type="expression" dxfId="57" priority="27">
      <formula>MAX($I9,0)&gt;MAX($G9,0)</formula>
    </cfRule>
  </conditionalFormatting>
  <conditionalFormatting sqref="H9:H22">
    <cfRule type="expression" dxfId="56" priority="25">
      <formula>OR(MAX($I9,0)&lt;MAX($L9,0),MAX($I9,0)&lt;MAX($M9,0))</formula>
    </cfRule>
  </conditionalFormatting>
  <conditionalFormatting sqref="I9:I22">
    <cfRule type="expression" dxfId="55" priority="23">
      <formula>MAX($B9,0)&lt;MAX($C9,0)+MAX($D9,0)+MAX($E9,0)</formula>
    </cfRule>
  </conditionalFormatting>
  <conditionalFormatting sqref="K9:K22">
    <cfRule type="expression" dxfId="54" priority="22">
      <formula>AND(MAX($I9,0)=0,MAX($G9,0)&gt;0)</formula>
    </cfRule>
  </conditionalFormatting>
  <conditionalFormatting sqref="N9:N22">
    <cfRule type="expression" dxfId="53" priority="20">
      <formula>AND(MAX($I9,0)&gt;0,MAX($G9,0)=0)</formula>
    </cfRule>
  </conditionalFormatting>
  <dataValidations xWindow="981" yWindow="304" count="3">
    <dataValidation allowBlank="1" showInputMessage="1" showErrorMessage="1" prompt="Reporting year for Part B Discipline" sqref="C4:E4" xr:uid="{00000000-0002-0000-0500-000000000000}"/>
    <dataValidation allowBlank="1" showInputMessage="1" showErrorMessage="1" prompt="Footnote #1: States must have defined and established eligibility criteria for developmental delay in order to use this category for reporting." sqref="A23 A21" xr:uid="{00000000-0002-0000-0500-000001000000}"/>
    <dataValidation allowBlank="1" showInputMessage="1" showErrorMessage="1" prompt="Number of children with intellectual disability who were subject to unilateral removals to an interim alternative educational setting by school personnel" sqref="B9:E22" xr:uid="{00000000-0002-0000-0500-000002000000}"/>
  </dataValidations>
  <printOptions horizontalCentered="1"/>
  <pageMargins left="0.25" right="0.25" top="0.75" bottom="0.75" header="0.3" footer="0.3"/>
  <pageSetup scale="80"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5"/>
  <sheetViews>
    <sheetView tabSelected="1" zoomScale="80" zoomScaleNormal="80" workbookViewId="0">
      <selection activeCell="B9" sqref="B9:F16"/>
    </sheetView>
  </sheetViews>
  <sheetFormatPr defaultColWidth="0" defaultRowHeight="12.75" zeroHeight="1" x14ac:dyDescent="0.2"/>
  <cols>
    <col min="1" max="1" width="37.7109375" style="1" customWidth="1"/>
    <col min="2" max="2" width="25.42578125" style="1" customWidth="1"/>
    <col min="3" max="3" width="23" style="1" customWidth="1"/>
    <col min="4" max="4" width="23.28515625" style="1" customWidth="1"/>
    <col min="5" max="5" width="22.28515625" style="9" customWidth="1"/>
    <col min="6" max="6" width="22.7109375" style="1" customWidth="1"/>
    <col min="7" max="7" width="20.5703125" hidden="1" customWidth="1"/>
    <col min="8" max="8" width="27.42578125" hidden="1" customWidth="1"/>
    <col min="9" max="9" width="4.5703125" hidden="1" customWidth="1"/>
    <col min="10" max="10" width="16.7109375" hidden="1" customWidth="1"/>
    <col min="11" max="11" width="13.140625" hidden="1" customWidth="1"/>
    <col min="12" max="12" width="15.5703125" hidden="1" customWidth="1"/>
    <col min="13" max="16384" width="9.140625" hidden="1"/>
  </cols>
  <sheetData>
    <row r="1" spans="1:12" x14ac:dyDescent="0.2">
      <c r="A1" s="69" t="s">
        <v>82</v>
      </c>
      <c r="B1" s="70"/>
      <c r="C1" s="70"/>
      <c r="D1" s="70"/>
      <c r="E1" s="70"/>
      <c r="F1" s="70"/>
    </row>
    <row r="2" spans="1:12" x14ac:dyDescent="0.2">
      <c r="A2" s="71" t="s">
        <v>1</v>
      </c>
      <c r="B2" s="71"/>
      <c r="C2" s="71"/>
      <c r="D2" s="71"/>
      <c r="E2" s="71"/>
      <c r="F2" s="21" t="s">
        <v>83</v>
      </c>
    </row>
    <row r="3" spans="1:12" x14ac:dyDescent="0.2">
      <c r="A3" s="72" t="s">
        <v>3</v>
      </c>
      <c r="B3" s="72"/>
      <c r="C3" s="72"/>
      <c r="D3" s="72"/>
      <c r="E3" s="72"/>
      <c r="F3" s="72"/>
    </row>
    <row r="4" spans="1:12" x14ac:dyDescent="0.2">
      <c r="A4" s="73" t="s">
        <v>4</v>
      </c>
      <c r="B4" s="73"/>
      <c r="C4" s="73"/>
      <c r="D4" s="74" t="str">
        <f>IF(RemovalByDisability!D4=0,"",RemovalByDisability!D4)</f>
        <v>2024-25</v>
      </c>
      <c r="E4" s="74"/>
      <c r="F4" s="74"/>
    </row>
    <row r="5" spans="1:12" x14ac:dyDescent="0.2">
      <c r="A5" s="67" t="s">
        <v>6</v>
      </c>
      <c r="B5" s="67"/>
      <c r="C5" s="67"/>
      <c r="D5" s="67"/>
      <c r="E5" s="67"/>
      <c r="F5" s="67"/>
    </row>
    <row r="6" spans="1:12" x14ac:dyDescent="0.2">
      <c r="A6" s="68" t="s">
        <v>84</v>
      </c>
      <c r="B6" s="68"/>
      <c r="C6" s="68"/>
      <c r="D6" s="68"/>
      <c r="E6" s="68"/>
      <c r="F6" s="68"/>
    </row>
    <row r="7" spans="1:12" ht="79.150000000000006" customHeight="1" x14ac:dyDescent="0.2">
      <c r="A7" s="60" t="s">
        <v>8</v>
      </c>
      <c r="B7" s="65" t="s">
        <v>9</v>
      </c>
      <c r="C7" s="66"/>
      <c r="D7" s="66"/>
      <c r="E7" s="66"/>
      <c r="F7" s="59" t="s">
        <v>10</v>
      </c>
    </row>
    <row r="8" spans="1:12" ht="74.45" customHeight="1" x14ac:dyDescent="0.2">
      <c r="A8" s="3" t="s">
        <v>85</v>
      </c>
      <c r="B8" s="22" t="s">
        <v>15</v>
      </c>
      <c r="C8" s="23" t="s">
        <v>16</v>
      </c>
      <c r="D8" s="23" t="s">
        <v>17</v>
      </c>
      <c r="E8" s="23" t="s">
        <v>18</v>
      </c>
      <c r="F8" s="23" t="s">
        <v>19</v>
      </c>
      <c r="G8" s="54" t="s">
        <v>20</v>
      </c>
      <c r="H8" s="52" t="s">
        <v>86</v>
      </c>
      <c r="I8" s="1"/>
      <c r="J8" s="51" t="s">
        <v>22</v>
      </c>
      <c r="K8" s="44" t="s">
        <v>23</v>
      </c>
      <c r="L8" s="44" t="s">
        <v>87</v>
      </c>
    </row>
    <row r="9" spans="1:12" ht="18" customHeight="1" x14ac:dyDescent="0.2">
      <c r="A9" s="3" t="s">
        <v>88</v>
      </c>
      <c r="B9" s="16">
        <v>51</v>
      </c>
      <c r="C9" s="16">
        <v>28</v>
      </c>
      <c r="D9" s="16">
        <v>7</v>
      </c>
      <c r="E9" s="16">
        <v>23</v>
      </c>
      <c r="F9" s="16">
        <v>1</v>
      </c>
      <c r="G9" s="11">
        <f>MAX(C9,0)+MAX(D9,0)+MAX(E9,0)</f>
        <v>58</v>
      </c>
      <c r="H9" s="8"/>
      <c r="I9" s="1"/>
      <c r="J9" s="11"/>
      <c r="K9" s="11">
        <f>DiscRemovalsByDisability!F9</f>
        <v>316</v>
      </c>
      <c r="L9" s="11">
        <f>DiscRemovalsByDisability!G9</f>
        <v>361</v>
      </c>
    </row>
    <row r="10" spans="1:12" ht="18" customHeight="1" x14ac:dyDescent="0.2">
      <c r="A10" s="3" t="s">
        <v>89</v>
      </c>
      <c r="B10" s="16">
        <v>3</v>
      </c>
      <c r="C10" s="16">
        <v>1</v>
      </c>
      <c r="D10" s="16">
        <v>0</v>
      </c>
      <c r="E10" s="16">
        <v>2</v>
      </c>
      <c r="F10" s="16">
        <v>0</v>
      </c>
      <c r="G10" s="11">
        <f t="shared" ref="G10:G16" si="0">MAX(C10,0)+MAX(D10,0)+MAX(E10,0)</f>
        <v>3</v>
      </c>
      <c r="H10" s="8"/>
      <c r="I10" s="1"/>
      <c r="J10" s="11"/>
      <c r="K10" s="11">
        <f>DiscRemovalsByDisability!F10</f>
        <v>67</v>
      </c>
      <c r="L10" s="11">
        <f>DiscRemovalsByDisability!G10</f>
        <v>78</v>
      </c>
    </row>
    <row r="11" spans="1:12" ht="18" customHeight="1" x14ac:dyDescent="0.2">
      <c r="A11" s="3" t="s">
        <v>90</v>
      </c>
      <c r="B11" s="16">
        <v>1</v>
      </c>
      <c r="C11" s="16">
        <v>0</v>
      </c>
      <c r="D11" s="16">
        <v>0</v>
      </c>
      <c r="E11" s="16">
        <v>1</v>
      </c>
      <c r="F11" s="16">
        <v>0</v>
      </c>
      <c r="G11" s="11">
        <f t="shared" si="0"/>
        <v>1</v>
      </c>
      <c r="H11" s="8"/>
      <c r="I11" s="1"/>
      <c r="J11" s="11"/>
      <c r="K11" s="11">
        <f>DiscRemovalsByDisability!F11</f>
        <v>480</v>
      </c>
      <c r="L11" s="11">
        <f>DiscRemovalsByDisability!G11</f>
        <v>541</v>
      </c>
    </row>
    <row r="12" spans="1:12" ht="18" customHeight="1" x14ac:dyDescent="0.2">
      <c r="A12" s="3" t="s">
        <v>91</v>
      </c>
      <c r="B12" s="16">
        <v>10</v>
      </c>
      <c r="C12" s="16">
        <v>4</v>
      </c>
      <c r="D12" s="16">
        <v>3</v>
      </c>
      <c r="E12" s="16">
        <v>8</v>
      </c>
      <c r="F12" s="16">
        <v>0</v>
      </c>
      <c r="G12" s="11">
        <f t="shared" si="0"/>
        <v>15</v>
      </c>
      <c r="H12" s="8"/>
      <c r="I12" s="1"/>
      <c r="J12" s="11"/>
      <c r="K12" s="11">
        <f>DiscRemovalsByDisability!F12</f>
        <v>18</v>
      </c>
      <c r="L12" s="11">
        <f>DiscRemovalsByDisability!G12</f>
        <v>21</v>
      </c>
    </row>
    <row r="13" spans="1:12" ht="18" customHeight="1" x14ac:dyDescent="0.2">
      <c r="A13" s="3" t="s">
        <v>92</v>
      </c>
      <c r="B13" s="16">
        <v>4</v>
      </c>
      <c r="C13" s="16">
        <v>0</v>
      </c>
      <c r="D13" s="16">
        <v>2</v>
      </c>
      <c r="E13" s="16">
        <v>3</v>
      </c>
      <c r="F13" s="16">
        <v>0</v>
      </c>
      <c r="G13" s="11">
        <f t="shared" si="0"/>
        <v>5</v>
      </c>
      <c r="H13" s="8"/>
      <c r="I13" s="1"/>
      <c r="J13" s="11"/>
      <c r="K13" s="11">
        <f>DiscRemovalsByDisability!F13</f>
        <v>1616</v>
      </c>
      <c r="L13" s="11">
        <f>DiscRemovalsByDisability!G13</f>
        <v>2018</v>
      </c>
    </row>
    <row r="14" spans="1:12" ht="18" customHeight="1" x14ac:dyDescent="0.2">
      <c r="A14" s="3" t="s">
        <v>93</v>
      </c>
      <c r="B14" s="16">
        <v>60</v>
      </c>
      <c r="C14" s="16">
        <v>18</v>
      </c>
      <c r="D14" s="16">
        <v>8</v>
      </c>
      <c r="E14" s="16">
        <v>57</v>
      </c>
      <c r="F14" s="16">
        <v>1</v>
      </c>
      <c r="G14" s="11">
        <f t="shared" si="0"/>
        <v>83</v>
      </c>
      <c r="H14" s="8"/>
      <c r="I14" s="1"/>
      <c r="J14" s="11"/>
      <c r="K14" s="11">
        <f>DiscRemovalsByDisability!F14</f>
        <v>6</v>
      </c>
      <c r="L14" s="11">
        <f>DiscRemovalsByDisability!G14</f>
        <v>7</v>
      </c>
    </row>
    <row r="15" spans="1:12" ht="18" customHeight="1" x14ac:dyDescent="0.2">
      <c r="A15" s="3" t="s">
        <v>94</v>
      </c>
      <c r="B15" s="16">
        <v>21</v>
      </c>
      <c r="C15" s="16">
        <v>3</v>
      </c>
      <c r="D15" s="16">
        <v>10</v>
      </c>
      <c r="E15" s="16">
        <v>13</v>
      </c>
      <c r="F15" s="16">
        <v>0</v>
      </c>
      <c r="G15" s="11">
        <f t="shared" si="0"/>
        <v>26</v>
      </c>
      <c r="H15" s="8"/>
      <c r="I15" s="1"/>
      <c r="J15" s="11"/>
      <c r="K15" s="11">
        <f>DiscRemovalsByDisability!F15</f>
        <v>5182</v>
      </c>
      <c r="L15" s="11">
        <f>DiscRemovalsByDisability!G15</f>
        <v>6331</v>
      </c>
    </row>
    <row r="16" spans="1:12" ht="18" customHeight="1" x14ac:dyDescent="0.2">
      <c r="A16" s="2" t="s">
        <v>95</v>
      </c>
      <c r="B16" s="16">
        <v>150</v>
      </c>
      <c r="C16" s="16">
        <v>54</v>
      </c>
      <c r="D16" s="16">
        <v>30</v>
      </c>
      <c r="E16" s="16">
        <v>107</v>
      </c>
      <c r="F16" s="16">
        <v>2</v>
      </c>
      <c r="G16" s="11">
        <f t="shared" si="0"/>
        <v>191</v>
      </c>
      <c r="H16" s="8"/>
      <c r="I16" s="1"/>
      <c r="J16" s="11"/>
      <c r="K16" s="11">
        <f>DiscRemovalsByDisability!F16</f>
        <v>4465</v>
      </c>
      <c r="L16" s="11">
        <f>DiscRemovalsByDisability!G16</f>
        <v>5331</v>
      </c>
    </row>
    <row r="17" spans="1:6" x14ac:dyDescent="0.2">
      <c r="A17" s="67" t="s">
        <v>40</v>
      </c>
      <c r="B17" s="67"/>
      <c r="C17" s="67"/>
      <c r="D17" s="67"/>
      <c r="E17" s="67"/>
      <c r="F17" s="67"/>
    </row>
    <row r="18" spans="1:6" hidden="1" x14ac:dyDescent="0.2">
      <c r="A18" s="10" t="s">
        <v>41</v>
      </c>
      <c r="B18"/>
      <c r="C18" s="24"/>
      <c r="D18" s="24"/>
      <c r="E18" s="25"/>
      <c r="F18" s="25"/>
    </row>
    <row r="19" spans="1:6" hidden="1" x14ac:dyDescent="0.2">
      <c r="A19"/>
      <c r="B19"/>
      <c r="C19" s="24"/>
      <c r="D19" s="24"/>
      <c r="E19" s="25"/>
      <c r="F19" s="25"/>
    </row>
    <row r="20" spans="1:6" hidden="1" x14ac:dyDescent="0.2">
      <c r="A20" t="s">
        <v>42</v>
      </c>
      <c r="B20" t="s">
        <v>43</v>
      </c>
      <c r="C20"/>
      <c r="D20" s="24"/>
      <c r="E20" s="24"/>
      <c r="F20" s="25"/>
    </row>
    <row r="21" spans="1:6" hidden="1" x14ac:dyDescent="0.2">
      <c r="A21" s="26" t="s">
        <v>96</v>
      </c>
      <c r="B21" s="75" t="s">
        <v>45</v>
      </c>
      <c r="C21" s="75"/>
      <c r="D21" s="75"/>
      <c r="E21" s="75"/>
      <c r="F21" s="75"/>
    </row>
    <row r="22" spans="1:6" ht="18.600000000000001" hidden="1" customHeight="1" x14ac:dyDescent="0.2">
      <c r="A22" s="26" t="s">
        <v>97</v>
      </c>
      <c r="B22" s="64" t="s">
        <v>98</v>
      </c>
      <c r="C22" s="64"/>
      <c r="D22" s="64"/>
      <c r="E22" s="64"/>
      <c r="F22" s="64"/>
    </row>
    <row r="23" spans="1:6" hidden="1" x14ac:dyDescent="0.2">
      <c r="A23" s="26" t="s">
        <v>96</v>
      </c>
      <c r="B23" s="75" t="s">
        <v>48</v>
      </c>
      <c r="C23" s="75"/>
      <c r="D23" s="75"/>
      <c r="E23" s="75"/>
      <c r="F23" s="75"/>
    </row>
    <row r="24" spans="1:6" hidden="1" x14ac:dyDescent="0.2">
      <c r="A24" s="26" t="s">
        <v>96</v>
      </c>
      <c r="B24" s="64" t="s">
        <v>49</v>
      </c>
      <c r="C24" s="64"/>
      <c r="D24" s="64"/>
      <c r="E24" s="64"/>
      <c r="F24" s="64"/>
    </row>
    <row r="25" spans="1:6" hidden="1" x14ac:dyDescent="0.2">
      <c r="A25" s="35" t="s">
        <v>97</v>
      </c>
      <c r="B25" s="64" t="s">
        <v>99</v>
      </c>
      <c r="C25" s="64"/>
      <c r="D25" s="64"/>
      <c r="E25" s="64"/>
      <c r="F25" s="64"/>
    </row>
  </sheetData>
  <sheetProtection password="CDE0" sheet="1" objects="1" scenarios="1"/>
  <mergeCells count="14">
    <mergeCell ref="B25:F25"/>
    <mergeCell ref="B7:E7"/>
    <mergeCell ref="A5:F5"/>
    <mergeCell ref="A6:F6"/>
    <mergeCell ref="A1:F1"/>
    <mergeCell ref="A2:E2"/>
    <mergeCell ref="A3:F3"/>
    <mergeCell ref="A4:C4"/>
    <mergeCell ref="D4:F4"/>
    <mergeCell ref="B21:F21"/>
    <mergeCell ref="B22:F22"/>
    <mergeCell ref="B23:F23"/>
    <mergeCell ref="B24:F24"/>
    <mergeCell ref="A17:F17"/>
  </mergeCells>
  <conditionalFormatting sqref="B9:B16 F9:F16">
    <cfRule type="expression" dxfId="52" priority="2">
      <formula>AND($K9=0,$L9&gt;0)</formula>
    </cfRule>
  </conditionalFormatting>
  <conditionalFormatting sqref="B9:B16">
    <cfRule type="expression" dxfId="51" priority="3">
      <formula>AND($G9&gt;0,$B9=0)</formula>
    </cfRule>
  </conditionalFormatting>
  <conditionalFormatting sqref="C9:E16">
    <cfRule type="expression" dxfId="50" priority="1">
      <formula>MAX($B9,0)&gt;MAX($C9,0)+MAX($D9,0)+MAX($E9,0)</formula>
    </cfRule>
  </conditionalFormatting>
  <conditionalFormatting sqref="G9:G16">
    <cfRule type="expression" dxfId="49" priority="17">
      <formula>MAX($B9,0)&gt;MAX($C9,0)+MAX($D9,0)+MAX($E9,0)</formula>
    </cfRule>
  </conditionalFormatting>
  <conditionalFormatting sqref="H9:H16">
    <cfRule type="expression" dxfId="48" priority="16">
      <formula>AND($K9=0,$L9&gt;0)</formula>
    </cfRule>
  </conditionalFormatting>
  <conditionalFormatting sqref="J9:J16">
    <cfRule type="expression" dxfId="47" priority="15">
      <formula>AND($G9&gt;0,$B9=0)</formula>
    </cfRule>
  </conditionalFormatting>
  <conditionalFormatting sqref="J10:J16">
    <cfRule type="expression" dxfId="46" priority="24" stopIfTrue="1">
      <formula>AND(G10&gt;0,A10&lt;=0)</formula>
    </cfRule>
  </conditionalFormatting>
  <dataValidations xWindow="1220" yWindow="345" count="2">
    <dataValidation allowBlank="1" showInputMessage="1" showErrorMessage="1" prompt="Reporting year for Part B Discipline" sqref="D4:F4" xr:uid="{00000000-0002-0000-0600-000000000000}"/>
    <dataValidation allowBlank="1" showInputMessage="1" showErrorMessage="1" prompt="Number of children with intellectual disability who were subject to unilateral removals to an interim alternative educational setting by school personnel" sqref="B9:F16" xr:uid="{00000000-0002-0000-0600-000001000000}"/>
  </dataValidations>
  <printOptions horizontalCentered="1"/>
  <pageMargins left="0.25" right="0.25" top="0.75" bottom="0.75" header="0.3" footer="0.3"/>
  <pageSetup scale="8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23"/>
  <sheetViews>
    <sheetView zoomScale="80" zoomScaleNormal="80" workbookViewId="0">
      <selection activeCell="B9" sqref="B9:E16"/>
    </sheetView>
  </sheetViews>
  <sheetFormatPr defaultColWidth="0" defaultRowHeight="12.75" zeroHeight="1" x14ac:dyDescent="0.2"/>
  <cols>
    <col min="1" max="1" width="36" customWidth="1"/>
    <col min="2" max="2" width="22.42578125" customWidth="1"/>
    <col min="3" max="3" width="21.5703125" customWidth="1"/>
    <col min="4" max="4" width="22.140625" customWidth="1"/>
    <col min="5" max="5" width="24.28515625" customWidth="1"/>
    <col min="6" max="16384" width="9.140625" hidden="1"/>
  </cols>
  <sheetData>
    <row r="1" spans="1:5" x14ac:dyDescent="0.2">
      <c r="A1" s="69" t="s">
        <v>100</v>
      </c>
      <c r="B1" s="70"/>
      <c r="C1" s="70"/>
      <c r="D1" s="70"/>
      <c r="E1" s="70"/>
    </row>
    <row r="2" spans="1:5" x14ac:dyDescent="0.2">
      <c r="A2" s="71" t="s">
        <v>1</v>
      </c>
      <c r="B2" s="71"/>
      <c r="C2" s="71"/>
      <c r="D2" s="71"/>
      <c r="E2" s="21" t="s">
        <v>101</v>
      </c>
    </row>
    <row r="3" spans="1:5" ht="17.45" customHeight="1" x14ac:dyDescent="0.2">
      <c r="A3" s="72" t="s">
        <v>3</v>
      </c>
      <c r="B3" s="72"/>
      <c r="C3" s="72"/>
      <c r="D3" s="72"/>
      <c r="E3" s="72"/>
    </row>
    <row r="4" spans="1:5" ht="15.6" customHeight="1" x14ac:dyDescent="0.2">
      <c r="A4" s="73" t="s">
        <v>4</v>
      </c>
      <c r="B4" s="73"/>
      <c r="C4" s="74" t="str">
        <f>IF(RemovalByDisability!D4=0,"",RemovalByDisability!D4)</f>
        <v>2024-25</v>
      </c>
      <c r="D4" s="74"/>
      <c r="E4" s="74"/>
    </row>
    <row r="5" spans="1:5" x14ac:dyDescent="0.2">
      <c r="A5" s="67" t="s">
        <v>6</v>
      </c>
      <c r="B5" s="67"/>
      <c r="C5" s="67"/>
      <c r="D5" s="67"/>
      <c r="E5" s="67"/>
    </row>
    <row r="6" spans="1:5" x14ac:dyDescent="0.2">
      <c r="A6" s="68" t="s">
        <v>102</v>
      </c>
      <c r="B6" s="68"/>
      <c r="C6" s="68"/>
      <c r="D6" s="68"/>
      <c r="E6" s="68"/>
    </row>
    <row r="7" spans="1:5" ht="24" customHeight="1" x14ac:dyDescent="0.2">
      <c r="A7" s="56" t="s">
        <v>8</v>
      </c>
      <c r="B7" s="66" t="s">
        <v>53</v>
      </c>
      <c r="C7" s="66"/>
      <c r="D7" s="66" t="s">
        <v>54</v>
      </c>
      <c r="E7" s="66"/>
    </row>
    <row r="8" spans="1:5" ht="56.45" customHeight="1" x14ac:dyDescent="0.2">
      <c r="A8" s="61" t="s">
        <v>103</v>
      </c>
      <c r="B8" s="30" t="s">
        <v>55</v>
      </c>
      <c r="C8" s="30" t="s">
        <v>56</v>
      </c>
      <c r="D8" s="30" t="s">
        <v>57</v>
      </c>
      <c r="E8" s="34" t="s">
        <v>58</v>
      </c>
    </row>
    <row r="9" spans="1:5" ht="22.15" customHeight="1" x14ac:dyDescent="0.2">
      <c r="A9" s="3" t="s">
        <v>88</v>
      </c>
      <c r="B9" s="16">
        <v>2831</v>
      </c>
      <c r="C9" s="16">
        <v>343</v>
      </c>
      <c r="D9" s="16">
        <v>1630</v>
      </c>
      <c r="E9" s="16">
        <v>12</v>
      </c>
    </row>
    <row r="10" spans="1:5" ht="22.15" customHeight="1" x14ac:dyDescent="0.2">
      <c r="A10" s="3" t="s">
        <v>89</v>
      </c>
      <c r="B10" s="16">
        <v>248</v>
      </c>
      <c r="C10" s="16">
        <v>26</v>
      </c>
      <c r="D10" s="16">
        <v>97</v>
      </c>
      <c r="E10" s="16">
        <v>0</v>
      </c>
    </row>
    <row r="11" spans="1:5" ht="22.15" customHeight="1" x14ac:dyDescent="0.2">
      <c r="A11" s="3" t="s">
        <v>90</v>
      </c>
      <c r="B11" s="16">
        <v>172</v>
      </c>
      <c r="C11" s="16">
        <v>14</v>
      </c>
      <c r="D11" s="16">
        <v>99</v>
      </c>
      <c r="E11" s="16">
        <v>0</v>
      </c>
    </row>
    <row r="12" spans="1:5" ht="22.15" customHeight="1" x14ac:dyDescent="0.2">
      <c r="A12" s="3" t="s">
        <v>91</v>
      </c>
      <c r="B12" s="16">
        <v>969</v>
      </c>
      <c r="C12" s="16">
        <v>159</v>
      </c>
      <c r="D12" s="16">
        <v>494</v>
      </c>
      <c r="E12" s="16">
        <v>4</v>
      </c>
    </row>
    <row r="13" spans="1:5" ht="22.15" customHeight="1" x14ac:dyDescent="0.2">
      <c r="A13" s="3" t="s">
        <v>92</v>
      </c>
      <c r="B13" s="16">
        <v>100</v>
      </c>
      <c r="C13" s="16">
        <v>19</v>
      </c>
      <c r="D13" s="16">
        <v>66</v>
      </c>
      <c r="E13" s="16">
        <v>0</v>
      </c>
    </row>
    <row r="14" spans="1:5" ht="22.15" customHeight="1" x14ac:dyDescent="0.2">
      <c r="A14" s="3" t="s">
        <v>93</v>
      </c>
      <c r="B14" s="16">
        <v>5200</v>
      </c>
      <c r="C14" s="16">
        <v>548</v>
      </c>
      <c r="D14" s="16">
        <v>2772</v>
      </c>
      <c r="E14" s="16">
        <v>10</v>
      </c>
    </row>
    <row r="15" spans="1:5" ht="22.15" customHeight="1" x14ac:dyDescent="0.2">
      <c r="A15" s="3" t="s">
        <v>94</v>
      </c>
      <c r="B15" s="16">
        <v>1250</v>
      </c>
      <c r="C15" s="16">
        <v>163</v>
      </c>
      <c r="D15" s="16">
        <v>605</v>
      </c>
      <c r="E15" s="16">
        <v>7</v>
      </c>
    </row>
    <row r="16" spans="1:5" ht="22.15" customHeight="1" x14ac:dyDescent="0.2">
      <c r="A16" s="2" t="s">
        <v>95</v>
      </c>
      <c r="B16" s="16">
        <v>10770</v>
      </c>
      <c r="C16" s="16">
        <v>1272</v>
      </c>
      <c r="D16" s="16">
        <v>5763</v>
      </c>
      <c r="E16" s="16">
        <v>33</v>
      </c>
    </row>
    <row r="17" spans="1:5" x14ac:dyDescent="0.2">
      <c r="A17" s="67" t="s">
        <v>40</v>
      </c>
      <c r="B17" s="67"/>
      <c r="C17" s="67"/>
      <c r="D17" s="67"/>
      <c r="E17" s="67"/>
    </row>
    <row r="18" spans="1:5" hidden="1" x14ac:dyDescent="0.2">
      <c r="A18" s="27"/>
      <c r="B18" s="27"/>
      <c r="C18" s="27"/>
      <c r="D18" s="27"/>
      <c r="E18" s="27"/>
    </row>
    <row r="19" spans="1:5" hidden="1" x14ac:dyDescent="0.2">
      <c r="A19" s="10" t="s">
        <v>41</v>
      </c>
      <c r="C19" s="24"/>
      <c r="D19" s="24"/>
      <c r="E19" s="25"/>
    </row>
    <row r="20" spans="1:5" hidden="1" x14ac:dyDescent="0.2">
      <c r="C20" s="24"/>
      <c r="D20" s="24"/>
      <c r="E20" s="25"/>
    </row>
    <row r="21" spans="1:5" hidden="1" x14ac:dyDescent="0.2">
      <c r="A21" t="s">
        <v>42</v>
      </c>
      <c r="B21" t="s">
        <v>43</v>
      </c>
      <c r="D21" s="24"/>
      <c r="E21" s="24"/>
    </row>
    <row r="22" spans="1:5" ht="25.15" hidden="1" customHeight="1" x14ac:dyDescent="0.2">
      <c r="A22" s="26" t="s">
        <v>81</v>
      </c>
      <c r="B22" s="64" t="s">
        <v>98</v>
      </c>
      <c r="C22" s="64"/>
      <c r="D22" s="64"/>
      <c r="E22" s="64"/>
    </row>
    <row r="23" spans="1:5" hidden="1" x14ac:dyDescent="0.2">
      <c r="A23" s="37" t="s">
        <v>81</v>
      </c>
      <c r="B23" s="80" t="s">
        <v>104</v>
      </c>
      <c r="C23" s="80"/>
      <c r="D23" s="80"/>
      <c r="E23" s="80"/>
    </row>
  </sheetData>
  <sheetProtection password="CDE0" sheet="1" objects="1" scenarios="1"/>
  <mergeCells count="12">
    <mergeCell ref="B22:E22"/>
    <mergeCell ref="B23:E23"/>
    <mergeCell ref="A17:E17"/>
    <mergeCell ref="A1:E1"/>
    <mergeCell ref="A2:D2"/>
    <mergeCell ref="A3:E3"/>
    <mergeCell ref="A4:B4"/>
    <mergeCell ref="C4:E4"/>
    <mergeCell ref="A5:E5"/>
    <mergeCell ref="A6:E6"/>
    <mergeCell ref="B7:C7"/>
    <mergeCell ref="D7:E7"/>
  </mergeCells>
  <conditionalFormatting sqref="B16:E16">
    <cfRule type="expression" dxfId="45" priority="1">
      <formula>MAX(B$16,0)&lt;&gt;MAX(B$9,0)+MAX(B$10,0)+MAX(B$11,0)+MAX(B$12,0)+MAX(B$13,0)+MAX(B$14,0)+MAX(B$15,0)</formula>
    </cfRule>
  </conditionalFormatting>
  <dataValidations xWindow="1003" yWindow="283" count="2">
    <dataValidation allowBlank="1" showInputMessage="1" showErrorMessage="1" prompt="Reporting year for Part B Discipline" sqref="C4:E4" xr:uid="{00000000-0002-0000-0800-000000000000}"/>
    <dataValidation allowBlank="1" showInputMessage="1" showErrorMessage="1" prompt="Number of children with intellectual disability who were subject to unilateral removals to an interim alternative educational setting by school personnel" sqref="B9:E16" xr:uid="{00000000-0002-0000-0800-000001000000}"/>
  </dataValidations>
  <printOptions horizontalCentered="1"/>
  <pageMargins left="0.25" right="0.25" top="0.75" bottom="0.75" header="0.3" footer="0.3"/>
  <pageSetup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27"/>
  <sheetViews>
    <sheetView zoomScale="80" zoomScaleNormal="80" workbookViewId="0">
      <selection activeCell="B9" sqref="B9:E16"/>
    </sheetView>
  </sheetViews>
  <sheetFormatPr defaultColWidth="0" defaultRowHeight="12.75" zeroHeight="1" x14ac:dyDescent="0.2"/>
  <cols>
    <col min="1" max="1" width="38.85546875" customWidth="1"/>
    <col min="2" max="2" width="28.28515625" customWidth="1"/>
    <col min="3" max="3" width="25.140625" customWidth="1"/>
    <col min="4" max="4" width="26.7109375" customWidth="1"/>
    <col min="5" max="5" width="24.85546875" customWidth="1"/>
    <col min="6" max="6" width="24.28515625" hidden="1" customWidth="1"/>
    <col min="7" max="7" width="27" hidden="1" customWidth="1"/>
    <col min="8" max="8" width="18.5703125" hidden="1" customWidth="1"/>
    <col min="9" max="9" width="16.28515625" hidden="1" customWidth="1"/>
    <col min="10" max="10" width="9.140625" hidden="1" customWidth="1"/>
    <col min="11" max="11" width="21.7109375" hidden="1" customWidth="1"/>
    <col min="12" max="12" width="16.28515625" hidden="1" customWidth="1"/>
    <col min="13" max="13" width="15.28515625" hidden="1" customWidth="1"/>
    <col min="14" max="14" width="20.7109375" hidden="1" customWidth="1"/>
    <col min="15" max="15" width="9.140625" hidden="1" customWidth="1"/>
    <col min="16" max="20" width="0" hidden="1" customWidth="1"/>
    <col min="21" max="16384" width="9.140625" hidden="1"/>
  </cols>
  <sheetData>
    <row r="1" spans="1:20" x14ac:dyDescent="0.2">
      <c r="A1" s="69" t="s">
        <v>105</v>
      </c>
      <c r="B1" s="70"/>
      <c r="C1" s="70"/>
      <c r="D1" s="70"/>
      <c r="E1" s="70"/>
    </row>
    <row r="2" spans="1:20" x14ac:dyDescent="0.2">
      <c r="A2" s="71" t="s">
        <v>1</v>
      </c>
      <c r="B2" s="71"/>
      <c r="C2" s="71"/>
      <c r="D2" s="71"/>
      <c r="E2" s="21" t="s">
        <v>106</v>
      </c>
      <c r="F2" s="1"/>
    </row>
    <row r="3" spans="1:20" x14ac:dyDescent="0.2">
      <c r="A3" s="72" t="s">
        <v>3</v>
      </c>
      <c r="B3" s="72"/>
      <c r="C3" s="72"/>
      <c r="D3" s="72"/>
      <c r="E3" s="72"/>
    </row>
    <row r="4" spans="1:20" x14ac:dyDescent="0.2">
      <c r="A4" s="73" t="s">
        <v>4</v>
      </c>
      <c r="B4" s="73"/>
      <c r="C4" s="74" t="str">
        <f>IF(RemovalByDisability!D4=0,"",RemovalByDisability!D4)</f>
        <v>2024-25</v>
      </c>
      <c r="D4" s="74"/>
      <c r="E4" s="74"/>
      <c r="F4" s="5"/>
    </row>
    <row r="5" spans="1:20" x14ac:dyDescent="0.2">
      <c r="A5" s="67" t="s">
        <v>6</v>
      </c>
      <c r="B5" s="67"/>
      <c r="C5" s="67"/>
      <c r="D5" s="67"/>
      <c r="E5" s="67"/>
    </row>
    <row r="6" spans="1:20" x14ac:dyDescent="0.2">
      <c r="A6" s="68" t="s">
        <v>102</v>
      </c>
      <c r="B6" s="68"/>
      <c r="C6" s="68"/>
      <c r="D6" s="68"/>
      <c r="E6" s="68"/>
    </row>
    <row r="7" spans="1:20" ht="13.15" customHeight="1" x14ac:dyDescent="0.2">
      <c r="A7" s="56" t="s">
        <v>8</v>
      </c>
      <c r="B7" s="66" t="s">
        <v>62</v>
      </c>
      <c r="C7" s="66"/>
      <c r="D7" s="66"/>
      <c r="E7" s="66"/>
    </row>
    <row r="8" spans="1:20" ht="53.45" customHeight="1" x14ac:dyDescent="0.2">
      <c r="A8" s="13" t="s">
        <v>103</v>
      </c>
      <c r="B8" s="6" t="s">
        <v>65</v>
      </c>
      <c r="C8" s="32" t="s">
        <v>66</v>
      </c>
      <c r="D8" s="32" t="s">
        <v>67</v>
      </c>
      <c r="E8" s="34" t="s">
        <v>68</v>
      </c>
      <c r="F8" s="51" t="s">
        <v>69</v>
      </c>
      <c r="G8" s="49" t="s">
        <v>24</v>
      </c>
      <c r="H8" s="52" t="s">
        <v>70</v>
      </c>
      <c r="I8" s="53" t="s">
        <v>71</v>
      </c>
      <c r="K8" s="52" t="s">
        <v>21</v>
      </c>
      <c r="L8" s="10" t="s">
        <v>72</v>
      </c>
      <c r="M8" s="10" t="s">
        <v>73</v>
      </c>
      <c r="N8" s="51" t="s">
        <v>74</v>
      </c>
    </row>
    <row r="9" spans="1:20" ht="16.899999999999999" customHeight="1" x14ac:dyDescent="0.2">
      <c r="A9" s="3" t="s">
        <v>107</v>
      </c>
      <c r="B9" s="16">
        <v>9285</v>
      </c>
      <c r="C9" s="16">
        <v>1241</v>
      </c>
      <c r="D9" s="16">
        <v>2395</v>
      </c>
      <c r="E9" s="16">
        <v>425</v>
      </c>
      <c r="F9" s="8">
        <f>MAX(C9,0)+MAX(D9,0)+MAX(E9,0)</f>
        <v>4061</v>
      </c>
      <c r="G9" s="8">
        <f>MAX(RemovalsByRaceEth!B9,0)+MAX(RemovalsByRaceEth!F9,0)+MAX(SuspendsByRaceEth!B9,0)+MAX(SuspendsByRaceEth!C9,0)+MAX(SuspendsByRaceEth!D9,0)+MAX(SuspendsByRaceEth!E9,0)</f>
        <v>4868</v>
      </c>
      <c r="H9" s="8">
        <f t="shared" ref="H9:H16" si="0">MAX(C9,0)+MAX(D9,0)+MAX(E9,0)</f>
        <v>4061</v>
      </c>
      <c r="I9" s="8">
        <f>MAX(C9,0)+MAX(D9,0)+MAX(E9,0)</f>
        <v>4061</v>
      </c>
      <c r="K9" s="8"/>
      <c r="L9" s="50">
        <f>MAX(RemovalsByRaceEth!B9,0)+MAX(RemovalsByRaceEth!F9,0)+MAX(SuspendsByRaceEth!B9,0)+MAX(SuspendsByRaceEth!C9,0)</f>
        <v>3226</v>
      </c>
      <c r="M9" s="8">
        <f>MAX(RemovalsByRaceEth!B9,0)+MAX(RemovalsByRaceEth!F9,0)+MAX(SuspendsByRaceEth!D9,0)+MAX(SuspendsByRaceEth!E9,0)</f>
        <v>1694</v>
      </c>
      <c r="N9" s="8">
        <f>MAX(RemovalsByRaceEth!B9,0)+MAX(RemovalsByRaceEth!F9,0)+MAX(SuspendsByRaceEth!B9,0)+MAX(SuspendsByRaceEth!C9,0)+MAX(SuspendsByRaceEth!D9,0)+MAX(SuspendsByRaceEth!E9,0)</f>
        <v>4868</v>
      </c>
    </row>
    <row r="10" spans="1:20" ht="16.899999999999999" customHeight="1" x14ac:dyDescent="0.2">
      <c r="A10" s="3" t="s">
        <v>89</v>
      </c>
      <c r="B10" s="16">
        <v>741</v>
      </c>
      <c r="C10" s="16">
        <v>75</v>
      </c>
      <c r="D10" s="16">
        <v>209</v>
      </c>
      <c r="E10" s="16">
        <v>31</v>
      </c>
      <c r="F10" s="8">
        <f t="shared" ref="F10:F16" si="1">MAX(C10,0)+MAX(D10,0)+MAX(E10,0)</f>
        <v>315</v>
      </c>
      <c r="G10" s="8">
        <f>MAX(RemovalsByRaceEth!B10,0)+MAX(RemovalsByRaceEth!F10,0)+MAX(SuspendsByRaceEth!B10,0)+MAX(SuspendsByRaceEth!C10,0)+MAX(SuspendsByRaceEth!D10,0)+MAX(SuspendsByRaceEth!E10,0)</f>
        <v>374</v>
      </c>
      <c r="H10" s="8">
        <f t="shared" si="0"/>
        <v>315</v>
      </c>
      <c r="I10" s="8">
        <f t="shared" ref="I10:I16" si="2">MAX(C10,0)+MAX(D10,0)+MAX(E10,0)</f>
        <v>315</v>
      </c>
      <c r="K10" s="8"/>
      <c r="L10" s="50">
        <f>MAX(RemovalsByRaceEth!B10,0)+MAX(RemovalsByRaceEth!F10,0)+MAX(SuspendsByRaceEth!B10,0)+MAX(SuspendsByRaceEth!C10,0)</f>
        <v>277</v>
      </c>
      <c r="M10" s="8">
        <f>MAX(RemovalsByRaceEth!B10,0)+MAX(RemovalsByRaceEth!F10,0)+MAX(SuspendsByRaceEth!D10,0)+MAX(SuspendsByRaceEth!E10,0)</f>
        <v>100</v>
      </c>
      <c r="N10" s="8">
        <f>MAX(RemovalsByRaceEth!B10,0)+MAX(RemovalsByRaceEth!F10,0)+MAX(SuspendsByRaceEth!B10,0)+MAX(SuspendsByRaceEth!C10,0)+MAX(SuspendsByRaceEth!D10,0)+MAX(SuspendsByRaceEth!E10,0)</f>
        <v>374</v>
      </c>
      <c r="S10" s="12" t="s">
        <v>108</v>
      </c>
      <c r="T10" s="12" t="s">
        <v>109</v>
      </c>
    </row>
    <row r="11" spans="1:20" ht="16.899999999999999" customHeight="1" x14ac:dyDescent="0.2">
      <c r="A11" s="3" t="s">
        <v>90</v>
      </c>
      <c r="B11" s="16">
        <v>552</v>
      </c>
      <c r="C11" s="16">
        <v>85</v>
      </c>
      <c r="D11" s="16">
        <v>143</v>
      </c>
      <c r="E11" s="16">
        <v>17</v>
      </c>
      <c r="F11" s="8">
        <f t="shared" si="1"/>
        <v>245</v>
      </c>
      <c r="G11" s="8">
        <f>MAX(RemovalsByRaceEth!B11,0)+MAX(RemovalsByRaceEth!F11,0)+MAX(SuspendsByRaceEth!B11,0)+MAX(SuspendsByRaceEth!C11,0)+MAX(SuspendsByRaceEth!D11,0)+MAX(SuspendsByRaceEth!E11,0)</f>
        <v>286</v>
      </c>
      <c r="H11" s="8">
        <f t="shared" si="0"/>
        <v>245</v>
      </c>
      <c r="I11" s="8">
        <f t="shared" si="2"/>
        <v>245</v>
      </c>
      <c r="K11" s="8"/>
      <c r="L11" s="50">
        <f>MAX(RemovalsByRaceEth!B11,0)+MAX(RemovalsByRaceEth!F11,0)+MAX(SuspendsByRaceEth!B11,0)+MAX(SuspendsByRaceEth!C11,0)</f>
        <v>187</v>
      </c>
      <c r="M11" s="8">
        <f>MAX(RemovalsByRaceEth!B11,0)+MAX(RemovalsByRaceEth!F11,0)+MAX(SuspendsByRaceEth!D11,0)+MAX(SuspendsByRaceEth!E11,0)</f>
        <v>100</v>
      </c>
      <c r="N11" s="8">
        <f>MAX(RemovalsByRaceEth!B11,0)+MAX(RemovalsByRaceEth!F11,0)+MAX(SuspendsByRaceEth!B11,0)+MAX(SuspendsByRaceEth!C11,0)+MAX(SuspendsByRaceEth!D11,0)+MAX(SuspendsByRaceEth!E11,0)</f>
        <v>286</v>
      </c>
      <c r="O11" s="8"/>
      <c r="P11" s="8">
        <f>MAX(RemovalsByRaceEth!B9:F16, SuspendsByRaceEth!B9:E16, SuspendsByRaceEth!B9:E11)</f>
        <v>10770</v>
      </c>
      <c r="Q11" s="8">
        <f>MIN(RemovalsByRaceEth!B9:F16, SuspendsByRaceEth!B9:E16, SuspendsByRaceEth!B9:E11)</f>
        <v>0</v>
      </c>
      <c r="R11">
        <f t="shared" ref="R11:R17" si="3">MIN(LEN(TRIM(B9)),LEN(TRIM(C9)),LEN(TRIM(D9)),LEN(TRIM(E9)))</f>
        <v>3</v>
      </c>
      <c r="S11" s="8">
        <f>MAX(RemovalsByRaceEth!B9,0)+MAX(RemovalsByRaceEth!F9,0)+MAX(SuspendsByRaceEth!B9,0)+MAX(SuspendsByRaceEth!C9,0)</f>
        <v>3226</v>
      </c>
      <c r="T11" s="8">
        <f>MAX(SuspendsByRaceEth!D9,0)+MAX(SuspendsByRaceEth!E9,0)</f>
        <v>1642</v>
      </c>
    </row>
    <row r="12" spans="1:20" ht="16.899999999999999" customHeight="1" x14ac:dyDescent="0.2">
      <c r="A12" s="3" t="s">
        <v>91</v>
      </c>
      <c r="B12" s="16">
        <v>3478</v>
      </c>
      <c r="C12" s="16">
        <v>388</v>
      </c>
      <c r="D12" s="16">
        <v>777</v>
      </c>
      <c r="E12" s="16">
        <v>180</v>
      </c>
      <c r="F12" s="8">
        <f t="shared" si="1"/>
        <v>1345</v>
      </c>
      <c r="G12" s="8">
        <f>MAX(RemovalsByRaceEth!B12,0)+MAX(RemovalsByRaceEth!F12,0)+MAX(SuspendsByRaceEth!B12,0)+MAX(SuspendsByRaceEth!C12,0)+MAX(SuspendsByRaceEth!D12,0)+MAX(SuspendsByRaceEth!E12,0)</f>
        <v>1636</v>
      </c>
      <c r="H12" s="8">
        <f t="shared" si="0"/>
        <v>1345</v>
      </c>
      <c r="I12" s="8">
        <f t="shared" si="2"/>
        <v>1345</v>
      </c>
      <c r="K12" s="8"/>
      <c r="L12" s="50">
        <f>MAX(RemovalsByRaceEth!B12,0)+MAX(RemovalsByRaceEth!F12,0)+MAX(SuspendsByRaceEth!B12,0)+MAX(SuspendsByRaceEth!C12,0)</f>
        <v>1138</v>
      </c>
      <c r="M12" s="8">
        <f>MAX(RemovalsByRaceEth!B12,0)+MAX(RemovalsByRaceEth!F12,0)+MAX(SuspendsByRaceEth!D12,0)+MAX(SuspendsByRaceEth!E12,0)</f>
        <v>508</v>
      </c>
      <c r="N12" s="8">
        <f>MAX(RemovalsByRaceEth!B12,0)+MAX(RemovalsByRaceEth!F12,0)+MAX(SuspendsByRaceEth!B12,0)+MAX(SuspendsByRaceEth!C12,0)+MAX(SuspendsByRaceEth!D12,0)+MAX(SuspendsByRaceEth!E12,0)</f>
        <v>1636</v>
      </c>
      <c r="O12" s="8"/>
      <c r="P12" s="8"/>
      <c r="Q12" s="8"/>
      <c r="S12" s="8">
        <f>MAX(RemovalsByRaceEth!B10,0)+MAX(RemovalsByRaceEth!F10,0)+MAX(SuspendsByRaceEth!B10,0)+MAX(SuspendsByRaceEth!C10,0)</f>
        <v>277</v>
      </c>
      <c r="T12" s="8">
        <f>MAX(SuspendsByRaceEth!D10,0)+MAX(SuspendsByRaceEth!E10,0)</f>
        <v>97</v>
      </c>
    </row>
    <row r="13" spans="1:20" ht="16.899999999999999" customHeight="1" x14ac:dyDescent="0.2">
      <c r="A13" s="3" t="s">
        <v>92</v>
      </c>
      <c r="B13" s="16">
        <v>381</v>
      </c>
      <c r="C13" s="16">
        <v>44</v>
      </c>
      <c r="D13" s="16">
        <v>85</v>
      </c>
      <c r="E13" s="16">
        <v>22</v>
      </c>
      <c r="F13" s="8">
        <f t="shared" si="1"/>
        <v>151</v>
      </c>
      <c r="G13" s="8">
        <f>MAX(RemovalsByRaceEth!B13,0)+MAX(RemovalsByRaceEth!F13,0)+MAX(SuspendsByRaceEth!B13,0)+MAX(SuspendsByRaceEth!C13,0)+MAX(SuspendsByRaceEth!D13,0)+MAX(SuspendsByRaceEth!E13,0)</f>
        <v>189</v>
      </c>
      <c r="H13" s="8">
        <f t="shared" si="0"/>
        <v>151</v>
      </c>
      <c r="I13" s="8">
        <f t="shared" si="2"/>
        <v>151</v>
      </c>
      <c r="K13" s="8"/>
      <c r="L13" s="50">
        <f>MAX(RemovalsByRaceEth!B13,0)+MAX(RemovalsByRaceEth!F13,0)+MAX(SuspendsByRaceEth!B13,0)+MAX(SuspendsByRaceEth!C13,0)</f>
        <v>123</v>
      </c>
      <c r="M13" s="8">
        <f>MAX(RemovalsByRaceEth!B13,0)+MAX(RemovalsByRaceEth!F13,0)+MAX(SuspendsByRaceEth!D13,0)+MAX(SuspendsByRaceEth!E13,0)</f>
        <v>70</v>
      </c>
      <c r="N13" s="8">
        <f>MAX(RemovalsByRaceEth!B13,0)+MAX(RemovalsByRaceEth!F13,0)+MAX(SuspendsByRaceEth!B13,0)+MAX(SuspendsByRaceEth!C13,0)+MAX(SuspendsByRaceEth!D13,0)+MAX(SuspendsByRaceEth!E13,0)</f>
        <v>189</v>
      </c>
      <c r="O13" s="8"/>
      <c r="P13" s="8"/>
      <c r="Q13" s="8"/>
      <c r="S13" s="8">
        <f>MAX(RemovalsByRaceEth!B11,0)+MAX(RemovalsByRaceEth!F11,0)+MAX(SuspendsByRaceEth!B11,0)+MAX(SuspendsByRaceEth!C11,0)</f>
        <v>187</v>
      </c>
      <c r="T13" s="8">
        <f>MAX(SuspendsByRaceEth!D11,0)+MAX(SuspendsByRaceEth!E11,0)</f>
        <v>99</v>
      </c>
    </row>
    <row r="14" spans="1:20" ht="16.899999999999999" customHeight="1" x14ac:dyDescent="0.2">
      <c r="A14" s="3" t="s">
        <v>93</v>
      </c>
      <c r="B14" s="16">
        <v>17408</v>
      </c>
      <c r="C14" s="16">
        <v>2385</v>
      </c>
      <c r="D14" s="16">
        <v>4162</v>
      </c>
      <c r="E14" s="16">
        <v>666</v>
      </c>
      <c r="F14" s="8">
        <f t="shared" si="1"/>
        <v>7213</v>
      </c>
      <c r="G14" s="8">
        <f>MAX(RemovalsByRaceEth!B14,0)+MAX(RemovalsByRaceEth!F14,0)+MAX(SuspendsByRaceEth!B14,0)+MAX(SuspendsByRaceEth!C14,0)+MAX(SuspendsByRaceEth!D14,0)+MAX(SuspendsByRaceEth!E14,0)</f>
        <v>8591</v>
      </c>
      <c r="H14" s="8">
        <f t="shared" si="0"/>
        <v>7213</v>
      </c>
      <c r="I14" s="8">
        <f t="shared" si="2"/>
        <v>7213</v>
      </c>
      <c r="K14" s="8"/>
      <c r="L14" s="50">
        <f>MAX(RemovalsByRaceEth!B14,0)+MAX(RemovalsByRaceEth!F14,0)+MAX(SuspendsByRaceEth!B14,0)+MAX(SuspendsByRaceEth!C14,0)</f>
        <v>5809</v>
      </c>
      <c r="M14" s="8">
        <f>MAX(RemovalsByRaceEth!B14,0)+MAX(RemovalsByRaceEth!F14,0)+MAX(SuspendsByRaceEth!D14,0)+MAX(SuspendsByRaceEth!E14,0)</f>
        <v>2843</v>
      </c>
      <c r="N14" s="8">
        <f>MAX(RemovalsByRaceEth!B14,0)+MAX(RemovalsByRaceEth!F14,0)+MAX(SuspendsByRaceEth!B14,0)+MAX(SuspendsByRaceEth!C14,0)+MAX(SuspendsByRaceEth!D14,0)+MAX(SuspendsByRaceEth!E14,0)</f>
        <v>8591</v>
      </c>
      <c r="O14" s="8"/>
      <c r="R14">
        <f t="shared" si="3"/>
        <v>3</v>
      </c>
      <c r="S14" s="8">
        <f>MAX(RemovalsByRaceEth!B12,0)+MAX(RemovalsByRaceEth!F12,0)+MAX(SuspendsByRaceEth!B12,0)+MAX(SuspendsByRaceEth!C12,0)</f>
        <v>1138</v>
      </c>
      <c r="T14" s="8">
        <f>MAX(SuspendsByRaceEth!D12,0)+MAX(SuspendsByRaceEth!E12,0)</f>
        <v>498</v>
      </c>
    </row>
    <row r="15" spans="1:20" ht="16.899999999999999" customHeight="1" x14ac:dyDescent="0.2">
      <c r="A15" s="3" t="s">
        <v>110</v>
      </c>
      <c r="B15" s="16">
        <v>4264</v>
      </c>
      <c r="C15" s="16">
        <v>541</v>
      </c>
      <c r="D15" s="16">
        <v>988</v>
      </c>
      <c r="E15" s="16">
        <v>201</v>
      </c>
      <c r="F15" s="8">
        <f t="shared" si="1"/>
        <v>1730</v>
      </c>
      <c r="G15" s="8">
        <f>MAX(RemovalsByRaceEth!B15,0)+MAX(RemovalsByRaceEth!F15,0)+MAX(SuspendsByRaceEth!B15,0)+MAX(SuspendsByRaceEth!C15,0)+MAX(SuspendsByRaceEth!D15,0)+MAX(SuspendsByRaceEth!E15,0)</f>
        <v>2046</v>
      </c>
      <c r="H15" s="8">
        <f t="shared" si="0"/>
        <v>1730</v>
      </c>
      <c r="I15" s="8">
        <f t="shared" si="2"/>
        <v>1730</v>
      </c>
      <c r="K15" s="8"/>
      <c r="L15" s="50">
        <f>MAX(RemovalsByRaceEth!B15,0)+MAX(RemovalsByRaceEth!F15,0)+MAX(SuspendsByRaceEth!B15,0)+MAX(SuspendsByRaceEth!C15,0)</f>
        <v>1434</v>
      </c>
      <c r="M15" s="8">
        <f>MAX(RemovalsByRaceEth!B15,0)+MAX(RemovalsByRaceEth!F15,0)+MAX(SuspendsByRaceEth!D15,0)+MAX(SuspendsByRaceEth!E15,0)</f>
        <v>633</v>
      </c>
      <c r="N15" s="8">
        <f>MAX(RemovalsByRaceEth!B15,0)+MAX(RemovalsByRaceEth!F15,0)+MAX(SuspendsByRaceEth!B15,0)+MAX(SuspendsByRaceEth!C15,0)+MAX(SuspendsByRaceEth!D15,0)+MAX(SuspendsByRaceEth!E15,0)</f>
        <v>2046</v>
      </c>
      <c r="O15" s="8"/>
      <c r="R15">
        <f t="shared" si="3"/>
        <v>2</v>
      </c>
      <c r="S15" s="8">
        <f>MAX(RemovalsByRaceEth!B13,0)+MAX(RemovalsByRaceEth!F13,0)+MAX(SuspendsByRaceEth!B13,0)+MAX(SuspendsByRaceEth!C13,0)</f>
        <v>123</v>
      </c>
      <c r="T15" s="8">
        <f>MAX(SuspendsByRaceEth!D13,0)+MAX(SuspendsByRaceEth!E13,0)</f>
        <v>66</v>
      </c>
    </row>
    <row r="16" spans="1:20" ht="16.899999999999999" customHeight="1" x14ac:dyDescent="0.2">
      <c r="A16" s="2" t="s">
        <v>111</v>
      </c>
      <c r="B16" s="16">
        <v>36109</v>
      </c>
      <c r="C16" s="16">
        <v>4759</v>
      </c>
      <c r="D16" s="16">
        <v>8759</v>
      </c>
      <c r="E16" s="16">
        <v>1542</v>
      </c>
      <c r="F16" s="8">
        <f t="shared" si="1"/>
        <v>15060</v>
      </c>
      <c r="G16" s="8">
        <f>MAX(RemovalsByRaceEth!B16,0)+MAX(RemovalsByRaceEth!F16,0)+MAX(SuspendsByRaceEth!B16,0)+MAX(SuspendsByRaceEth!C16,0)+MAX(SuspendsByRaceEth!D16,0)+MAX(SuspendsByRaceEth!E16,0)</f>
        <v>17990</v>
      </c>
      <c r="H16" s="8">
        <f t="shared" si="0"/>
        <v>15060</v>
      </c>
      <c r="I16" s="8">
        <f t="shared" si="2"/>
        <v>15060</v>
      </c>
      <c r="K16" s="8"/>
      <c r="L16" s="50">
        <f>MAX(RemovalsByRaceEth!B16,0)+MAX(RemovalsByRaceEth!F16,0)+MAX(SuspendsByRaceEth!B16,0)+MAX(SuspendsByRaceEth!C16,0)</f>
        <v>12194</v>
      </c>
      <c r="M16" s="8">
        <f>MAX(RemovalsByRaceEth!B16,0)+MAX(RemovalsByRaceEth!F16,0)+MAX(SuspendsByRaceEth!D16,0)+MAX(SuspendsByRaceEth!E16,0)</f>
        <v>5948</v>
      </c>
      <c r="N16" s="8">
        <f>MAX(RemovalsByRaceEth!B16,0)+MAX(RemovalsByRaceEth!F16,0)+MAX(SuspendsByRaceEth!B16,0)+MAX(SuspendsByRaceEth!C16,0)+MAX(SuspendsByRaceEth!D16,0)+MAX(SuspendsByRaceEth!E16,0)</f>
        <v>17990</v>
      </c>
      <c r="O16" s="8"/>
      <c r="R16">
        <f t="shared" si="3"/>
        <v>3</v>
      </c>
      <c r="S16" s="8">
        <f>MAX(RemovalsByRaceEth!B14,0)+MAX(RemovalsByRaceEth!F14,0)+MAX(SuspendsByRaceEth!B14,0)+MAX(SuspendsByRaceEth!C14,0)</f>
        <v>5809</v>
      </c>
      <c r="T16" s="8">
        <f>MAX(SuspendsByRaceEth!D14,0)+MAX(SuspendsByRaceEth!E14,0)</f>
        <v>2782</v>
      </c>
    </row>
    <row r="17" spans="1:20" ht="20.45" customHeight="1" x14ac:dyDescent="0.2">
      <c r="A17" s="67" t="s">
        <v>40</v>
      </c>
      <c r="B17" s="67"/>
      <c r="C17" s="67"/>
      <c r="D17" s="67"/>
      <c r="E17" s="67"/>
      <c r="O17" s="8"/>
      <c r="R17">
        <f t="shared" si="3"/>
        <v>3</v>
      </c>
      <c r="S17" s="8">
        <f>MAX(RemovalsByRaceEth!B15,0)+MAX(RemovalsByRaceEth!F15,0)+MAX(SuspendsByRaceEth!B15,0)+MAX(SuspendsByRaceEth!C15,0)</f>
        <v>1434</v>
      </c>
      <c r="T17" s="8">
        <f>MAX(SuspendsByRaceEth!D15,0)+MAX(SuspendsByRaceEth!E15,0)</f>
        <v>612</v>
      </c>
    </row>
    <row r="18" spans="1:20" hidden="1" x14ac:dyDescent="0.2">
      <c r="S18" s="8"/>
      <c r="T18" s="8"/>
    </row>
    <row r="19" spans="1:20" hidden="1" x14ac:dyDescent="0.2">
      <c r="A19" s="10" t="s">
        <v>41</v>
      </c>
      <c r="C19" s="24"/>
      <c r="D19" s="24"/>
      <c r="E19" s="25"/>
      <c r="S19" s="8"/>
      <c r="T19" s="8"/>
    </row>
    <row r="20" spans="1:20" hidden="1" x14ac:dyDescent="0.2">
      <c r="C20" s="24"/>
      <c r="D20" s="24"/>
      <c r="E20" s="25"/>
      <c r="S20" s="8"/>
      <c r="T20" s="8"/>
    </row>
    <row r="21" spans="1:20" hidden="1" x14ac:dyDescent="0.2">
      <c r="A21" t="s">
        <v>42</v>
      </c>
      <c r="B21" t="s">
        <v>43</v>
      </c>
      <c r="D21" s="24"/>
      <c r="E21" s="24"/>
      <c r="S21" s="8"/>
      <c r="T21" s="8"/>
    </row>
    <row r="22" spans="1:20" hidden="1" x14ac:dyDescent="0.2">
      <c r="A22" s="33" t="s">
        <v>112</v>
      </c>
      <c r="B22" s="64" t="s">
        <v>76</v>
      </c>
      <c r="C22" s="64"/>
      <c r="D22" s="64"/>
      <c r="E22" s="64"/>
    </row>
    <row r="23" spans="1:20" hidden="1" x14ac:dyDescent="0.2">
      <c r="A23" s="33" t="s">
        <v>112</v>
      </c>
      <c r="B23" s="80" t="s">
        <v>113</v>
      </c>
      <c r="C23" s="80"/>
      <c r="D23" s="80"/>
      <c r="E23" s="80"/>
    </row>
    <row r="24" spans="1:20" hidden="1" x14ac:dyDescent="0.2">
      <c r="A24" s="33" t="s">
        <v>96</v>
      </c>
      <c r="B24" s="80" t="s">
        <v>78</v>
      </c>
      <c r="C24" s="80"/>
      <c r="D24" s="80"/>
      <c r="E24" s="80"/>
    </row>
    <row r="25" spans="1:20" hidden="1" x14ac:dyDescent="0.2">
      <c r="A25" s="33" t="s">
        <v>112</v>
      </c>
      <c r="B25" s="80" t="s">
        <v>79</v>
      </c>
      <c r="C25" s="80"/>
      <c r="D25" s="80"/>
      <c r="E25" s="80"/>
    </row>
    <row r="26" spans="1:20" ht="15" hidden="1" customHeight="1" x14ac:dyDescent="0.2">
      <c r="A26" s="33" t="s">
        <v>81</v>
      </c>
      <c r="B26" s="81" t="s">
        <v>98</v>
      </c>
      <c r="C26" s="82"/>
      <c r="D26" s="82"/>
      <c r="E26" s="83"/>
    </row>
    <row r="27" spans="1:20" hidden="1" x14ac:dyDescent="0.2">
      <c r="A27" s="33" t="s">
        <v>81</v>
      </c>
      <c r="B27" s="80" t="s">
        <v>114</v>
      </c>
      <c r="C27" s="80"/>
      <c r="D27" s="80"/>
      <c r="E27" s="80"/>
    </row>
  </sheetData>
  <sheetProtection password="CDE0" sheet="1" objects="1" scenarios="1"/>
  <mergeCells count="15">
    <mergeCell ref="B27:E27"/>
    <mergeCell ref="A17:E17"/>
    <mergeCell ref="B26:E26"/>
    <mergeCell ref="B22:E22"/>
    <mergeCell ref="B23:E23"/>
    <mergeCell ref="B24:E24"/>
    <mergeCell ref="B25:E25"/>
    <mergeCell ref="A5:E5"/>
    <mergeCell ref="A6:E6"/>
    <mergeCell ref="B7:E7"/>
    <mergeCell ref="A1:E1"/>
    <mergeCell ref="A2:D2"/>
    <mergeCell ref="A3:E3"/>
    <mergeCell ref="A4:B4"/>
    <mergeCell ref="C4:E4"/>
  </mergeCells>
  <conditionalFormatting sqref="B9:B16">
    <cfRule type="expression" dxfId="43" priority="5">
      <formula>MAX($B9,0)&lt;MAX($C9,0)+MAX($D9,0)+MAX($E9,0)</formula>
    </cfRule>
  </conditionalFormatting>
  <conditionalFormatting sqref="C9:E16">
    <cfRule type="expression" dxfId="42" priority="1">
      <formula>MAX($I9,0)&gt;MAX($G9,0)</formula>
    </cfRule>
    <cfRule type="expression" dxfId="41" priority="2">
      <formula>OR(MAX($I9,0)&lt;MAX($L9,0),MAX($I9,0)&lt;MAX($M9,0))</formula>
    </cfRule>
    <cfRule type="expression" dxfId="40" priority="3">
      <formula>AND(MAX($I9,0)=0,MAX($G9,0)&gt;0)</formula>
    </cfRule>
    <cfRule type="expression" dxfId="39" priority="4">
      <formula>AND(MAX($I9,0)&gt;0,MAX($G9,0)=0)</formula>
    </cfRule>
  </conditionalFormatting>
  <conditionalFormatting sqref="F9:F16">
    <cfRule type="expression" dxfId="38" priority="24">
      <formula>MAX($I9,0)&gt;MAX($G9,0)</formula>
    </cfRule>
  </conditionalFormatting>
  <conditionalFormatting sqref="H9:H16">
    <cfRule type="expression" dxfId="37" priority="23">
      <formula>OR(MAX($I9,0)&lt;MAX($L9,0),MAX($I9,0)&lt;MAX($M9,0))</formula>
    </cfRule>
  </conditionalFormatting>
  <conditionalFormatting sqref="I9:I16">
    <cfRule type="expression" dxfId="36" priority="22">
      <formula>MAX($B9,0)&lt;MAX($C9,0)+MAX($D9,0)+MAX($E9,0)</formula>
    </cfRule>
  </conditionalFormatting>
  <conditionalFormatting sqref="K9:K16">
    <cfRule type="expression" dxfId="35" priority="21">
      <formula>AND(MAX($I9,0)=0,MAX($G9,0)&gt;0)</formula>
    </cfRule>
  </conditionalFormatting>
  <conditionalFormatting sqref="N9:N16">
    <cfRule type="expression" dxfId="34" priority="20">
      <formula>AND(MAX($I9,0)&gt;0,MAX($G9,0)=0)</formula>
    </cfRule>
  </conditionalFormatting>
  <dataValidations xWindow="734" yWindow="652" count="2">
    <dataValidation allowBlank="1" showInputMessage="1" showErrorMessage="1" prompt="Reporting year for Part B Discipline" sqref="C4:E4" xr:uid="{00000000-0002-0000-0A00-000000000000}"/>
    <dataValidation allowBlank="1" showInputMessage="1" showErrorMessage="1" prompt="Number of children with intellectual disability who were subject to unilateral removals to an interim alternative educational setting by school personnel" sqref="B9:E16" xr:uid="{00000000-0002-0000-0A00-000001000000}"/>
  </dataValidations>
  <printOptions horizontalCentered="1"/>
  <pageMargins left="0.25" right="0.25" top="0.75" bottom="0.75" header="0.3" footer="0.3"/>
  <pageSetup scale="95" orientation="landscape"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35" id="{450E349D-AD29-494B-960D-88024C2D1733}">
            <xm:f>MAX(B$16,0)&lt;&gt;MAX(DiscRemovalsByDisability!B$22,0)</xm:f>
            <x14:dxf>
              <font>
                <strike/>
              </font>
              <fill>
                <patternFill>
                  <bgColor rgb="FFFF0000"/>
                </patternFill>
              </fill>
            </x14:dxf>
          </x14:cfRule>
          <xm:sqref>A3:E3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N20"/>
  <sheetViews>
    <sheetView zoomScale="80" zoomScaleNormal="80" workbookViewId="0">
      <selection activeCell="B9" sqref="B9:F11"/>
    </sheetView>
  </sheetViews>
  <sheetFormatPr defaultColWidth="0" defaultRowHeight="12.75" zeroHeight="1" x14ac:dyDescent="0.2"/>
  <cols>
    <col min="1" max="1" width="34.140625" customWidth="1"/>
    <col min="2" max="2" width="22.42578125" customWidth="1"/>
    <col min="3" max="3" width="20.5703125" customWidth="1"/>
    <col min="4" max="4" width="21.7109375" customWidth="1"/>
    <col min="5" max="5" width="23.28515625" customWidth="1"/>
    <col min="6" max="6" width="34.85546875" customWidth="1"/>
    <col min="7" max="7" width="19.5703125" hidden="1" customWidth="1"/>
    <col min="8" max="8" width="30.28515625" hidden="1" customWidth="1"/>
    <col min="9" max="9" width="4.85546875" hidden="1" customWidth="1"/>
    <col min="10" max="10" width="14.7109375" hidden="1" customWidth="1"/>
    <col min="11" max="12" width="14.28515625" hidden="1" customWidth="1"/>
    <col min="13" max="14" width="0" hidden="1" customWidth="1"/>
    <col min="15" max="16384" width="9.140625" hidden="1"/>
  </cols>
  <sheetData>
    <row r="1" spans="1:12" x14ac:dyDescent="0.2">
      <c r="A1" s="69" t="s">
        <v>115</v>
      </c>
      <c r="B1" s="70"/>
      <c r="C1" s="70"/>
      <c r="D1" s="70"/>
      <c r="E1" s="70"/>
      <c r="F1" s="70"/>
    </row>
    <row r="2" spans="1:12" x14ac:dyDescent="0.2">
      <c r="A2" s="71" t="s">
        <v>1</v>
      </c>
      <c r="B2" s="71"/>
      <c r="C2" s="71"/>
      <c r="D2" s="71"/>
      <c r="E2" s="71"/>
      <c r="F2" s="21" t="s">
        <v>116</v>
      </c>
    </row>
    <row r="3" spans="1:12" x14ac:dyDescent="0.2">
      <c r="A3" s="72" t="s">
        <v>3</v>
      </c>
      <c r="B3" s="72"/>
      <c r="C3" s="72"/>
      <c r="D3" s="72"/>
      <c r="E3" s="72"/>
      <c r="F3" s="72"/>
    </row>
    <row r="4" spans="1:12" x14ac:dyDescent="0.2">
      <c r="A4" s="73" t="s">
        <v>4</v>
      </c>
      <c r="B4" s="73"/>
      <c r="C4" s="73"/>
      <c r="D4" s="74" t="str">
        <f>IF(RemovalByDisability!D4=0,"",RemovalByDisability!D4)</f>
        <v>2024-25</v>
      </c>
      <c r="E4" s="74"/>
      <c r="F4" s="74"/>
    </row>
    <row r="5" spans="1:12" x14ac:dyDescent="0.2">
      <c r="A5" s="67" t="s">
        <v>6</v>
      </c>
      <c r="B5" s="67"/>
      <c r="C5" s="67"/>
      <c r="D5" s="67"/>
      <c r="E5" s="67"/>
      <c r="F5" s="67"/>
    </row>
    <row r="6" spans="1:12" x14ac:dyDescent="0.2">
      <c r="A6" s="85" t="s">
        <v>117</v>
      </c>
      <c r="B6" s="68"/>
      <c r="C6" s="68"/>
      <c r="D6" s="68"/>
      <c r="E6" s="68"/>
      <c r="F6" s="68"/>
    </row>
    <row r="7" spans="1:12" ht="48" x14ac:dyDescent="0.2">
      <c r="A7" s="57" t="s">
        <v>8</v>
      </c>
      <c r="B7" s="65" t="s">
        <v>9</v>
      </c>
      <c r="C7" s="66"/>
      <c r="D7" s="66"/>
      <c r="E7" s="66"/>
      <c r="F7" s="59" t="s">
        <v>10</v>
      </c>
    </row>
    <row r="8" spans="1:12" ht="52.15" customHeight="1" x14ac:dyDescent="0.2">
      <c r="A8" s="3" t="s">
        <v>118</v>
      </c>
      <c r="B8" s="6" t="s">
        <v>15</v>
      </c>
      <c r="C8" s="32" t="s">
        <v>16</v>
      </c>
      <c r="D8" s="32" t="s">
        <v>17</v>
      </c>
      <c r="E8" s="32" t="s">
        <v>18</v>
      </c>
      <c r="F8" s="34" t="s">
        <v>19</v>
      </c>
      <c r="G8" s="54" t="s">
        <v>20</v>
      </c>
      <c r="H8" s="52" t="s">
        <v>21</v>
      </c>
      <c r="I8" s="1"/>
      <c r="J8" s="51" t="s">
        <v>22</v>
      </c>
      <c r="K8" s="44" t="s">
        <v>23</v>
      </c>
      <c r="L8" s="44" t="s">
        <v>87</v>
      </c>
    </row>
    <row r="9" spans="1:12" ht="16.899999999999999" customHeight="1" x14ac:dyDescent="0.2">
      <c r="A9" s="28" t="s">
        <v>119</v>
      </c>
      <c r="B9" s="16">
        <v>116</v>
      </c>
      <c r="C9" s="16">
        <v>35</v>
      </c>
      <c r="D9" s="16">
        <v>28</v>
      </c>
      <c r="E9" s="16">
        <v>90</v>
      </c>
      <c r="F9" s="16">
        <v>1</v>
      </c>
      <c r="G9" s="11">
        <f>MAX(C9,0)+MAX(D9,0)+MAX(E9,0)</f>
        <v>153</v>
      </c>
      <c r="H9" s="8"/>
      <c r="I9" s="1"/>
      <c r="J9" s="11"/>
      <c r="K9" s="11">
        <f>DiscRemovalsByGender!F9</f>
        <v>11830</v>
      </c>
      <c r="L9" s="11">
        <f>DiscRemovalsByGender!G9</f>
        <v>14189</v>
      </c>
    </row>
    <row r="10" spans="1:12" ht="16.899999999999999" customHeight="1" x14ac:dyDescent="0.2">
      <c r="A10" s="28" t="s">
        <v>120</v>
      </c>
      <c r="B10" s="16">
        <v>33</v>
      </c>
      <c r="C10" s="16">
        <v>19</v>
      </c>
      <c r="D10" s="16">
        <v>2</v>
      </c>
      <c r="E10" s="16">
        <v>16</v>
      </c>
      <c r="F10" s="16">
        <v>1</v>
      </c>
      <c r="G10" s="11">
        <f t="shared" ref="G10:G11" si="0">MAX(C10,0)+MAX(D10,0)+MAX(E10,0)</f>
        <v>37</v>
      </c>
      <c r="H10" s="8"/>
      <c r="I10" s="1"/>
      <c r="J10" s="11"/>
      <c r="K10" s="11">
        <f>DiscRemovalsByGender!F10</f>
        <v>3182</v>
      </c>
      <c r="L10" s="11">
        <f>DiscRemovalsByGender!G10</f>
        <v>3742</v>
      </c>
    </row>
    <row r="11" spans="1:12" ht="16.899999999999999" customHeight="1" x14ac:dyDescent="0.2">
      <c r="A11" s="7" t="s">
        <v>121</v>
      </c>
      <c r="B11" s="16">
        <v>150</v>
      </c>
      <c r="C11" s="16">
        <v>54</v>
      </c>
      <c r="D11" s="16">
        <v>30</v>
      </c>
      <c r="E11" s="16">
        <v>107</v>
      </c>
      <c r="F11" s="16">
        <v>2</v>
      </c>
      <c r="G11" s="11">
        <f t="shared" si="0"/>
        <v>191</v>
      </c>
      <c r="H11" s="8"/>
      <c r="I11" s="1"/>
      <c r="J11" s="11"/>
      <c r="K11" s="11">
        <f>DiscRemovalsByGender!F11</f>
        <v>15060</v>
      </c>
      <c r="L11" s="11">
        <f>DiscRemovalsByGender!G11</f>
        <v>17990</v>
      </c>
    </row>
    <row r="12" spans="1:12" x14ac:dyDescent="0.2">
      <c r="A12" s="67" t="s">
        <v>40</v>
      </c>
      <c r="B12" s="67"/>
      <c r="C12" s="67"/>
      <c r="D12" s="67"/>
      <c r="E12" s="67"/>
      <c r="F12" s="67"/>
    </row>
    <row r="13" spans="1:12" hidden="1" x14ac:dyDescent="0.2">
      <c r="A13" s="10" t="s">
        <v>41</v>
      </c>
      <c r="C13" s="24"/>
      <c r="D13" s="24"/>
      <c r="E13" s="25"/>
      <c r="F13" s="25"/>
    </row>
    <row r="14" spans="1:12" hidden="1" x14ac:dyDescent="0.2">
      <c r="C14" s="24"/>
      <c r="D14" s="24"/>
      <c r="E14" s="25"/>
      <c r="F14" s="25"/>
    </row>
    <row r="15" spans="1:12" hidden="1" x14ac:dyDescent="0.2">
      <c r="A15" t="s">
        <v>42</v>
      </c>
      <c r="B15" t="s">
        <v>43</v>
      </c>
      <c r="D15" s="24"/>
      <c r="E15" s="24"/>
      <c r="F15" s="25"/>
    </row>
    <row r="16" spans="1:12" ht="19.149999999999999" hidden="1" customHeight="1" x14ac:dyDescent="0.2">
      <c r="A16" s="26" t="s">
        <v>122</v>
      </c>
      <c r="B16" s="75" t="s">
        <v>45</v>
      </c>
      <c r="C16" s="75"/>
      <c r="D16" s="75"/>
      <c r="E16" s="75"/>
      <c r="F16" s="75"/>
    </row>
    <row r="17" spans="1:6" ht="19.149999999999999" hidden="1" customHeight="1" x14ac:dyDescent="0.2">
      <c r="A17" s="26" t="s">
        <v>123</v>
      </c>
      <c r="B17" s="64" t="s">
        <v>124</v>
      </c>
      <c r="C17" s="64"/>
      <c r="D17" s="64"/>
      <c r="E17" s="64"/>
      <c r="F17" s="64"/>
    </row>
    <row r="18" spans="1:6" ht="19.149999999999999" hidden="1" customHeight="1" x14ac:dyDescent="0.2">
      <c r="A18" s="26" t="s">
        <v>122</v>
      </c>
      <c r="B18" s="75" t="s">
        <v>48</v>
      </c>
      <c r="C18" s="75"/>
      <c r="D18" s="75"/>
      <c r="E18" s="75"/>
      <c r="F18" s="75"/>
    </row>
    <row r="19" spans="1:6" ht="19.149999999999999" hidden="1" customHeight="1" x14ac:dyDescent="0.2">
      <c r="A19" s="26" t="s">
        <v>122</v>
      </c>
      <c r="B19" s="64" t="s">
        <v>49</v>
      </c>
      <c r="C19" s="64"/>
      <c r="D19" s="64"/>
      <c r="E19" s="64"/>
      <c r="F19" s="64"/>
    </row>
    <row r="20" spans="1:6" hidden="1" x14ac:dyDescent="0.2">
      <c r="A20" s="26" t="s">
        <v>123</v>
      </c>
      <c r="B20" s="64" t="s">
        <v>125</v>
      </c>
      <c r="C20" s="64"/>
      <c r="D20" s="64"/>
      <c r="E20" s="64"/>
      <c r="F20" s="64"/>
    </row>
  </sheetData>
  <sheetProtection password="CDE0" sheet="1" objects="1" scenarios="1"/>
  <mergeCells count="14">
    <mergeCell ref="A6:F6"/>
    <mergeCell ref="A1:F1"/>
    <mergeCell ref="A2:E2"/>
    <mergeCell ref="A3:F3"/>
    <mergeCell ref="A4:C4"/>
    <mergeCell ref="D4:F4"/>
    <mergeCell ref="A5:F5"/>
    <mergeCell ref="B19:F19"/>
    <mergeCell ref="B20:F20"/>
    <mergeCell ref="B7:E7"/>
    <mergeCell ref="A12:F12"/>
    <mergeCell ref="B16:F16"/>
    <mergeCell ref="B17:F17"/>
    <mergeCell ref="B18:F18"/>
  </mergeCells>
  <conditionalFormatting sqref="B9:B11 F9:F11">
    <cfRule type="expression" dxfId="33" priority="3">
      <formula>AND($K9=0,$L9&gt;0)</formula>
    </cfRule>
  </conditionalFormatting>
  <conditionalFormatting sqref="B9:B11">
    <cfRule type="expression" dxfId="32" priority="2">
      <formula>AND($G9&gt;0,$B9=0)</formula>
    </cfRule>
  </conditionalFormatting>
  <conditionalFormatting sqref="C9:E11">
    <cfRule type="expression" dxfId="31" priority="1">
      <formula>MAX($B9,0)&gt;MAX($C9,0)+MAX($D9,0)+MAX($E9,0)</formula>
    </cfRule>
  </conditionalFormatting>
  <conditionalFormatting sqref="G9:G11">
    <cfRule type="expression" dxfId="30" priority="17">
      <formula>MAX($B9,0)&gt;MAX($C9,0)+MAX($D9,0)+MAX($E9,0)</formula>
    </cfRule>
  </conditionalFormatting>
  <conditionalFormatting sqref="H9:H11">
    <cfRule type="expression" dxfId="29" priority="16">
      <formula>AND($K9=0,$L9&gt;0)</formula>
    </cfRule>
  </conditionalFormatting>
  <conditionalFormatting sqref="J9:J11">
    <cfRule type="expression" dxfId="28" priority="15">
      <formula>AND($G9&gt;0,$B9=0)</formula>
    </cfRule>
  </conditionalFormatting>
  <dataValidations xWindow="804" yWindow="722" count="2">
    <dataValidation allowBlank="1" showInputMessage="1" showErrorMessage="1" prompt="Reporting year for Part B Discipline" sqref="D4:F4" xr:uid="{00000000-0002-0000-0B00-000000000000}"/>
    <dataValidation allowBlank="1" showInputMessage="1" showErrorMessage="1" prompt="Number of children with intellectual disability who were subject to unilateral removals to an interim alternative educational setting by school personnel" sqref="B9:F11" xr:uid="{00000000-0002-0000-0B00-000001000000}"/>
  </dataValidations>
  <printOptions horizontalCentered="1"/>
  <pageMargins left="0.25" right="0.25" top="0.75" bottom="0.75" header="0.3" footer="0.3"/>
  <pageSetup scale="87"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18"/>
  <sheetViews>
    <sheetView zoomScale="90" zoomScaleNormal="90" workbookViewId="0">
      <selection activeCell="B9" sqref="B9:E11"/>
    </sheetView>
  </sheetViews>
  <sheetFormatPr defaultColWidth="0" defaultRowHeight="12.75" zeroHeight="1" x14ac:dyDescent="0.2"/>
  <cols>
    <col min="1" max="1" width="32.140625" customWidth="1"/>
    <col min="2" max="2" width="21.5703125" customWidth="1"/>
    <col min="3" max="3" width="20.7109375" customWidth="1"/>
    <col min="4" max="4" width="22.140625" customWidth="1"/>
    <col min="5" max="5" width="21.28515625" customWidth="1"/>
    <col min="6" max="12" width="0" hidden="1" customWidth="1"/>
    <col min="13" max="16384" width="9.140625" hidden="1"/>
  </cols>
  <sheetData>
    <row r="1" spans="1:5" x14ac:dyDescent="0.2">
      <c r="A1" s="69" t="s">
        <v>126</v>
      </c>
      <c r="B1" s="70"/>
      <c r="C1" s="70"/>
      <c r="D1" s="70"/>
      <c r="E1" s="70"/>
    </row>
    <row r="2" spans="1:5" x14ac:dyDescent="0.2">
      <c r="A2" s="71" t="s">
        <v>1</v>
      </c>
      <c r="B2" s="71"/>
      <c r="C2" s="71"/>
      <c r="D2" s="71"/>
      <c r="E2" s="21" t="s">
        <v>127</v>
      </c>
    </row>
    <row r="3" spans="1:5" x14ac:dyDescent="0.2">
      <c r="A3" s="72" t="s">
        <v>3</v>
      </c>
      <c r="B3" s="72"/>
      <c r="C3" s="72"/>
      <c r="D3" s="72"/>
      <c r="E3" s="72"/>
    </row>
    <row r="4" spans="1:5" x14ac:dyDescent="0.2">
      <c r="A4" s="73" t="s">
        <v>4</v>
      </c>
      <c r="B4" s="73"/>
      <c r="C4" s="74" t="str">
        <f>IF(RemovalByDisability!D4=0,"",RemovalByDisability!D4)</f>
        <v>2024-25</v>
      </c>
      <c r="D4" s="74"/>
      <c r="E4" s="74"/>
    </row>
    <row r="5" spans="1:5" x14ac:dyDescent="0.2">
      <c r="A5" s="67" t="s">
        <v>6</v>
      </c>
      <c r="B5" s="67"/>
      <c r="C5" s="67"/>
      <c r="D5" s="67"/>
      <c r="E5" s="67"/>
    </row>
    <row r="6" spans="1:5" ht="18" customHeight="1" x14ac:dyDescent="0.2">
      <c r="A6" s="68" t="s">
        <v>128</v>
      </c>
      <c r="B6" s="68"/>
      <c r="C6" s="68"/>
      <c r="D6" s="68"/>
      <c r="E6" s="68"/>
    </row>
    <row r="7" spans="1:5" ht="25.15" customHeight="1" x14ac:dyDescent="0.2">
      <c r="A7" s="9" t="s">
        <v>8</v>
      </c>
      <c r="B7" s="86" t="s">
        <v>53</v>
      </c>
      <c r="C7" s="86"/>
      <c r="D7" s="86" t="s">
        <v>54</v>
      </c>
      <c r="E7" s="86"/>
    </row>
    <row r="8" spans="1:5" ht="55.9" customHeight="1" x14ac:dyDescent="0.2">
      <c r="A8" s="3" t="s">
        <v>118</v>
      </c>
      <c r="B8" s="23" t="s">
        <v>55</v>
      </c>
      <c r="C8" s="23" t="s">
        <v>56</v>
      </c>
      <c r="D8" s="23" t="s">
        <v>57</v>
      </c>
      <c r="E8" s="23" t="s">
        <v>58</v>
      </c>
    </row>
    <row r="9" spans="1:5" ht="21" customHeight="1" x14ac:dyDescent="0.2">
      <c r="A9" s="28" t="s">
        <v>119</v>
      </c>
      <c r="B9" s="16">
        <v>8496</v>
      </c>
      <c r="C9" s="16">
        <v>1026</v>
      </c>
      <c r="D9" s="16">
        <v>4525</v>
      </c>
      <c r="E9" s="16">
        <v>25</v>
      </c>
    </row>
    <row r="10" spans="1:5" ht="21" customHeight="1" x14ac:dyDescent="0.2">
      <c r="A10" s="28" t="s">
        <v>120</v>
      </c>
      <c r="B10" s="16">
        <v>2241</v>
      </c>
      <c r="C10" s="16">
        <v>239</v>
      </c>
      <c r="D10" s="16">
        <v>1220</v>
      </c>
      <c r="E10" s="16">
        <v>8</v>
      </c>
    </row>
    <row r="11" spans="1:5" ht="21" customHeight="1" x14ac:dyDescent="0.2">
      <c r="A11" s="7" t="s">
        <v>121</v>
      </c>
      <c r="B11" s="16">
        <v>10770</v>
      </c>
      <c r="C11" s="16">
        <v>1272</v>
      </c>
      <c r="D11" s="16">
        <v>5763</v>
      </c>
      <c r="E11" s="16">
        <v>33</v>
      </c>
    </row>
    <row r="12" spans="1:5" x14ac:dyDescent="0.2">
      <c r="A12" s="67" t="s">
        <v>40</v>
      </c>
      <c r="B12" s="67"/>
      <c r="C12" s="67"/>
      <c r="D12" s="67"/>
      <c r="E12" s="67"/>
    </row>
    <row r="13" spans="1:5" hidden="1" x14ac:dyDescent="0.2">
      <c r="A13" s="27"/>
      <c r="B13" s="27"/>
      <c r="C13" s="27"/>
      <c r="D13" s="27"/>
      <c r="E13" s="27"/>
    </row>
    <row r="14" spans="1:5" hidden="1" x14ac:dyDescent="0.2">
      <c r="A14" s="10" t="s">
        <v>41</v>
      </c>
      <c r="C14" s="24"/>
      <c r="D14" s="24"/>
      <c r="E14" s="25"/>
    </row>
    <row r="15" spans="1:5" hidden="1" x14ac:dyDescent="0.2">
      <c r="C15" s="24"/>
      <c r="D15" s="24"/>
      <c r="E15" s="25"/>
    </row>
    <row r="16" spans="1:5" hidden="1" x14ac:dyDescent="0.2">
      <c r="A16" t="s">
        <v>42</v>
      </c>
      <c r="B16" t="s">
        <v>43</v>
      </c>
      <c r="D16" s="24"/>
      <c r="E16" s="24"/>
    </row>
    <row r="17" spans="1:5" ht="16.149999999999999" hidden="1" customHeight="1" x14ac:dyDescent="0.2">
      <c r="A17" s="26" t="s">
        <v>129</v>
      </c>
      <c r="B17" s="64" t="s">
        <v>124</v>
      </c>
      <c r="C17" s="64"/>
      <c r="D17" s="64"/>
      <c r="E17" s="64"/>
    </row>
    <row r="18" spans="1:5" hidden="1" x14ac:dyDescent="0.2">
      <c r="A18" s="37" t="s">
        <v>129</v>
      </c>
      <c r="B18" s="80" t="s">
        <v>130</v>
      </c>
      <c r="C18" s="80"/>
      <c r="D18" s="80"/>
      <c r="E18" s="80"/>
    </row>
  </sheetData>
  <sheetProtection password="CDE0" sheet="1" objects="1" scenarios="1"/>
  <mergeCells count="12">
    <mergeCell ref="A1:E1"/>
    <mergeCell ref="A2:D2"/>
    <mergeCell ref="A3:E3"/>
    <mergeCell ref="A4:B4"/>
    <mergeCell ref="C4:E4"/>
    <mergeCell ref="A5:E5"/>
    <mergeCell ref="A6:E6"/>
    <mergeCell ref="A12:E12"/>
    <mergeCell ref="B17:E17"/>
    <mergeCell ref="B18:E18"/>
    <mergeCell ref="B7:C7"/>
    <mergeCell ref="D7:E7"/>
  </mergeCells>
  <conditionalFormatting sqref="B11:E11">
    <cfRule type="expression" dxfId="27" priority="1">
      <formula>MAX(B$11,0)&lt;&gt;MAX(B$9,0)+MAX(B$10,0)</formula>
    </cfRule>
  </conditionalFormatting>
  <dataValidations xWindow="974" yWindow="296" count="2">
    <dataValidation allowBlank="1" showInputMessage="1" showErrorMessage="1" prompt="Reporting year for Part B Discipline" sqref="C4:E4" xr:uid="{00000000-0002-0000-0D00-000000000000}"/>
    <dataValidation allowBlank="1" showInputMessage="1" showErrorMessage="1" prompt="Number of children with intellectual disability who were subject to unilateral removals to an interim alternative educational setting by school personnel" sqref="B9:E11" xr:uid="{00000000-0002-0000-0D00-000001000000}"/>
  </dataValidations>
  <printOptions horizontalCentered="1"/>
  <pageMargins left="0.25" right="0.25" top="0.75" bottom="0.75" header="0.3" footer="0.3"/>
  <pageSetup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T22"/>
  <sheetViews>
    <sheetView zoomScale="80" zoomScaleNormal="80" workbookViewId="0">
      <selection activeCell="B9" sqref="B9:E11"/>
    </sheetView>
  </sheetViews>
  <sheetFormatPr defaultColWidth="0" defaultRowHeight="12.75" zeroHeight="1" x14ac:dyDescent="0.2"/>
  <cols>
    <col min="1" max="1" width="36.85546875" customWidth="1"/>
    <col min="2" max="2" width="31.7109375" customWidth="1"/>
    <col min="3" max="3" width="30.42578125" customWidth="1"/>
    <col min="4" max="4" width="29" customWidth="1"/>
    <col min="5" max="5" width="26.7109375" bestFit="1" customWidth="1"/>
    <col min="6" max="6" width="30" hidden="1" customWidth="1"/>
    <col min="7" max="7" width="24.7109375" hidden="1" customWidth="1"/>
    <col min="8" max="8" width="21.28515625" hidden="1" customWidth="1"/>
    <col min="9" max="9" width="16.85546875" hidden="1" customWidth="1"/>
    <col min="10" max="10" width="3.7109375" hidden="1" customWidth="1"/>
    <col min="11" max="11" width="25" hidden="1" customWidth="1"/>
    <col min="12" max="12" width="13.5703125" hidden="1" customWidth="1"/>
    <col min="13" max="13" width="14" hidden="1" customWidth="1"/>
    <col min="14" max="14" width="16.28515625" hidden="1" customWidth="1"/>
    <col min="15" max="20" width="0" hidden="1" customWidth="1"/>
    <col min="21" max="16384" width="9.140625" hidden="1"/>
  </cols>
  <sheetData>
    <row r="1" spans="1:20" x14ac:dyDescent="0.2">
      <c r="A1" s="69" t="s">
        <v>131</v>
      </c>
      <c r="B1" s="70"/>
      <c r="C1" s="70"/>
      <c r="D1" s="70"/>
      <c r="E1" s="70"/>
    </row>
    <row r="2" spans="1:20" x14ac:dyDescent="0.2">
      <c r="A2" s="71" t="s">
        <v>1</v>
      </c>
      <c r="B2" s="71"/>
      <c r="C2" s="71"/>
      <c r="D2" s="71"/>
      <c r="E2" s="21" t="s">
        <v>132</v>
      </c>
      <c r="G2" s="43"/>
    </row>
    <row r="3" spans="1:20" x14ac:dyDescent="0.2">
      <c r="A3" s="72" t="s">
        <v>3</v>
      </c>
      <c r="B3" s="72"/>
      <c r="C3" s="72"/>
      <c r="D3" s="72"/>
      <c r="E3" s="72"/>
    </row>
    <row r="4" spans="1:20" x14ac:dyDescent="0.2">
      <c r="A4" s="73" t="s">
        <v>4</v>
      </c>
      <c r="B4" s="73"/>
      <c r="C4" s="74" t="str">
        <f>IF(RemovalByDisability!D4=0,"",RemovalByDisability!D4)</f>
        <v>2024-25</v>
      </c>
      <c r="D4" s="74"/>
      <c r="E4" s="74"/>
    </row>
    <row r="5" spans="1:20" x14ac:dyDescent="0.2">
      <c r="A5" s="67" t="s">
        <v>6</v>
      </c>
      <c r="B5" s="67"/>
      <c r="C5" s="67"/>
      <c r="D5" s="67"/>
      <c r="E5" s="67"/>
    </row>
    <row r="6" spans="1:20" x14ac:dyDescent="0.2">
      <c r="A6" s="68" t="s">
        <v>133</v>
      </c>
      <c r="B6" s="68"/>
      <c r="C6" s="68"/>
      <c r="D6" s="68"/>
      <c r="E6" s="68"/>
    </row>
    <row r="7" spans="1:20" ht="18" customHeight="1" x14ac:dyDescent="0.2">
      <c r="A7" s="56" t="s">
        <v>8</v>
      </c>
      <c r="B7" s="66" t="s">
        <v>62</v>
      </c>
      <c r="C7" s="66"/>
      <c r="D7" s="66"/>
      <c r="E7" s="66"/>
    </row>
    <row r="8" spans="1:20" ht="54" customHeight="1" x14ac:dyDescent="0.2">
      <c r="A8" s="61" t="s">
        <v>118</v>
      </c>
      <c r="B8" s="6" t="s">
        <v>65</v>
      </c>
      <c r="C8" s="32" t="s">
        <v>66</v>
      </c>
      <c r="D8" s="32" t="s">
        <v>67</v>
      </c>
      <c r="E8" s="34" t="s">
        <v>68</v>
      </c>
      <c r="F8" s="51" t="s">
        <v>69</v>
      </c>
      <c r="G8" s="49" t="s">
        <v>24</v>
      </c>
      <c r="H8" s="52" t="s">
        <v>70</v>
      </c>
      <c r="I8" s="53" t="s">
        <v>71</v>
      </c>
      <c r="K8" s="52" t="s">
        <v>21</v>
      </c>
      <c r="L8" s="10" t="s">
        <v>72</v>
      </c>
      <c r="M8" s="10" t="s">
        <v>73</v>
      </c>
      <c r="N8" s="51" t="s">
        <v>74</v>
      </c>
    </row>
    <row r="9" spans="1:20" ht="23.45" customHeight="1" x14ac:dyDescent="0.2">
      <c r="A9" s="28" t="s">
        <v>119</v>
      </c>
      <c r="B9" s="16">
        <v>29224</v>
      </c>
      <c r="C9" s="16">
        <v>3695</v>
      </c>
      <c r="D9" s="16">
        <v>6894</v>
      </c>
      <c r="E9" s="16">
        <v>1241</v>
      </c>
      <c r="F9" s="8">
        <f>MAX(C9,0)+MAX(D9,0)+MAX(E9,0)</f>
        <v>11830</v>
      </c>
      <c r="G9" s="8">
        <f>MAX(RemovalsByGender!B9,0)+MAX(RemovalsByGender!F9,0)+MAX(SuspendsByGender!B9,0)+MAX(SuspendsByGender!C9,0)+MAX(SuspendsByGender!D9,0)+MAX(SuspendsByGender!E9,0)</f>
        <v>14189</v>
      </c>
      <c r="H9" s="8">
        <f t="shared" ref="H9:H11" si="0">MAX(C9,0)+MAX(D9,0)+MAX(E9,0)</f>
        <v>11830</v>
      </c>
      <c r="I9" s="8">
        <f>MAX(C9,0)+MAX(D9,0)+MAX(E9,0)</f>
        <v>11830</v>
      </c>
      <c r="K9" s="8"/>
      <c r="L9" s="50">
        <f>MAX(RemovalsByGender!B9,0)+MAX(RemovalsByGender!F9,0)+MAX(SuspendsByGender!B9,0)+MAX(SuspendsByGender!C9,0)</f>
        <v>9639</v>
      </c>
      <c r="M9" s="8">
        <f>MAX(RemovalsByGender!B9,0)+MAX(RemovalsByGender!F9,0)+MAX(SuspendsByGender!D9,0)+MAX(SuspendsByGender!E9,0)</f>
        <v>4667</v>
      </c>
      <c r="N9" s="8">
        <f>MAX(RemovalsByGender!B9,0)+MAX(RemovalsByGender!F9,0)+MAX(SuspendsByGender!B9,0)+MAX(SuspendsByGender!C9,0)+MAX(SuspendsByGender!D9,0)+MAX(SuspendsByGender!E9,0)</f>
        <v>14189</v>
      </c>
      <c r="P9" s="8"/>
      <c r="Q9" s="8"/>
      <c r="S9" s="8"/>
      <c r="T9" s="8"/>
    </row>
    <row r="10" spans="1:20" ht="23.45" customHeight="1" x14ac:dyDescent="0.2">
      <c r="A10" s="28" t="s">
        <v>120</v>
      </c>
      <c r="B10" s="16">
        <v>6779</v>
      </c>
      <c r="C10" s="16">
        <v>1051</v>
      </c>
      <c r="D10" s="16">
        <v>1837</v>
      </c>
      <c r="E10" s="16">
        <v>294</v>
      </c>
      <c r="F10" s="8">
        <f t="shared" ref="F10:F11" si="1">MAX(C10,0)+MAX(D10,0)+MAX(E10,0)</f>
        <v>3182</v>
      </c>
      <c r="G10" s="8">
        <f>MAX(RemovalsByGender!B10,0)+MAX(RemovalsByGender!F10,0)+MAX(SuspendsByGender!B10,0)+MAX(SuspendsByGender!C10,0)+MAX(SuspendsByGender!D10,0)+MAX(SuspendsByGender!E10,0)</f>
        <v>3742</v>
      </c>
      <c r="H10" s="8">
        <f t="shared" si="0"/>
        <v>3182</v>
      </c>
      <c r="I10" s="8">
        <f t="shared" ref="I10:I11" si="2">MAX(C10,0)+MAX(D10,0)+MAX(E10,0)</f>
        <v>3182</v>
      </c>
      <c r="K10" s="8"/>
      <c r="L10" s="50">
        <f>MAX(RemovalsByGender!B10,0)+MAX(RemovalsByGender!F10,0)+MAX(SuspendsByGender!B10,0)+MAX(SuspendsByGender!C10,0)</f>
        <v>2514</v>
      </c>
      <c r="M10" s="8">
        <f>MAX(RemovalsByGender!B10,0)+MAX(RemovalsByGender!F10,0)+MAX(SuspendsByGender!D10,0)+MAX(SuspendsByGender!E10,0)</f>
        <v>1262</v>
      </c>
      <c r="N10" s="8">
        <f>MAX(RemovalsByGender!B10,0)+MAX(RemovalsByGender!F10,0)+MAX(SuspendsByGender!B10,0)+MAX(SuspendsByGender!C10,0)+MAX(SuspendsByGender!D10,0)+MAX(SuspendsByGender!E10,0)</f>
        <v>3742</v>
      </c>
      <c r="S10" s="8"/>
      <c r="T10" s="8"/>
    </row>
    <row r="11" spans="1:20" ht="23.45" customHeight="1" x14ac:dyDescent="0.2">
      <c r="A11" s="7" t="s">
        <v>121</v>
      </c>
      <c r="B11" s="16">
        <v>36109</v>
      </c>
      <c r="C11" s="16">
        <v>4759</v>
      </c>
      <c r="D11" s="16">
        <v>8759</v>
      </c>
      <c r="E11" s="16">
        <v>1542</v>
      </c>
      <c r="F11" s="8">
        <f t="shared" si="1"/>
        <v>15060</v>
      </c>
      <c r="G11" s="8">
        <f>MAX(RemovalsByGender!B11,0)+MAX(RemovalsByGender!F11,0)+MAX(SuspendsByGender!B11,0)+MAX(SuspendsByGender!C11,0)+MAX(SuspendsByGender!D11,0)+MAX(SuspendsByGender!E11,0)</f>
        <v>17990</v>
      </c>
      <c r="H11" s="8">
        <f t="shared" si="0"/>
        <v>15060</v>
      </c>
      <c r="I11" s="8">
        <f t="shared" si="2"/>
        <v>15060</v>
      </c>
      <c r="K11" s="8"/>
      <c r="L11" s="50">
        <f>MAX(RemovalsByGender!B11,0)+MAX(RemovalsByGender!F11,0)+MAX(SuspendsByGender!B11,0)+MAX(SuspendsByGender!C11,0)</f>
        <v>12194</v>
      </c>
      <c r="M11" s="8">
        <f>MAX(RemovalsByGender!B11,0)+MAX(RemovalsByGender!F11,0)+MAX(SuspendsByGender!D11,0)+MAX(SuspendsByGender!E11,0)</f>
        <v>5948</v>
      </c>
      <c r="N11" s="8">
        <f>MAX(RemovalsByGender!B11,0)+MAX(RemovalsByGender!F11,0)+MAX(SuspendsByGender!B11,0)+MAX(SuspendsByGender!C11,0)+MAX(SuspendsByGender!D11,0)+MAX(SuspendsByGender!E11,0)</f>
        <v>17990</v>
      </c>
      <c r="S11" s="8"/>
      <c r="T11" s="8"/>
    </row>
    <row r="12" spans="1:20" x14ac:dyDescent="0.2">
      <c r="A12" s="67" t="s">
        <v>40</v>
      </c>
      <c r="B12" s="67"/>
      <c r="C12" s="67"/>
      <c r="D12" s="67"/>
      <c r="E12" s="67"/>
    </row>
    <row r="14" spans="1:20" hidden="1" x14ac:dyDescent="0.2">
      <c r="A14" s="10" t="s">
        <v>41</v>
      </c>
      <c r="C14" s="24"/>
      <c r="D14" s="24"/>
      <c r="E14" s="25"/>
    </row>
    <row r="15" spans="1:20" hidden="1" x14ac:dyDescent="0.2">
      <c r="C15" s="24"/>
      <c r="D15" s="24"/>
      <c r="E15" s="25"/>
    </row>
    <row r="16" spans="1:20" hidden="1" x14ac:dyDescent="0.2">
      <c r="A16" t="s">
        <v>42</v>
      </c>
      <c r="B16" t="s">
        <v>43</v>
      </c>
      <c r="D16" s="24"/>
      <c r="E16" s="24"/>
    </row>
    <row r="17" spans="1:5" ht="18.600000000000001" hidden="1" customHeight="1" x14ac:dyDescent="0.2">
      <c r="A17" s="33" t="s">
        <v>134</v>
      </c>
      <c r="B17" s="64" t="s">
        <v>76</v>
      </c>
      <c r="C17" s="64"/>
      <c r="D17" s="64"/>
      <c r="E17" s="64"/>
    </row>
    <row r="18" spans="1:5" ht="18.600000000000001" hidden="1" customHeight="1" x14ac:dyDescent="0.2">
      <c r="A18" s="33" t="s">
        <v>134</v>
      </c>
      <c r="B18" s="80" t="s">
        <v>113</v>
      </c>
      <c r="C18" s="80"/>
      <c r="D18" s="80"/>
      <c r="E18" s="80"/>
    </row>
    <row r="19" spans="1:5" ht="18.600000000000001" hidden="1" customHeight="1" x14ac:dyDescent="0.2">
      <c r="A19" s="33" t="s">
        <v>122</v>
      </c>
      <c r="B19" s="80" t="s">
        <v>78</v>
      </c>
      <c r="C19" s="80"/>
      <c r="D19" s="80"/>
      <c r="E19" s="80"/>
    </row>
    <row r="20" spans="1:5" ht="18.600000000000001" hidden="1" customHeight="1" x14ac:dyDescent="0.2">
      <c r="A20" s="33" t="s">
        <v>134</v>
      </c>
      <c r="B20" s="80" t="s">
        <v>79</v>
      </c>
      <c r="C20" s="80"/>
      <c r="D20" s="80"/>
      <c r="E20" s="80"/>
    </row>
    <row r="21" spans="1:5" ht="18.600000000000001" hidden="1" customHeight="1" x14ac:dyDescent="0.2">
      <c r="A21" s="33" t="s">
        <v>129</v>
      </c>
      <c r="B21" s="81" t="s">
        <v>124</v>
      </c>
      <c r="C21" s="82"/>
      <c r="D21" s="82"/>
      <c r="E21" s="83"/>
    </row>
    <row r="22" spans="1:5" ht="18.600000000000001" hidden="1" customHeight="1" x14ac:dyDescent="0.2">
      <c r="A22" s="33" t="s">
        <v>129</v>
      </c>
      <c r="B22" s="80" t="s">
        <v>135</v>
      </c>
      <c r="C22" s="80"/>
      <c r="D22" s="80"/>
      <c r="E22" s="80"/>
    </row>
  </sheetData>
  <sheetProtection password="CDE0" sheet="1" objects="1" scenarios="1"/>
  <mergeCells count="15">
    <mergeCell ref="B21:E21"/>
    <mergeCell ref="B22:E22"/>
    <mergeCell ref="A12:E12"/>
    <mergeCell ref="B17:E17"/>
    <mergeCell ref="B18:E18"/>
    <mergeCell ref="B19:E19"/>
    <mergeCell ref="B20:E20"/>
    <mergeCell ref="A5:E5"/>
    <mergeCell ref="A6:E6"/>
    <mergeCell ref="B7:E7"/>
    <mergeCell ref="A1:E1"/>
    <mergeCell ref="A2:D2"/>
    <mergeCell ref="A3:E3"/>
    <mergeCell ref="A4:B4"/>
    <mergeCell ref="C4:E4"/>
  </mergeCells>
  <conditionalFormatting sqref="B9:B11">
    <cfRule type="expression" dxfId="26" priority="5">
      <formula>MAX($B9,0)&lt;MAX($C9,0)+MAX($D9,0)+MAX($E9,0)</formula>
    </cfRule>
  </conditionalFormatting>
  <conditionalFormatting sqref="C9:E11">
    <cfRule type="expression" dxfId="25" priority="1">
      <formula>MAX($I9,0)&gt;MAX($G9,0)</formula>
    </cfRule>
    <cfRule type="expression" dxfId="24" priority="2">
      <formula>OR(MAX($I9,0)&lt;MAX($L9,0),MAX($I9,0)&lt;MAX($M9,0))</formula>
    </cfRule>
    <cfRule type="expression" dxfId="23" priority="3">
      <formula>AND(MAX($I9,0)=0,MAX($G9,0)&gt;0)</formula>
    </cfRule>
    <cfRule type="expression" dxfId="22" priority="4">
      <formula>AND(MAX($I9,0)&gt;0,MAX($G9,0)=0)</formula>
    </cfRule>
  </conditionalFormatting>
  <conditionalFormatting sqref="F9:F11">
    <cfRule type="expression" dxfId="21" priority="25">
      <formula>MAX($I9,0)&gt;MAX($G9,0)</formula>
    </cfRule>
  </conditionalFormatting>
  <conditionalFormatting sqref="H9:H11">
    <cfRule type="expression" dxfId="20" priority="24">
      <formula>OR(MAX($I9,0)&lt;MAX($L9,0),MAX($I9,0)&lt;MAX($M9,0))</formula>
    </cfRule>
  </conditionalFormatting>
  <conditionalFormatting sqref="I9:I11">
    <cfRule type="expression" dxfId="19" priority="23">
      <formula>MAX($B9,0)&lt;MAX($C9,0)+MAX($D9,0)+MAX($E9,0)</formula>
    </cfRule>
  </conditionalFormatting>
  <conditionalFormatting sqref="K9:K11">
    <cfRule type="expression" dxfId="18" priority="22">
      <formula>AND(MAX($I9,0)=0,MAX($G9,0)&gt;0)</formula>
    </cfRule>
  </conditionalFormatting>
  <conditionalFormatting sqref="N9:N11">
    <cfRule type="expression" dxfId="17" priority="21">
      <formula>AND(MAX($I9,0)&gt;0,MAX($G9,0)=0)</formula>
    </cfRule>
  </conditionalFormatting>
  <dataValidations xWindow="441" yWindow="582" count="2">
    <dataValidation allowBlank="1" showInputMessage="1" showErrorMessage="1" prompt="Reporting year for Part B Discipline" sqref="C4:E4" xr:uid="{00000000-0002-0000-0F00-000000000000}"/>
    <dataValidation allowBlank="1" showInputMessage="1" showErrorMessage="1" prompt="Number of children with intellectual disability who were subject to unilateral removals to an interim alternative educational setting by school personnel" sqref="B9:E11" xr:uid="{00000000-0002-0000-0F00-000001000000}"/>
  </dataValidations>
  <printOptions horizontalCentered="1"/>
  <pageMargins left="0.25" right="0.25" top="0.75" bottom="0.75" header="0.3" footer="0.3"/>
  <pageSetup scale="88"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8B1E6A-D7DD-4D27-8D5B-5CB9B139C97C}">
  <ds:schemaRefs>
    <ds:schemaRef ds:uri="http://schemas.microsoft.com/sharepoint/v3/contenttype/forms"/>
  </ds:schemaRefs>
</ds:datastoreItem>
</file>

<file path=customXml/itemProps2.xml><?xml version="1.0" encoding="utf-8"?>
<ds:datastoreItem xmlns:ds="http://schemas.openxmlformats.org/officeDocument/2006/customXml" ds:itemID="{763132B4-757A-412D-A2F5-256D8C0B50BE}">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5090F8C-2AEC-4E22-8A5C-32B8B5840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RemovalByDisability</vt:lpstr>
      <vt:lpstr>SuspendsByDisability</vt:lpstr>
      <vt:lpstr>DiscRemovalsByDisability</vt:lpstr>
      <vt:lpstr>RemovalsByRaceEth</vt:lpstr>
      <vt:lpstr>SuspendsByRaceEth</vt:lpstr>
      <vt:lpstr>DiscRemovalsByRaceEth</vt:lpstr>
      <vt:lpstr>RemovalsByGender</vt:lpstr>
      <vt:lpstr>SuspendsByGender</vt:lpstr>
      <vt:lpstr>DiscRemovalsByGender</vt:lpstr>
      <vt:lpstr>RemovalsByLEP</vt:lpstr>
      <vt:lpstr>SuspendsByLEP</vt:lpstr>
      <vt:lpstr>DiscRemovalsByLEP</vt:lpstr>
      <vt:lpstr>TotalExpulsions</vt:lpstr>
      <vt:lpstr>Attribution</vt:lpstr>
      <vt:lpstr>DiscRemovalsByDisability!Print_Area</vt:lpstr>
      <vt:lpstr>DiscRemovalsByGender!Print_Area</vt:lpstr>
      <vt:lpstr>DiscRemovalsByLEP!Print_Area</vt:lpstr>
      <vt:lpstr>DiscRemovalsByRaceEth!Print_Area</vt:lpstr>
      <vt:lpstr>RemovalByDisability!Print_Area</vt:lpstr>
      <vt:lpstr>RemovalsByGender!Print_Area</vt:lpstr>
      <vt:lpstr>RemovalsByLEP!Print_Area</vt:lpstr>
      <vt:lpstr>RemovalsByRaceEth!Print_Area</vt:lpstr>
      <vt:lpstr>SuspendsByDisability!Print_Area</vt:lpstr>
      <vt:lpstr>SuspendsByGender!Print_Area</vt:lpstr>
      <vt:lpstr>SuspendsByLEP!Print_Area</vt:lpstr>
      <vt:lpstr>SuspendsByRaceEth!Print_Area</vt:lpstr>
      <vt:lpstr>TotalExpulsions!Print_Area</vt:lpstr>
      <vt:lpstr>TitleRegion1.a8.e10.22</vt:lpstr>
      <vt:lpstr>TitleRegion1.a8.e11.14</vt:lpstr>
      <vt:lpstr>TitleRegion1.a8.e11.16</vt:lpstr>
      <vt:lpstr>TitleRegion1.a8.e11.19</vt:lpstr>
      <vt:lpstr>TitleRegion1.a8.e11.21</vt:lpstr>
      <vt:lpstr>TitleRegion1.a8.e16.11</vt:lpstr>
      <vt:lpstr>TitleRegion1.a8.e16.9</vt:lpstr>
      <vt:lpstr>TitleRegion1.a8.e22.4</vt:lpstr>
      <vt:lpstr>TitleRegion1.a8.e22.6</vt:lpstr>
      <vt:lpstr>TitleRegion1.a8.f11.12</vt:lpstr>
      <vt:lpstr>TitleRegion1.a8.f11.17</vt:lpstr>
      <vt:lpstr>TitleRegion1.a8.f16.7</vt:lpstr>
      <vt:lpstr>TitleRegion1.a8.f22.2</vt:lpstr>
    </vt:vector>
  </TitlesOfParts>
  <Manager/>
  <Company>Westat,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Washington Part B Discipline 2021-22</dc:title>
  <dc:subject>Part B Discipline 618 data pre-submission edit check tool</dc:subject>
  <dc:creator>IDEA Data Center (IDC);OSPI Special Education</dc:creator>
  <cp:keywords>618 data, 508 accessibility,Part B, Discipline, Pre-submission, Edit check tool, IDEA data center, IDC</cp:keywords>
  <dc:description/>
  <cp:lastModifiedBy>Jennifer Kelley</cp:lastModifiedBy>
  <cp:revision/>
  <dcterms:created xsi:type="dcterms:W3CDTF">1998-12-02T14:43:21Z</dcterms:created>
  <dcterms:modified xsi:type="dcterms:W3CDTF">2026-02-27T22:56:00Z</dcterms:modified>
  <cp:category>Public Reporting</cp:category>
  <cp:contentStatus>508 accessible version - dated 4/6/2015</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2024-08-12T20:20:47Z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759b1824-6615-4b7c-896a-3f77502ff2c9</vt:lpwstr>
  </property>
  <property fmtid="{D5CDD505-2E9C-101B-9397-08002B2CF9AE}" pid="8" name="MSIP_Label_9145f431-4c8c-42c6-a5a5-ba6d3bdea585_ContentBits">
    <vt:lpwstr>0</vt:lpwstr>
  </property>
</Properties>
</file>