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Apportionment_NEW\Personnel\School_District_Personnel_Summary_Reports\2025-2026\PrelimPSR\"/>
    </mc:Choice>
  </mc:AlternateContent>
  <xr:revisionPtr revIDLastSave="0" documentId="13_ncr:1_{7BACC143-F4B4-45F2-AD34-7AF90FEB1B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arts" sheetId="1" r:id="rId1"/>
    <sheet name="table7ws" sheetId="2" r:id="rId2"/>
  </sheets>
  <definedNames>
    <definedName name="_xlnm._FilterDatabase" localSheetId="0" hidden="1">Charts!$A$17:$C$18</definedName>
    <definedName name="_Toc31720530" localSheetId="0">Charts!$K$66</definedName>
    <definedName name="_xlnm.Print_Area" localSheetId="0">Charts!$A$1:$I$84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G19" i="2"/>
  <c r="K61" i="1" l="1"/>
  <c r="K62" i="1"/>
  <c r="K63" i="1"/>
  <c r="G39" i="2"/>
  <c r="L62" i="1" s="1"/>
  <c r="K40" i="1"/>
  <c r="K41" i="1"/>
  <c r="K42" i="1"/>
  <c r="K43" i="1"/>
  <c r="K18" i="1"/>
  <c r="K19" i="1"/>
  <c r="K20" i="1"/>
  <c r="K21" i="1"/>
  <c r="K22" i="1"/>
  <c r="K23" i="1"/>
  <c r="G9" i="2"/>
  <c r="L21" i="1" s="1"/>
  <c r="G20" i="2"/>
  <c r="L42" i="1" s="1"/>
  <c r="G18" i="2"/>
  <c r="L40" i="1" s="1"/>
  <c r="G6" i="2"/>
  <c r="L18" i="1" s="1"/>
  <c r="L41" i="1"/>
  <c r="G21" i="2"/>
  <c r="L43" i="1" s="1"/>
  <c r="G11" i="2"/>
  <c r="L23" i="1" s="1"/>
  <c r="G8" i="2"/>
  <c r="L20" i="1" s="1"/>
  <c r="G40" i="2"/>
  <c r="L63" i="1" s="1"/>
  <c r="G10" i="2"/>
  <c r="L22" i="1" s="1"/>
  <c r="G45" i="2"/>
  <c r="G47" i="2" s="1"/>
  <c r="D54" i="2"/>
  <c r="G48" i="2" s="1"/>
  <c r="G7" i="2"/>
  <c r="L19" i="1" s="1"/>
  <c r="D14" i="2"/>
  <c r="D33" i="2"/>
  <c r="D38" i="2"/>
  <c r="D44" i="2"/>
  <c r="C56" i="2"/>
  <c r="G14" i="2" s="1"/>
  <c r="D56" i="2" l="1"/>
  <c r="G49" i="2"/>
  <c r="G38" i="2" s="1"/>
  <c r="L61" i="1" s="1"/>
  <c r="G12" i="2"/>
  <c r="H11" i="2" s="1"/>
  <c r="L24" i="1"/>
  <c r="M20" i="1" s="1"/>
  <c r="L44" i="1"/>
  <c r="G22" i="2"/>
  <c r="H20" i="2" s="1"/>
  <c r="G41" i="2" l="1"/>
  <c r="H38" i="2" s="1"/>
  <c r="L64" i="1"/>
  <c r="H9" i="2"/>
  <c r="H6" i="2"/>
  <c r="M23" i="1"/>
  <c r="M21" i="1"/>
  <c r="H8" i="2"/>
  <c r="M22" i="1"/>
  <c r="H7" i="2"/>
  <c r="M18" i="1"/>
  <c r="H10" i="2"/>
  <c r="M19" i="1"/>
  <c r="M41" i="1"/>
  <c r="M43" i="1"/>
  <c r="M40" i="1"/>
  <c r="H21" i="2"/>
  <c r="H18" i="2"/>
  <c r="H19" i="2"/>
  <c r="M42" i="1"/>
  <c r="D59" i="2" l="1"/>
  <c r="H40" i="2"/>
  <c r="H39" i="2"/>
  <c r="M63" i="1"/>
  <c r="M62" i="1"/>
  <c r="M61" i="1"/>
  <c r="M24" i="1"/>
  <c r="H12" i="2"/>
  <c r="H22" i="2"/>
  <c r="M44" i="1"/>
  <c r="H41" i="2" l="1"/>
  <c r="M64" i="1"/>
</calcChain>
</file>

<file path=xl/sharedStrings.xml><?xml version="1.0" encoding="utf-8"?>
<sst xmlns="http://schemas.openxmlformats.org/spreadsheetml/2006/main" count="182" uniqueCount="171">
  <si>
    <t>REPORTED FTE</t>
  </si>
  <si>
    <t>Total</t>
  </si>
  <si>
    <t>Table 7:  All School Personnel By Duty Code</t>
  </si>
  <si>
    <t>FTE</t>
  </si>
  <si>
    <t>Superintendent</t>
  </si>
  <si>
    <t>Deputy/Assist. Supt.</t>
  </si>
  <si>
    <t>Other District Admin.</t>
  </si>
  <si>
    <t>Elementary Principal</t>
  </si>
  <si>
    <t>Elem. Vice Principal</t>
  </si>
  <si>
    <t>Secondary Principal</t>
  </si>
  <si>
    <t>Secondary Vice Principal</t>
  </si>
  <si>
    <t>Other School Admin.</t>
  </si>
  <si>
    <t>subtotal</t>
  </si>
  <si>
    <t>Secondary Teacher</t>
  </si>
  <si>
    <t>Other Teacher</t>
  </si>
  <si>
    <t>Other Support Personnel</t>
  </si>
  <si>
    <t>Library Media Specialist</t>
  </si>
  <si>
    <t>Counselor</t>
  </si>
  <si>
    <t>Occupational Therapist</t>
  </si>
  <si>
    <t>Social Worker</t>
  </si>
  <si>
    <t>Psychologist</t>
  </si>
  <si>
    <t>Nurse</t>
  </si>
  <si>
    <t>Physical Therapist</t>
  </si>
  <si>
    <t xml:space="preserve">Certificated, Other </t>
  </si>
  <si>
    <t>Extracurricular</t>
  </si>
  <si>
    <t>Substitute Teacher</t>
  </si>
  <si>
    <t xml:space="preserve">CLASSIFIED </t>
  </si>
  <si>
    <t xml:space="preserve">Classified Director/Supervisor </t>
  </si>
  <si>
    <t>Director/Supervisor</t>
  </si>
  <si>
    <t>Classified, Other</t>
  </si>
  <si>
    <t>Crafts/Trades</t>
  </si>
  <si>
    <t>91-Instructional Assistants (Table 29)</t>
  </si>
  <si>
    <t>Office/Clerical</t>
  </si>
  <si>
    <t>Difference - To "Other" category</t>
  </si>
  <si>
    <t>Professional</t>
  </si>
  <si>
    <t>"Other" presented in graph</t>
  </si>
  <si>
    <t>Technical</t>
  </si>
  <si>
    <t>xx</t>
  </si>
  <si>
    <t>State Summary</t>
  </si>
  <si>
    <t>CHECK:</t>
  </si>
  <si>
    <t>Contractor Teacher</t>
  </si>
  <si>
    <t>Spch.-Lang. Path./Audio.</t>
  </si>
  <si>
    <t>Contractor ESA</t>
  </si>
  <si>
    <t>Certificated on Leave</t>
  </si>
  <si>
    <t>Classified on Leave</t>
  </si>
  <si>
    <t>Reported FTE</t>
  </si>
  <si>
    <t>Glossary of Terms Used</t>
  </si>
  <si>
    <t>Questions</t>
  </si>
  <si>
    <t>11</t>
  </si>
  <si>
    <t>12</t>
  </si>
  <si>
    <t>13</t>
  </si>
  <si>
    <t>21</t>
  </si>
  <si>
    <t>22</t>
  </si>
  <si>
    <t>23</t>
  </si>
  <si>
    <t>24</t>
  </si>
  <si>
    <t>25</t>
  </si>
  <si>
    <t>31</t>
  </si>
  <si>
    <t>32</t>
  </si>
  <si>
    <t>33</t>
  </si>
  <si>
    <t>63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</si>
  <si>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</si>
  <si>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</si>
  <si>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</si>
  <si>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</si>
  <si>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</si>
  <si>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</si>
  <si>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</si>
  <si>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</si>
  <si>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</si>
  <si>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</si>
  <si>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64</t>
  </si>
  <si>
    <t>51</t>
  </si>
  <si>
    <t>52</t>
  </si>
  <si>
    <t>61</t>
  </si>
  <si>
    <t>91</t>
  </si>
  <si>
    <t>Aide</t>
  </si>
  <si>
    <t>99</t>
  </si>
  <si>
    <t>92</t>
  </si>
  <si>
    <t>93</t>
  </si>
  <si>
    <t>Laborer</t>
  </si>
  <si>
    <t>94</t>
  </si>
  <si>
    <t>95</t>
  </si>
  <si>
    <t>Operator</t>
  </si>
  <si>
    <t>96</t>
  </si>
  <si>
    <t>97</t>
  </si>
  <si>
    <t>Service Worker</t>
  </si>
  <si>
    <t>98</t>
  </si>
  <si>
    <t>90</t>
  </si>
  <si>
    <t>Elem. Specialist Teacher</t>
  </si>
  <si>
    <t xml:space="preserve">Classified Aide - </t>
  </si>
  <si>
    <t>Elem. Homeroom Teacher</t>
  </si>
  <si>
    <t>34</t>
  </si>
  <si>
    <t>Certificated Instructional - 59.3%</t>
  </si>
  <si>
    <t>Certificated Administrative - 4.1%</t>
  </si>
  <si>
    <t>Behavior Analyst</t>
  </si>
  <si>
    <t>EXECUTIVE SUMMARY</t>
  </si>
  <si>
    <t>Orientat'n. &amp; Mobl. Spec</t>
  </si>
  <si>
    <t>39</t>
  </si>
  <si>
    <t>91-Aides (cell C40)</t>
  </si>
  <si>
    <t>"Other" (cell D54)</t>
  </si>
  <si>
    <t>Classified Director/Supervisor - 1.6%</t>
  </si>
  <si>
    <t>Administrative - 6.5%</t>
  </si>
  <si>
    <t>Other Certificated - 0.4%</t>
  </si>
  <si>
    <t>Washington State Superintendent of Public Instruction - School Apportionment and Financial Services - 2025–26 School Year</t>
  </si>
  <si>
    <t>Other - 63.1%</t>
  </si>
  <si>
    <t>Instructional Assistant - 32.8%</t>
  </si>
  <si>
    <t>Director/Supervisor - 4.1%</t>
  </si>
  <si>
    <t>Certificated Instructional - 58.0%</t>
  </si>
  <si>
    <t>Classified, Other - 21.4%</t>
  </si>
  <si>
    <t>Classified Aide - 14.7%</t>
  </si>
  <si>
    <t>Certificated, Other - 0.3%</t>
  </si>
  <si>
    <t>Certificated Administrative - 4.0%</t>
  </si>
  <si>
    <t>Teachers - 79.2%</t>
  </si>
  <si>
    <t>Educational Staff Associate - 13.9%</t>
  </si>
  <si>
    <t>August 31, 2026.</t>
  </si>
  <si>
    <t xml:space="preserve">September 1, 2025 through </t>
  </si>
  <si>
    <t xml:space="preserve">October 1, 2025, for certificated </t>
  </si>
  <si>
    <t>districts by county and district number.</t>
  </si>
  <si>
    <t xml:space="preserve">education programs and exclude </t>
  </si>
  <si>
    <t xml:space="preserve">personnel reported by educational </t>
  </si>
  <si>
    <t xml:space="preserve">The data displayed in these reports were </t>
  </si>
  <si>
    <t xml:space="preserve">taken from the S-275 annual personnel </t>
  </si>
  <si>
    <t xml:space="preserve">reports submitted for the 2025–26  </t>
  </si>
  <si>
    <t xml:space="preserve">school year.  All reports include </t>
  </si>
  <si>
    <t xml:space="preserve">personnel employed in state institution </t>
  </si>
  <si>
    <t xml:space="preserve">service districts.  All reports sort school </t>
  </si>
  <si>
    <t xml:space="preserve">Averages per 1.0 full-time equivalent </t>
  </si>
  <si>
    <t xml:space="preserve">(FTE) represent the average salary or </t>
  </si>
  <si>
    <t xml:space="preserve">benefits earned by a person working </t>
  </si>
  <si>
    <t xml:space="preserve">full-time (1.0 FTE) during the period </t>
  </si>
  <si>
    <t xml:space="preserve">Form S-275 provides information on </t>
  </si>
  <si>
    <t xml:space="preserve">certificated employees of the school </t>
  </si>
  <si>
    <t xml:space="preserve">districts of the state of Washington.  </t>
  </si>
  <si>
    <t xml:space="preserve">A report was submitted for each person </t>
  </si>
  <si>
    <t xml:space="preserve">who was under contract as of </t>
  </si>
  <si>
    <t xml:space="preserve">employment during the period from </t>
  </si>
  <si>
    <t xml:space="preserve">September 1, 2025 through August 31, </t>
  </si>
  <si>
    <t xml:space="preserve">2026. Persons hired after October 1, </t>
  </si>
  <si>
    <t xml:space="preserve">2025, were not reported.  Data on </t>
  </si>
  <si>
    <t xml:space="preserve">persons leaving after October 1, 2025, </t>
  </si>
  <si>
    <t xml:space="preserve">were not deleted.  Personnel </t>
  </si>
  <si>
    <t xml:space="preserve">Form S-275 also provides information </t>
  </si>
  <si>
    <t xml:space="preserve">on each employee with a classified </t>
  </si>
  <si>
    <t xml:space="preserve">assignment for each school district in the </t>
  </si>
  <si>
    <t xml:space="preserve">state of Washington.  A report was </t>
  </si>
  <si>
    <t xml:space="preserve">submitted for each person who, as of </t>
  </si>
  <si>
    <t xml:space="preserve">October 1, 2025, had a classified </t>
  </si>
  <si>
    <t xml:space="preserve">assignment during the period </t>
  </si>
  <si>
    <t>September 1, 2025 to August 31, 2026.</t>
  </si>
  <si>
    <t xml:space="preserve">Persons hired after October 1, 2025, </t>
  </si>
  <si>
    <t xml:space="preserve">were not reported.  Data on persons </t>
  </si>
  <si>
    <t xml:space="preserve">leaving after October 1, 2025, were not </t>
  </si>
  <si>
    <t xml:space="preserve">deleted.  Salary and benefits were </t>
  </si>
  <si>
    <t xml:space="preserve">updated as changes occurred during </t>
  </si>
  <si>
    <t>the 2025–26 school year.</t>
  </si>
  <si>
    <t xml:space="preserve">All averages of reported staff data are averages weighted by the assignment FTE. </t>
  </si>
  <si>
    <t>Terms are used in these reports that are abbreviated to fit the available space.  Refer to the glossary.</t>
  </si>
  <si>
    <t>the annual personnel reporting system for the 2025–26 school year.</t>
  </si>
  <si>
    <t xml:space="preserve">The attached tables, graphs, and reports summarize preliminary salaries and staff-per-student ratios from </t>
  </si>
  <si>
    <t xml:space="preserve">In reading these documents, note that total certificated staff includes certificated administrative staff (duty </t>
  </si>
  <si>
    <t xml:space="preserve">roots 11 through 25), certificated instructional staff (duty roots 31 through 49, 63, and 64), and other staff </t>
  </si>
  <si>
    <t>leave (other than normal vacation or sick leave, duty root 61) assignments.</t>
  </si>
  <si>
    <t xml:space="preserve">with extracurricular (duty root 51) assignments, substitute teacher (duty root 52) assignments, and paid </t>
  </si>
  <si>
    <t>360-725-6308.  The agency TTY number is 360-664-3631.</t>
  </si>
  <si>
    <t xml:space="preserve">Questions or comments should be directed to Ross Bunda, School Apportionment and Financial Services, at </t>
  </si>
  <si>
    <t xml:space="preserve">information, contract data, and </t>
  </si>
  <si>
    <t xml:space="preserve">assignment information were reported </t>
  </si>
  <si>
    <t xml:space="preserve">as of October 1, 2025.  Salary and  </t>
  </si>
  <si>
    <t xml:space="preserve">benefits were updated as changes </t>
  </si>
  <si>
    <t xml:space="preserve">occurred during the 2025–26 school </t>
  </si>
  <si>
    <t>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</si>
</sst>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Segoe UI"/>
      <family val="2"/>
    </font>
    <font>
      <sz val="8"/>
      <color indexed="10"/>
      <name val="Segoe UI"/>
      <family val="2"/>
    </font>
    <font>
      <b/>
      <sz val="8"/>
      <color indexed="10"/>
      <name val="Segoe UI"/>
      <family val="2"/>
    </font>
    <font>
      <sz val="8"/>
      <color indexed="8"/>
      <name val="Segoe UI"/>
      <family val="2"/>
    </font>
    <font>
      <b/>
      <sz val="8"/>
      <color indexed="33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0"/>
      <color rgb="FF0D5761"/>
      <name val="Segoe UI"/>
      <family val="2"/>
    </font>
    <font>
      <b/>
      <sz val="22"/>
      <name val="Segoe UI"/>
      <family val="2"/>
    </font>
    <font>
      <b/>
      <sz val="18"/>
      <color rgb="FF0D5761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3" fillId="0" borderId="0" xfId="0" applyNumberFormat="1" applyFont="1"/>
    <xf numFmtId="10" fontId="3" fillId="0" borderId="0" xfId="0" applyNumberFormat="1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/>
    <xf numFmtId="10" fontId="3" fillId="0" borderId="9" xfId="0" applyNumberFormat="1" applyFont="1" applyBorder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4" fillId="0" borderId="3" xfId="0" applyFont="1" applyBorder="1"/>
    <xf numFmtId="43" fontId="3" fillId="0" borderId="0" xfId="1" applyFont="1" applyBorder="1"/>
    <xf numFmtId="10" fontId="3" fillId="0" borderId="7" xfId="2" applyNumberFormat="1" applyFont="1" applyBorder="1"/>
    <xf numFmtId="43" fontId="3" fillId="0" borderId="4" xfId="1" applyFont="1" applyBorder="1"/>
    <xf numFmtId="10" fontId="3" fillId="0" borderId="8" xfId="2" applyNumberFormat="1" applyFont="1" applyBorder="1"/>
    <xf numFmtId="0" fontId="3" fillId="0" borderId="3" xfId="0" applyFont="1" applyBorder="1"/>
    <xf numFmtId="10" fontId="3" fillId="0" borderId="7" xfId="0" applyNumberFormat="1" applyFont="1" applyBorder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5" xfId="0" applyFont="1" applyBorder="1"/>
    <xf numFmtId="4" fontId="3" fillId="0" borderId="6" xfId="0" applyNumberFormat="1" applyFont="1" applyBorder="1"/>
    <xf numFmtId="10" fontId="3" fillId="0" borderId="10" xfId="0" applyNumberFormat="1" applyFont="1" applyBorder="1"/>
    <xf numFmtId="0" fontId="4" fillId="0" borderId="1" xfId="0" applyFont="1" applyBorder="1"/>
    <xf numFmtId="10" fontId="4" fillId="0" borderId="9" xfId="0" applyNumberFormat="1" applyFont="1" applyBorder="1"/>
    <xf numFmtId="0" fontId="4" fillId="0" borderId="5" xfId="0" applyFont="1" applyBorder="1"/>
    <xf numFmtId="0" fontId="4" fillId="0" borderId="6" xfId="0" applyFont="1" applyBorder="1"/>
    <xf numFmtId="10" fontId="4" fillId="0" borderId="10" xfId="0" applyNumberFormat="1" applyFont="1" applyBorder="1"/>
    <xf numFmtId="0" fontId="5" fillId="0" borderId="1" xfId="0" applyFont="1" applyBorder="1"/>
    <xf numFmtId="0" fontId="6" fillId="0" borderId="0" xfId="0" applyFont="1"/>
    <xf numFmtId="15" fontId="3" fillId="0" borderId="0" xfId="0" applyNumberFormat="1" applyFont="1"/>
    <xf numFmtId="4" fontId="7" fillId="0" borderId="0" xfId="0" applyNumberFormat="1" applyFont="1" applyAlignment="1">
      <alignment horizontal="right"/>
    </xf>
    <xf numFmtId="43" fontId="7" fillId="0" borderId="0" xfId="0" applyNumberFormat="1" applyFont="1"/>
    <xf numFmtId="0" fontId="9" fillId="0" borderId="0" xfId="0" applyFont="1" applyAlignment="1">
      <alignment horizontal="centerContinuous"/>
    </xf>
    <xf numFmtId="0" fontId="9" fillId="0" borderId="0" xfId="0" applyFont="1"/>
    <xf numFmtId="10" fontId="9" fillId="0" borderId="0" xfId="0" applyNumberFormat="1" applyFont="1"/>
    <xf numFmtId="0" fontId="9" fillId="0" borderId="1" xfId="0" applyFont="1" applyBorder="1"/>
    <xf numFmtId="0" fontId="8" fillId="0" borderId="2" xfId="0" applyFont="1" applyBorder="1"/>
    <xf numFmtId="10" fontId="9" fillId="0" borderId="9" xfId="0" applyNumberFormat="1" applyFont="1" applyBorder="1"/>
    <xf numFmtId="0" fontId="9" fillId="0" borderId="3" xfId="0" applyFont="1" applyBorder="1"/>
    <xf numFmtId="43" fontId="9" fillId="0" borderId="0" xfId="1" applyFont="1" applyBorder="1"/>
    <xf numFmtId="10" fontId="9" fillId="0" borderId="7" xfId="0" applyNumberFormat="1" applyFont="1" applyBorder="1"/>
    <xf numFmtId="43" fontId="9" fillId="0" borderId="4" xfId="1" applyFont="1" applyBorder="1"/>
    <xf numFmtId="10" fontId="9" fillId="0" borderId="8" xfId="0" applyNumberFormat="1" applyFont="1" applyBorder="1"/>
    <xf numFmtId="0" fontId="9" fillId="0" borderId="5" xfId="0" applyFont="1" applyBorder="1" applyAlignment="1">
      <alignment horizontal="right"/>
    </xf>
    <xf numFmtId="43" fontId="9" fillId="0" borderId="6" xfId="1" applyFont="1" applyBorder="1"/>
    <xf numFmtId="10" fontId="9" fillId="0" borderId="10" xfId="0" applyNumberFormat="1" applyFont="1" applyBorder="1"/>
    <xf numFmtId="164" fontId="9" fillId="0" borderId="0" xfId="0" applyNumberFormat="1" applyFont="1"/>
    <xf numFmtId="15" fontId="9" fillId="0" borderId="0" xfId="0" quotePrefix="1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Reported Total FTE</a:t>
            </a:r>
          </a:p>
        </c:rich>
      </c:tx>
      <c:layout>
        <c:manualLayout>
          <c:xMode val="edge"/>
          <c:yMode val="edge"/>
          <c:x val="0.3343643836973208"/>
          <c:y val="3.0549903371612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45692085146284"/>
          <c:y val="0.11812627291242363"/>
          <c:w val="0.55971960960325673"/>
          <c:h val="0.48676171079429736"/>
        </c:manualLayout>
      </c:layout>
      <c:pieChart>
        <c:varyColors val="1"/>
        <c:ser>
          <c:idx val="0"/>
          <c:order val="0"/>
          <c:tx>
            <c:strRef>
              <c:f>Charts!$L$17</c:f>
              <c:strCache>
                <c:ptCount val="1"/>
                <c:pt idx="0">
                  <c:v>Reported FTE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BB-42CC-963F-4C79E15FC104}"/>
              </c:ext>
            </c:extLst>
          </c:dPt>
          <c:dPt>
            <c:idx val="1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BB-42CC-963F-4C79E15FC104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BB-42CC-963F-4C79E15FC104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BB-42CC-963F-4C79E15FC104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BB-42CC-963F-4C79E15FC104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BB-42CC-963F-4C79E15FC104}"/>
              </c:ext>
            </c:extLst>
          </c:dPt>
          <c:cat>
            <c:strRef>
              <c:f>Charts!$K$18:$K$23</c:f>
              <c:strCache>
                <c:ptCount val="6"/>
                <c:pt idx="0">
                  <c:v>Certificated Instructional - 58.0%</c:v>
                </c:pt>
                <c:pt idx="1">
                  <c:v>Classified, Other - 21.4%</c:v>
                </c:pt>
                <c:pt idx="2">
                  <c:v>Classified Aide - 14.7%</c:v>
                </c:pt>
                <c:pt idx="3">
                  <c:v>Certificated Administrative - 4.0%</c:v>
                </c:pt>
                <c:pt idx="4">
                  <c:v>Classified Director/Supervisor - 1.6%</c:v>
                </c:pt>
                <c:pt idx="5">
                  <c:v>Certificated, Other - 0.3%</c:v>
                </c:pt>
              </c:strCache>
            </c:strRef>
          </c:cat>
          <c:val>
            <c:numRef>
              <c:f>Charts!$L$18:$L$23</c:f>
              <c:numCache>
                <c:formatCode>_(* #,##0.00_);_(* \(#,##0.00\);_(* "-"??_);_(@_)</c:formatCode>
                <c:ptCount val="6"/>
                <c:pt idx="0">
                  <c:v>71731.100000000006</c:v>
                </c:pt>
                <c:pt idx="1">
                  <c:v>26462.78</c:v>
                </c:pt>
                <c:pt idx="2">
                  <c:v>18170.060000000001</c:v>
                </c:pt>
                <c:pt idx="3">
                  <c:v>5002.1799999999994</c:v>
                </c:pt>
                <c:pt idx="4">
                  <c:v>1927.15</c:v>
                </c:pt>
                <c:pt idx="5">
                  <c:v>331.9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BB-42CC-963F-4C79E15F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4055035573383516E-2"/>
          <c:y val="0.6059406535996843"/>
          <c:w val="0.80524340117862625"/>
          <c:h val="0.3343944775399495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Reported Cert FTE</a:t>
            </a:r>
          </a:p>
        </c:rich>
      </c:tx>
      <c:layout>
        <c:manualLayout>
          <c:xMode val="edge"/>
          <c:yMode val="edge"/>
          <c:x val="0.34136482939632551"/>
          <c:y val="3.0737615197203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18355061516701"/>
          <c:y val="0.1721311475409836"/>
          <c:w val="0.57042384285101888"/>
          <c:h val="0.49795081967213117"/>
        </c:manualLayout>
      </c:layout>
      <c:pieChart>
        <c:varyColors val="1"/>
        <c:ser>
          <c:idx val="0"/>
          <c:order val="0"/>
          <c:tx>
            <c:strRef>
              <c:f>Charts!$L$39</c:f>
              <c:strCache>
                <c:ptCount val="1"/>
                <c:pt idx="0">
                  <c:v>Reported FTE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A7-4CCA-970F-88505A05EAE2}"/>
              </c:ext>
            </c:extLst>
          </c:dPt>
          <c:dPt>
            <c:idx val="1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A7-4CCA-970F-88505A05EAE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A7-4CCA-970F-88505A05EAE2}"/>
              </c:ext>
            </c:extLst>
          </c:dPt>
          <c:dPt>
            <c:idx val="3"/>
            <c:bubble3D val="0"/>
            <c:spPr>
              <a:solidFill>
                <a:srgbClr val="E3E3E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A7-4CCA-970F-88505A05EAE2}"/>
              </c:ext>
            </c:extLst>
          </c:dPt>
          <c:cat>
            <c:strRef>
              <c:f>Charts!$K$40:$K$43</c:f>
              <c:strCache>
                <c:ptCount val="4"/>
                <c:pt idx="0">
                  <c:v>Teachers - 79.2%</c:v>
                </c:pt>
                <c:pt idx="1">
                  <c:v>Educational Staff Associate - 13.9%</c:v>
                </c:pt>
                <c:pt idx="2">
                  <c:v>Administrative - 6.5%</c:v>
                </c:pt>
                <c:pt idx="3">
                  <c:v>Other Certificated - 0.4%</c:v>
                </c:pt>
              </c:strCache>
            </c:strRef>
          </c:cat>
          <c:val>
            <c:numRef>
              <c:f>Charts!$L$40:$L$43</c:f>
              <c:numCache>
                <c:formatCode>_(* #,##0.00_);_(* \(#,##0.00\);_(* "-"??_);_(@_)</c:formatCode>
                <c:ptCount val="4"/>
                <c:pt idx="0">
                  <c:v>61034.83</c:v>
                </c:pt>
                <c:pt idx="1">
                  <c:v>10696.27</c:v>
                </c:pt>
                <c:pt idx="2">
                  <c:v>5002.1799999999994</c:v>
                </c:pt>
                <c:pt idx="3">
                  <c:v>331.9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A7-4CCA-970F-88505A05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387114346555734E-2"/>
          <c:y val="0.70692072330737665"/>
          <c:w val="0.80918205978969615"/>
          <c:h val="0.23321790577282808"/>
        </c:manualLayout>
      </c:layout>
      <c:overlay val="0"/>
      <c:spPr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Reported CLS FTE</a:t>
            </a:r>
          </a:p>
        </c:rich>
      </c:tx>
      <c:layout>
        <c:manualLayout>
          <c:xMode val="edge"/>
          <c:yMode val="edge"/>
          <c:x val="0.34761024437162746"/>
          <c:y val="2.8301873438172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42385620988"/>
          <c:y val="0.12075471698113208"/>
          <c:w val="0.66435335366336101"/>
          <c:h val="0.54150943396226414"/>
        </c:manualLayout>
      </c:layout>
      <c:pieChart>
        <c:varyColors val="1"/>
        <c:ser>
          <c:idx val="0"/>
          <c:order val="0"/>
          <c:tx>
            <c:strRef>
              <c:f>Charts!$L$60</c:f>
              <c:strCache>
                <c:ptCount val="1"/>
                <c:pt idx="0">
                  <c:v>Reported FTE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5"/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1F-4B06-A448-5874A99121D9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1F-4B06-A448-5874A99121D9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1F-4B06-A448-5874A99121D9}"/>
              </c:ext>
            </c:extLst>
          </c:dPt>
          <c:cat>
            <c:strRef>
              <c:f>Charts!$K$61:$K$63</c:f>
              <c:strCache>
                <c:ptCount val="3"/>
                <c:pt idx="0">
                  <c:v>Other - 63.1%</c:v>
                </c:pt>
                <c:pt idx="1">
                  <c:v>Instructional Assistant - 32.8%</c:v>
                </c:pt>
                <c:pt idx="2">
                  <c:v>Director/Supervisor - 4.1%</c:v>
                </c:pt>
              </c:strCache>
            </c:strRef>
          </c:cat>
          <c:val>
            <c:numRef>
              <c:f>Charts!$L$61:$L$63</c:f>
              <c:numCache>
                <c:formatCode>_(* #,##0.00_);_(* \(#,##0.00\);_(* "-"??_);_(@_)</c:formatCode>
                <c:ptCount val="3"/>
                <c:pt idx="0">
                  <c:v>29385.25</c:v>
                </c:pt>
                <c:pt idx="1">
                  <c:v>15247.59</c:v>
                </c:pt>
                <c:pt idx="2">
                  <c:v>1927.15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F-4B06-A448-5874A9912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55599198592057"/>
          <c:y val="0.7188679337160776"/>
          <c:w val="0.65046434160927102"/>
          <c:h val="0.21509434697286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0</xdr:rowOff>
    </xdr:from>
    <xdr:to>
      <xdr:col>8</xdr:col>
      <xdr:colOff>238124</xdr:colOff>
      <xdr:row>25</xdr:row>
      <xdr:rowOff>0</xdr:rowOff>
    </xdr:to>
    <xdr:graphicFrame macro="">
      <xdr:nvGraphicFramePr>
        <xdr:cNvPr id="1242" name="Chart 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247650</xdr:colOff>
      <xdr:row>26</xdr:row>
      <xdr:rowOff>9526</xdr:rowOff>
    </xdr:from>
    <xdr:to>
      <xdr:col>8</xdr:col>
      <xdr:colOff>238124</xdr:colOff>
      <xdr:row>43</xdr:row>
      <xdr:rowOff>171451</xdr:rowOff>
    </xdr:to>
    <xdr:graphicFrame macro="">
      <xdr:nvGraphicFramePr>
        <xdr:cNvPr id="1243" name="Chart 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238125</xdr:colOff>
      <xdr:row>46</xdr:row>
      <xdr:rowOff>38099</xdr:rowOff>
    </xdr:from>
    <xdr:to>
      <xdr:col>8</xdr:col>
      <xdr:colOff>238124</xdr:colOff>
      <xdr:row>65</xdr:row>
      <xdr:rowOff>9523</xdr:rowOff>
    </xdr:to>
    <xdr:graphicFrame macro="">
      <xdr:nvGraphicFramePr>
        <xdr:cNvPr id="1244" name="Chart 1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48" zoomScaleNormal="100" workbookViewId="0">
      <selection activeCell="A73" sqref="A73"/>
    </sheetView>
  </sheetViews>
  <sheetFormatPr defaultColWidth="9.140625" defaultRowHeight="14.25" x14ac:dyDescent="0.25"/>
  <cols>
    <col min="1" max="1" width="30" style="34" customWidth="1"/>
    <col min="2" max="3" width="3.7109375" style="34" customWidth="1"/>
    <col min="4" max="8" width="9.140625" style="34"/>
    <col min="9" max="9" width="3.7109375" style="34" customWidth="1"/>
    <col min="10" max="10" width="8.140625" style="34" customWidth="1"/>
    <col min="11" max="11" width="32.28515625" style="34" bestFit="1" customWidth="1"/>
    <col min="12" max="12" width="15" style="34" customWidth="1"/>
    <col min="13" max="13" width="10" style="35" bestFit="1" customWidth="1"/>
    <col min="14" max="16384" width="9.140625" style="34"/>
  </cols>
  <sheetData>
    <row r="1" spans="1:8" ht="33" x14ac:dyDescent="0.6">
      <c r="A1" s="53" t="s">
        <v>95</v>
      </c>
      <c r="B1" s="33"/>
      <c r="C1" s="33"/>
      <c r="D1" s="33"/>
      <c r="E1" s="33"/>
      <c r="F1" s="33"/>
      <c r="G1" s="33"/>
      <c r="H1" s="33"/>
    </row>
    <row r="2" spans="1:8" x14ac:dyDescent="0.25">
      <c r="A2" s="34" t="s">
        <v>158</v>
      </c>
    </row>
    <row r="3" spans="1:8" x14ac:dyDescent="0.25">
      <c r="A3" s="34" t="s">
        <v>157</v>
      </c>
    </row>
    <row r="5" spans="1:8" x14ac:dyDescent="0.25">
      <c r="A5" s="34" t="s">
        <v>120</v>
      </c>
      <c r="H5" s="52"/>
    </row>
    <row r="6" spans="1:8" x14ac:dyDescent="0.25">
      <c r="A6" s="34" t="s">
        <v>121</v>
      </c>
      <c r="H6" s="52"/>
    </row>
    <row r="7" spans="1:8" x14ac:dyDescent="0.25">
      <c r="A7" s="34" t="s">
        <v>122</v>
      </c>
      <c r="H7" s="52"/>
    </row>
    <row r="8" spans="1:8" x14ac:dyDescent="0.25">
      <c r="A8" s="34" t="s">
        <v>123</v>
      </c>
      <c r="H8" s="52"/>
    </row>
    <row r="9" spans="1:8" x14ac:dyDescent="0.25">
      <c r="A9" s="34" t="s">
        <v>124</v>
      </c>
      <c r="H9" s="52"/>
    </row>
    <row r="10" spans="1:8" x14ac:dyDescent="0.25">
      <c r="A10" s="34" t="s">
        <v>118</v>
      </c>
      <c r="H10" s="52"/>
    </row>
    <row r="11" spans="1:8" x14ac:dyDescent="0.25">
      <c r="A11" s="34" t="s">
        <v>119</v>
      </c>
      <c r="H11" s="52"/>
    </row>
    <row r="12" spans="1:8" x14ac:dyDescent="0.25">
      <c r="A12" s="34" t="s">
        <v>125</v>
      </c>
      <c r="H12" s="52"/>
    </row>
    <row r="13" spans="1:8" x14ac:dyDescent="0.25">
      <c r="A13" s="34" t="s">
        <v>117</v>
      </c>
      <c r="H13" s="52"/>
    </row>
    <row r="14" spans="1:8" x14ac:dyDescent="0.25">
      <c r="H14" s="52"/>
    </row>
    <row r="15" spans="1:8" x14ac:dyDescent="0.25">
      <c r="H15" s="52"/>
    </row>
    <row r="16" spans="1:8" ht="15" thickBot="1" x14ac:dyDescent="0.3">
      <c r="H16" s="52"/>
    </row>
    <row r="17" spans="1:13" x14ac:dyDescent="0.25">
      <c r="H17" s="52"/>
      <c r="K17" s="36"/>
      <c r="L17" s="37" t="s">
        <v>45</v>
      </c>
      <c r="M17" s="38"/>
    </row>
    <row r="18" spans="1:13" x14ac:dyDescent="0.25">
      <c r="A18" s="34" t="s">
        <v>126</v>
      </c>
      <c r="H18" s="52"/>
      <c r="K18" s="39" t="str">
        <f>table7ws!F6</f>
        <v>Certificated Instructional - 58.0%</v>
      </c>
      <c r="L18" s="40">
        <f>+table7ws!G6</f>
        <v>71731.100000000006</v>
      </c>
      <c r="M18" s="41">
        <f>+L18/L24</f>
        <v>0.58023054690238252</v>
      </c>
    </row>
    <row r="19" spans="1:13" x14ac:dyDescent="0.25">
      <c r="A19" s="34" t="s">
        <v>127</v>
      </c>
      <c r="H19" s="52"/>
      <c r="K19" s="39" t="str">
        <f>table7ws!F7</f>
        <v>Classified, Other - 21.4%</v>
      </c>
      <c r="L19" s="40">
        <f>+table7ws!G7</f>
        <v>26462.78</v>
      </c>
      <c r="M19" s="41">
        <f>+L19/L24</f>
        <v>0.214056571165888</v>
      </c>
    </row>
    <row r="20" spans="1:13" x14ac:dyDescent="0.25">
      <c r="A20" s="34" t="s">
        <v>128</v>
      </c>
      <c r="H20" s="52"/>
      <c r="K20" s="39" t="str">
        <f>table7ws!F8</f>
        <v>Classified Aide - 14.7%</v>
      </c>
      <c r="L20" s="40">
        <f>+table7ws!G8</f>
        <v>18170.060000000001</v>
      </c>
      <c r="M20" s="41">
        <f>+L20/L24</f>
        <v>0.14697702741278337</v>
      </c>
    </row>
    <row r="21" spans="1:13" x14ac:dyDescent="0.25">
      <c r="A21" s="34" t="s">
        <v>129</v>
      </c>
      <c r="H21" s="52"/>
      <c r="K21" s="39" t="str">
        <f>table7ws!F9</f>
        <v>Certificated Administrative - 4.0%</v>
      </c>
      <c r="L21" s="40">
        <f>+table7ws!G9</f>
        <v>5002.1799999999994</v>
      </c>
      <c r="M21" s="41">
        <f>+L21/L24</f>
        <v>4.0462472164851222E-2</v>
      </c>
    </row>
    <row r="22" spans="1:13" x14ac:dyDescent="0.25">
      <c r="A22" s="34" t="s">
        <v>115</v>
      </c>
      <c r="H22" s="52"/>
      <c r="K22" s="39" t="str">
        <f>table7ws!F10</f>
        <v>Classified Director/Supervisor - 1.6%</v>
      </c>
      <c r="L22" s="40">
        <f>+table7ws!G10</f>
        <v>1927.15</v>
      </c>
      <c r="M22" s="41">
        <f>+L22/L24</f>
        <v>1.5588653993357505E-2</v>
      </c>
    </row>
    <row r="23" spans="1:13" x14ac:dyDescent="0.25">
      <c r="A23" s="34" t="s">
        <v>114</v>
      </c>
      <c r="H23" s="52"/>
      <c r="K23" s="39" t="str">
        <f>table7ws!F11</f>
        <v>Certificated, Other - 0.3%</v>
      </c>
      <c r="L23" s="42">
        <f>+table7ws!G11</f>
        <v>331.9</v>
      </c>
      <c r="M23" s="43">
        <f>+L23/L24</f>
        <v>2.6847283607375426E-3</v>
      </c>
    </row>
    <row r="24" spans="1:13" ht="15" thickBot="1" x14ac:dyDescent="0.3">
      <c r="H24" s="52"/>
      <c r="K24" s="44" t="s">
        <v>1</v>
      </c>
      <c r="L24" s="45">
        <f>SUM(L18:L23)</f>
        <v>123625.16999999998</v>
      </c>
      <c r="M24" s="46">
        <f>SUM(M18:M23)</f>
        <v>1.0000000000000002</v>
      </c>
    </row>
    <row r="25" spans="1:13" x14ac:dyDescent="0.25">
      <c r="H25" s="52"/>
    </row>
    <row r="27" spans="1:13" x14ac:dyDescent="0.25">
      <c r="A27" s="34" t="s">
        <v>130</v>
      </c>
    </row>
    <row r="28" spans="1:13" x14ac:dyDescent="0.25">
      <c r="A28" s="34" t="s">
        <v>131</v>
      </c>
    </row>
    <row r="29" spans="1:13" x14ac:dyDescent="0.25">
      <c r="A29" s="34" t="s">
        <v>132</v>
      </c>
    </row>
    <row r="30" spans="1:13" x14ac:dyDescent="0.25">
      <c r="A30" s="34" t="s">
        <v>133</v>
      </c>
    </row>
    <row r="31" spans="1:13" x14ac:dyDescent="0.25">
      <c r="A31" s="34" t="s">
        <v>134</v>
      </c>
    </row>
    <row r="32" spans="1:13" x14ac:dyDescent="0.25">
      <c r="A32" s="34" t="s">
        <v>116</v>
      </c>
    </row>
    <row r="33" spans="1:14" x14ac:dyDescent="0.25">
      <c r="A33" s="34" t="s">
        <v>135</v>
      </c>
    </row>
    <row r="34" spans="1:14" x14ac:dyDescent="0.25">
      <c r="A34" s="34" t="s">
        <v>136</v>
      </c>
    </row>
    <row r="35" spans="1:14" x14ac:dyDescent="0.25">
      <c r="A35" s="34" t="s">
        <v>137</v>
      </c>
    </row>
    <row r="36" spans="1:14" x14ac:dyDescent="0.25">
      <c r="A36" s="34" t="s">
        <v>138</v>
      </c>
    </row>
    <row r="37" spans="1:14" x14ac:dyDescent="0.25">
      <c r="A37" s="34" t="s">
        <v>139</v>
      </c>
    </row>
    <row r="38" spans="1:14" ht="15" thickBot="1" x14ac:dyDescent="0.3">
      <c r="A38" s="34" t="s">
        <v>140</v>
      </c>
    </row>
    <row r="39" spans="1:14" x14ac:dyDescent="0.25">
      <c r="A39" s="34" t="s">
        <v>165</v>
      </c>
      <c r="K39" s="36"/>
      <c r="L39" s="37" t="s">
        <v>45</v>
      </c>
      <c r="M39" s="38"/>
    </row>
    <row r="40" spans="1:14" x14ac:dyDescent="0.25">
      <c r="A40" s="34" t="s">
        <v>166</v>
      </c>
      <c r="K40" s="39" t="str">
        <f>table7ws!F18</f>
        <v>Teachers - 79.2%</v>
      </c>
      <c r="L40" s="40">
        <f>+table7ws!G18</f>
        <v>61034.83</v>
      </c>
      <c r="M40" s="41">
        <f>+L40/L44</f>
        <v>0.79198971571856458</v>
      </c>
    </row>
    <row r="41" spans="1:14" x14ac:dyDescent="0.25">
      <c r="A41" s="34" t="s">
        <v>167</v>
      </c>
      <c r="K41" s="39" t="str">
        <f>table7ws!F19</f>
        <v>Educational Staff Associate - 13.9%</v>
      </c>
      <c r="L41" s="40">
        <f>+table7ws!G19</f>
        <v>10696.27</v>
      </c>
      <c r="M41" s="41">
        <f>+L41/L44</f>
        <v>0.13879510824473518</v>
      </c>
    </row>
    <row r="42" spans="1:14" x14ac:dyDescent="0.25">
      <c r="A42" s="34" t="s">
        <v>168</v>
      </c>
      <c r="K42" s="39" t="str">
        <f>table7ws!F20</f>
        <v>Administrative - 6.5%</v>
      </c>
      <c r="L42" s="40">
        <f>+table7ws!G20</f>
        <v>5002.1799999999994</v>
      </c>
      <c r="M42" s="41">
        <f>+L42/L44</f>
        <v>6.4908432057123586E-2</v>
      </c>
    </row>
    <row r="43" spans="1:14" x14ac:dyDescent="0.25">
      <c r="A43" s="34" t="s">
        <v>169</v>
      </c>
      <c r="K43" s="39" t="str">
        <f>table7ws!F21</f>
        <v>Other Certificated - 0.4%</v>
      </c>
      <c r="L43" s="42">
        <f>+table7ws!G21</f>
        <v>331.9</v>
      </c>
      <c r="M43" s="43">
        <f>+L43/L44</f>
        <v>4.3067439795767687E-3</v>
      </c>
    </row>
    <row r="44" spans="1:14" ht="15" thickBot="1" x14ac:dyDescent="0.3">
      <c r="A44" s="34" t="s">
        <v>170</v>
      </c>
      <c r="K44" s="44" t="s">
        <v>1</v>
      </c>
      <c r="L44" s="45">
        <f>SUM(L40:L43)</f>
        <v>77065.179999999993</v>
      </c>
      <c r="M44" s="46">
        <f>SUM(M40:M43)</f>
        <v>1.0000000000000002</v>
      </c>
      <c r="N44" s="47"/>
    </row>
    <row r="47" spans="1:14" x14ac:dyDescent="0.25">
      <c r="A47" s="34" t="s">
        <v>141</v>
      </c>
      <c r="C47" s="52"/>
      <c r="I47" s="52"/>
    </row>
    <row r="48" spans="1:14" x14ac:dyDescent="0.25">
      <c r="A48" s="34" t="s">
        <v>142</v>
      </c>
      <c r="C48" s="52"/>
      <c r="I48" s="52"/>
    </row>
    <row r="49" spans="1:13" x14ac:dyDescent="0.25">
      <c r="A49" s="34" t="s">
        <v>143</v>
      </c>
      <c r="C49" s="52"/>
      <c r="I49" s="52"/>
    </row>
    <row r="50" spans="1:13" x14ac:dyDescent="0.25">
      <c r="A50" s="34" t="s">
        <v>144</v>
      </c>
      <c r="C50" s="52"/>
      <c r="I50" s="52"/>
    </row>
    <row r="51" spans="1:13" x14ac:dyDescent="0.25">
      <c r="A51" s="34" t="s">
        <v>145</v>
      </c>
      <c r="C51" s="52"/>
      <c r="I51" s="52"/>
    </row>
    <row r="52" spans="1:13" x14ac:dyDescent="0.25">
      <c r="A52" s="34" t="s">
        <v>146</v>
      </c>
      <c r="C52" s="52"/>
      <c r="I52" s="52"/>
    </row>
    <row r="53" spans="1:13" x14ac:dyDescent="0.25">
      <c r="A53" s="48" t="s">
        <v>147</v>
      </c>
      <c r="C53" s="52"/>
      <c r="I53" s="52"/>
    </row>
    <row r="54" spans="1:13" x14ac:dyDescent="0.25">
      <c r="A54" s="34" t="s">
        <v>148</v>
      </c>
      <c r="C54" s="52"/>
      <c r="I54" s="52"/>
    </row>
    <row r="55" spans="1:13" x14ac:dyDescent="0.25">
      <c r="C55" s="52"/>
      <c r="I55" s="52"/>
    </row>
    <row r="56" spans="1:13" x14ac:dyDescent="0.25">
      <c r="C56" s="52"/>
      <c r="I56" s="52"/>
    </row>
    <row r="57" spans="1:13" x14ac:dyDescent="0.25">
      <c r="C57" s="52"/>
      <c r="I57" s="52"/>
    </row>
    <row r="58" spans="1:13" x14ac:dyDescent="0.25">
      <c r="A58" s="34" t="s">
        <v>149</v>
      </c>
      <c r="C58" s="52"/>
      <c r="I58" s="52"/>
    </row>
    <row r="59" spans="1:13" ht="15" thickBot="1" x14ac:dyDescent="0.3">
      <c r="A59" s="34" t="s">
        <v>150</v>
      </c>
      <c r="C59" s="52"/>
      <c r="I59" s="52"/>
    </row>
    <row r="60" spans="1:13" x14ac:dyDescent="0.25">
      <c r="A60" s="34" t="s">
        <v>151</v>
      </c>
      <c r="C60" s="52"/>
      <c r="I60" s="52"/>
      <c r="K60" s="49"/>
      <c r="L60" s="37" t="s">
        <v>45</v>
      </c>
      <c r="M60" s="38"/>
    </row>
    <row r="61" spans="1:13" x14ac:dyDescent="0.25">
      <c r="A61" s="34" t="s">
        <v>152</v>
      </c>
      <c r="C61" s="52"/>
      <c r="I61" s="52"/>
      <c r="K61" s="39" t="str">
        <f>table7ws!F38</f>
        <v>Other - 63.1%</v>
      </c>
      <c r="L61" s="40">
        <f>+table7ws!G38</f>
        <v>29385.25</v>
      </c>
      <c r="M61" s="41">
        <f>+L61/L64</f>
        <v>0.63112663898768018</v>
      </c>
    </row>
    <row r="62" spans="1:13" x14ac:dyDescent="0.25">
      <c r="A62" s="34" t="s">
        <v>153</v>
      </c>
      <c r="C62" s="52"/>
      <c r="I62" s="52"/>
      <c r="K62" s="39" t="str">
        <f>table7ws!F39</f>
        <v>Instructional Assistant - 32.8%</v>
      </c>
      <c r="L62" s="40">
        <f>+table7ws!G39</f>
        <v>15247.59</v>
      </c>
      <c r="M62" s="41">
        <f>+L62/L64</f>
        <v>0.32748267342840925</v>
      </c>
    </row>
    <row r="63" spans="1:13" x14ac:dyDescent="0.25">
      <c r="A63" s="34" t="s">
        <v>154</v>
      </c>
      <c r="C63" s="52"/>
      <c r="I63" s="52"/>
      <c r="K63" s="39" t="str">
        <f>table7ws!F40</f>
        <v>Director/Supervisor - 4.1%</v>
      </c>
      <c r="L63" s="42">
        <f>+table7ws!G40</f>
        <v>1927.15</v>
      </c>
      <c r="M63" s="43">
        <f>+L63/L64</f>
        <v>4.1390687583910568E-2</v>
      </c>
    </row>
    <row r="64" spans="1:13" ht="15" thickBot="1" x14ac:dyDescent="0.3">
      <c r="C64" s="52"/>
      <c r="I64" s="52"/>
      <c r="K64" s="44" t="s">
        <v>1</v>
      </c>
      <c r="L64" s="45">
        <f>SUM(L61:L63)</f>
        <v>46559.99</v>
      </c>
      <c r="M64" s="46">
        <f>SUM(M61:M63)</f>
        <v>1</v>
      </c>
    </row>
    <row r="65" spans="1:11" x14ac:dyDescent="0.25">
      <c r="C65" s="52"/>
      <c r="I65" s="52"/>
    </row>
    <row r="66" spans="1:11" x14ac:dyDescent="0.25">
      <c r="C66" s="52"/>
      <c r="I66" s="52"/>
      <c r="K66" s="50"/>
    </row>
    <row r="68" spans="1:11" x14ac:dyDescent="0.25">
      <c r="A68" s="34" t="s">
        <v>155</v>
      </c>
    </row>
    <row r="70" spans="1:11" ht="26.25" x14ac:dyDescent="0.25">
      <c r="A70" s="54" t="s">
        <v>46</v>
      </c>
    </row>
    <row r="71" spans="1:11" x14ac:dyDescent="0.25">
      <c r="A71" s="34" t="s">
        <v>156</v>
      </c>
    </row>
    <row r="72" spans="1:11" x14ac:dyDescent="0.25">
      <c r="C72" s="33"/>
      <c r="D72" s="33"/>
      <c r="E72" s="33"/>
      <c r="F72" s="33"/>
      <c r="G72" s="33"/>
      <c r="H72" s="33"/>
      <c r="I72" s="33"/>
    </row>
    <row r="73" spans="1:11" ht="26.25" x14ac:dyDescent="0.25">
      <c r="A73" s="54" t="s">
        <v>47</v>
      </c>
    </row>
    <row r="74" spans="1:11" ht="16.5" customHeight="1" x14ac:dyDescent="0.25">
      <c r="A74" s="34" t="s">
        <v>159</v>
      </c>
    </row>
    <row r="75" spans="1:11" ht="16.5" customHeight="1" x14ac:dyDescent="0.25">
      <c r="A75" s="34" t="s">
        <v>160</v>
      </c>
    </row>
    <row r="76" spans="1:11" x14ac:dyDescent="0.25">
      <c r="A76" s="34" t="s">
        <v>162</v>
      </c>
    </row>
    <row r="77" spans="1:11" x14ac:dyDescent="0.25">
      <c r="A77" s="34" t="s">
        <v>161</v>
      </c>
    </row>
    <row r="79" spans="1:11" x14ac:dyDescent="0.25">
      <c r="A79" s="34" t="s">
        <v>164</v>
      </c>
    </row>
    <row r="80" spans="1:11" x14ac:dyDescent="0.25">
      <c r="A80" s="34" t="s">
        <v>163</v>
      </c>
    </row>
    <row r="83" spans="1:1" x14ac:dyDescent="0.25">
      <c r="A83" s="51"/>
    </row>
  </sheetData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"/>
  <sheetViews>
    <sheetView topLeftCell="A19" zoomScaleNormal="100" workbookViewId="0">
      <selection activeCell="F19" sqref="F19"/>
    </sheetView>
  </sheetViews>
  <sheetFormatPr defaultColWidth="9.140625" defaultRowHeight="10.5" x14ac:dyDescent="0.15"/>
  <cols>
    <col min="1" max="1" width="3.7109375" style="1" customWidth="1"/>
    <col min="2" max="2" width="18.5703125" style="1" bestFit="1" customWidth="1"/>
    <col min="3" max="3" width="8.7109375" style="2" bestFit="1" customWidth="1"/>
    <col min="4" max="4" width="9.85546875" style="3" bestFit="1" customWidth="1"/>
    <col min="5" max="5" width="7.140625" style="1" customWidth="1"/>
    <col min="6" max="6" width="30" style="1" bestFit="1" customWidth="1"/>
    <col min="7" max="7" width="12" style="1" bestFit="1" customWidth="1"/>
    <col min="8" max="8" width="7.140625" style="4" bestFit="1" customWidth="1"/>
    <col min="9" max="16384" width="9.140625" style="1"/>
  </cols>
  <sheetData>
    <row r="1" spans="1:8" x14ac:dyDescent="0.15">
      <c r="A1" s="1" t="s">
        <v>103</v>
      </c>
    </row>
    <row r="2" spans="1:8" x14ac:dyDescent="0.15">
      <c r="A2" s="1" t="s">
        <v>2</v>
      </c>
    </row>
    <row r="4" spans="1:8" ht="11.25" thickBot="1" x14ac:dyDescent="0.2">
      <c r="C4" s="2" t="s">
        <v>3</v>
      </c>
    </row>
    <row r="5" spans="1:8" x14ac:dyDescent="0.15">
      <c r="A5" s="5" t="s">
        <v>93</v>
      </c>
      <c r="F5" s="6"/>
      <c r="G5" s="7" t="s">
        <v>0</v>
      </c>
      <c r="H5" s="8"/>
    </row>
    <row r="6" spans="1:8" x14ac:dyDescent="0.15">
      <c r="A6" s="1" t="s">
        <v>48</v>
      </c>
      <c r="B6" s="9" t="s">
        <v>4</v>
      </c>
      <c r="C6" s="10">
        <v>251.98</v>
      </c>
      <c r="F6" s="11" t="s">
        <v>107</v>
      </c>
      <c r="G6" s="12">
        <f>SUM(C16:C32)</f>
        <v>71731.100000000006</v>
      </c>
      <c r="H6" s="13">
        <f>+G6/G12</f>
        <v>0.58023054690238252</v>
      </c>
    </row>
    <row r="7" spans="1:8" x14ac:dyDescent="0.15">
      <c r="A7" s="1" t="s">
        <v>49</v>
      </c>
      <c r="B7" s="9" t="s">
        <v>5</v>
      </c>
      <c r="C7" s="10">
        <v>106.56</v>
      </c>
      <c r="F7" s="11" t="s">
        <v>108</v>
      </c>
      <c r="G7" s="12">
        <f>SUM(C46:C53)</f>
        <v>26462.78</v>
      </c>
      <c r="H7" s="13">
        <f>+G7/G12</f>
        <v>0.214056571165888</v>
      </c>
    </row>
    <row r="8" spans="1:8" x14ac:dyDescent="0.15">
      <c r="A8" s="1" t="s">
        <v>50</v>
      </c>
      <c r="B8" s="9" t="s">
        <v>6</v>
      </c>
      <c r="C8" s="10">
        <v>1021</v>
      </c>
      <c r="F8" s="11" t="s">
        <v>109</v>
      </c>
      <c r="G8" s="12">
        <f>+C40</f>
        <v>18170.060000000001</v>
      </c>
      <c r="H8" s="13">
        <f>+G8/G12</f>
        <v>0.14697702741278337</v>
      </c>
    </row>
    <row r="9" spans="1:8" x14ac:dyDescent="0.15">
      <c r="A9" s="1" t="s">
        <v>51</v>
      </c>
      <c r="B9" s="9" t="s">
        <v>7</v>
      </c>
      <c r="C9" s="10">
        <v>1194.45</v>
      </c>
      <c r="F9" s="11" t="s">
        <v>111</v>
      </c>
      <c r="G9" s="12">
        <f>SUM(C6:C13)</f>
        <v>5002.1799999999994</v>
      </c>
      <c r="H9" s="13">
        <f>+G9/G12</f>
        <v>4.0462472164851222E-2</v>
      </c>
    </row>
    <row r="10" spans="1:8" x14ac:dyDescent="0.15">
      <c r="A10" s="1" t="s">
        <v>52</v>
      </c>
      <c r="B10" s="9" t="s">
        <v>8</v>
      </c>
      <c r="C10" s="10">
        <v>517.48</v>
      </c>
      <c r="F10" s="11" t="s">
        <v>100</v>
      </c>
      <c r="G10" s="12">
        <f>+C43</f>
        <v>1927.15</v>
      </c>
      <c r="H10" s="13">
        <f>+G10/G12</f>
        <v>1.5588653993357505E-2</v>
      </c>
    </row>
    <row r="11" spans="1:8" x14ac:dyDescent="0.15">
      <c r="A11" s="1" t="s">
        <v>53</v>
      </c>
      <c r="B11" s="9" t="s">
        <v>9</v>
      </c>
      <c r="C11" s="10">
        <v>741.01</v>
      </c>
      <c r="F11" s="11" t="s">
        <v>110</v>
      </c>
      <c r="G11" s="14">
        <f>SUM(C35:C37)</f>
        <v>331.9</v>
      </c>
      <c r="H11" s="15">
        <f>+G11/G12</f>
        <v>2.6847283607375426E-3</v>
      </c>
    </row>
    <row r="12" spans="1:8" x14ac:dyDescent="0.15">
      <c r="A12" s="1" t="s">
        <v>54</v>
      </c>
      <c r="B12" s="9" t="s">
        <v>10</v>
      </c>
      <c r="C12" s="10">
        <v>923.08</v>
      </c>
      <c r="F12" s="16"/>
      <c r="G12" s="2">
        <f>SUM(G6:G11)</f>
        <v>123625.16999999998</v>
      </c>
      <c r="H12" s="17">
        <f>SUM(H6:H11)</f>
        <v>1.0000000000000002</v>
      </c>
    </row>
    <row r="13" spans="1:8" x14ac:dyDescent="0.15">
      <c r="A13" s="1" t="s">
        <v>55</v>
      </c>
      <c r="B13" s="9" t="s">
        <v>11</v>
      </c>
      <c r="C13" s="10">
        <v>246.62</v>
      </c>
      <c r="F13" s="16"/>
      <c r="H13" s="17"/>
    </row>
    <row r="14" spans="1:8" ht="11.25" thickBot="1" x14ac:dyDescent="0.2">
      <c r="B14" s="18" t="s">
        <v>12</v>
      </c>
      <c r="D14" s="19">
        <f>SUM(C6:C13)</f>
        <v>5002.1799999999994</v>
      </c>
      <c r="F14" s="20"/>
      <c r="G14" s="21">
        <f>+C56</f>
        <v>123625.17000000001</v>
      </c>
      <c r="H14" s="22"/>
    </row>
    <row r="15" spans="1:8" x14ac:dyDescent="0.15">
      <c r="A15" s="5" t="s">
        <v>92</v>
      </c>
      <c r="G15" s="2"/>
    </row>
    <row r="16" spans="1:8" ht="11.25" thickBot="1" x14ac:dyDescent="0.2">
      <c r="A16" s="9" t="s">
        <v>56</v>
      </c>
      <c r="B16" s="9" t="s">
        <v>90</v>
      </c>
      <c r="C16" s="10">
        <v>25252.36</v>
      </c>
    </row>
    <row r="17" spans="1:8" x14ac:dyDescent="0.15">
      <c r="A17" s="9" t="s">
        <v>57</v>
      </c>
      <c r="B17" s="9" t="s">
        <v>13</v>
      </c>
      <c r="C17" s="10">
        <v>22910.54</v>
      </c>
      <c r="F17" s="23"/>
      <c r="G17" s="7" t="s">
        <v>0</v>
      </c>
      <c r="H17" s="24"/>
    </row>
    <row r="18" spans="1:8" x14ac:dyDescent="0.15">
      <c r="A18" s="9" t="s">
        <v>58</v>
      </c>
      <c r="B18" s="9" t="s">
        <v>14</v>
      </c>
      <c r="C18" s="10">
        <v>8914.5</v>
      </c>
      <c r="F18" s="11" t="s">
        <v>112</v>
      </c>
      <c r="G18" s="12">
        <f>SUM(C16:C20)</f>
        <v>61034.83</v>
      </c>
      <c r="H18" s="13">
        <f>+G18/G22</f>
        <v>0.79198971571856458</v>
      </c>
    </row>
    <row r="19" spans="1:8" x14ac:dyDescent="0.15">
      <c r="A19" s="9" t="s">
        <v>91</v>
      </c>
      <c r="B19" s="9" t="s">
        <v>88</v>
      </c>
      <c r="C19" s="10">
        <v>3735.7</v>
      </c>
      <c r="F19" s="11" t="s">
        <v>113</v>
      </c>
      <c r="G19" s="12">
        <f>SUM(C21:C32)</f>
        <v>10696.27</v>
      </c>
      <c r="H19" s="13">
        <f>+G19/G22</f>
        <v>0.13879510824473518</v>
      </c>
    </row>
    <row r="20" spans="1:8" x14ac:dyDescent="0.15">
      <c r="A20" s="9" t="s">
        <v>59</v>
      </c>
      <c r="B20" s="9" t="s">
        <v>40</v>
      </c>
      <c r="C20" s="10">
        <v>221.73</v>
      </c>
      <c r="F20" s="11" t="s">
        <v>101</v>
      </c>
      <c r="G20" s="12">
        <f>SUM(C6:C13)</f>
        <v>5002.1799999999994</v>
      </c>
      <c r="H20" s="13">
        <f>+G20/G22</f>
        <v>6.4908432057123586E-2</v>
      </c>
    </row>
    <row r="21" spans="1:8" x14ac:dyDescent="0.15">
      <c r="A21" s="9" t="s">
        <v>97</v>
      </c>
      <c r="B21" s="9" t="s">
        <v>96</v>
      </c>
      <c r="C21" s="10">
        <v>21.8</v>
      </c>
      <c r="F21" s="11" t="s">
        <v>102</v>
      </c>
      <c r="G21" s="14">
        <f>SUM(C35:C37)</f>
        <v>331.9</v>
      </c>
      <c r="H21" s="15">
        <f>+G21/G22</f>
        <v>4.3067439795767687E-3</v>
      </c>
    </row>
    <row r="22" spans="1:8" x14ac:dyDescent="0.15">
      <c r="A22" s="9" t="s">
        <v>60</v>
      </c>
      <c r="B22" s="9" t="s">
        <v>15</v>
      </c>
      <c r="C22" s="10">
        <v>2032.2</v>
      </c>
      <c r="F22" s="11"/>
      <c r="G22" s="2">
        <f>SUM(G18:G21)</f>
        <v>77065.179999999993</v>
      </c>
      <c r="H22" s="17">
        <f>SUM(H18:H21)</f>
        <v>1.0000000000000002</v>
      </c>
    </row>
    <row r="23" spans="1:8" ht="11.25" thickBot="1" x14ac:dyDescent="0.2">
      <c r="A23" s="9" t="s">
        <v>61</v>
      </c>
      <c r="B23" s="9" t="s">
        <v>16</v>
      </c>
      <c r="C23" s="10">
        <v>565.88</v>
      </c>
      <c r="F23" s="25"/>
      <c r="G23" s="26"/>
      <c r="H23" s="27"/>
    </row>
    <row r="24" spans="1:8" x14ac:dyDescent="0.15">
      <c r="A24" s="9" t="s">
        <v>62</v>
      </c>
      <c r="B24" s="9" t="s">
        <v>17</v>
      </c>
      <c r="C24" s="10">
        <v>3043.13</v>
      </c>
    </row>
    <row r="25" spans="1:8" x14ac:dyDescent="0.15">
      <c r="A25" s="9" t="s">
        <v>63</v>
      </c>
      <c r="B25" s="9" t="s">
        <v>18</v>
      </c>
      <c r="C25" s="10">
        <v>689.96</v>
      </c>
    </row>
    <row r="26" spans="1:8" x14ac:dyDescent="0.15">
      <c r="A26" s="9" t="s">
        <v>64</v>
      </c>
      <c r="B26" s="9" t="s">
        <v>19</v>
      </c>
      <c r="C26" s="10">
        <v>252.43</v>
      </c>
    </row>
    <row r="27" spans="1:8" x14ac:dyDescent="0.15">
      <c r="A27" s="9" t="s">
        <v>65</v>
      </c>
      <c r="B27" s="9" t="s">
        <v>41</v>
      </c>
      <c r="C27" s="10">
        <v>1715.49</v>
      </c>
    </row>
    <row r="28" spans="1:8" x14ac:dyDescent="0.15">
      <c r="A28" s="9" t="s">
        <v>66</v>
      </c>
      <c r="B28" s="9" t="s">
        <v>20</v>
      </c>
      <c r="C28" s="10">
        <v>1199.99</v>
      </c>
    </row>
    <row r="29" spans="1:8" x14ac:dyDescent="0.15">
      <c r="A29" s="9" t="s">
        <v>67</v>
      </c>
      <c r="B29" s="9" t="s">
        <v>21</v>
      </c>
      <c r="C29" s="10">
        <v>677.6</v>
      </c>
    </row>
    <row r="30" spans="1:8" x14ac:dyDescent="0.15">
      <c r="A30" s="9" t="s">
        <v>68</v>
      </c>
      <c r="B30" s="9" t="s">
        <v>22</v>
      </c>
      <c r="C30" s="10">
        <v>221.3</v>
      </c>
    </row>
    <row r="31" spans="1:8" x14ac:dyDescent="0.15">
      <c r="A31" s="9" t="s">
        <v>69</v>
      </c>
      <c r="B31" s="9" t="s">
        <v>94</v>
      </c>
      <c r="C31" s="10">
        <v>102.43</v>
      </c>
    </row>
    <row r="32" spans="1:8" x14ac:dyDescent="0.15">
      <c r="A32" s="9" t="s">
        <v>70</v>
      </c>
      <c r="B32" s="9" t="s">
        <v>42</v>
      </c>
      <c r="C32" s="10">
        <v>174.06</v>
      </c>
    </row>
    <row r="33" spans="1:8" x14ac:dyDescent="0.15">
      <c r="B33" s="18" t="s">
        <v>12</v>
      </c>
      <c r="D33" s="3">
        <f>SUM(C16:C32)</f>
        <v>71731.100000000006</v>
      </c>
    </row>
    <row r="34" spans="1:8" x14ac:dyDescent="0.15">
      <c r="A34" s="5" t="s">
        <v>23</v>
      </c>
    </row>
    <row r="35" spans="1:8" x14ac:dyDescent="0.15">
      <c r="A35" s="9" t="s">
        <v>71</v>
      </c>
      <c r="B35" s="9" t="s">
        <v>24</v>
      </c>
      <c r="C35" s="10">
        <v>105.91</v>
      </c>
    </row>
    <row r="36" spans="1:8" ht="11.25" thickBot="1" x14ac:dyDescent="0.2">
      <c r="A36" s="9" t="s">
        <v>72</v>
      </c>
      <c r="B36" s="9" t="s">
        <v>25</v>
      </c>
      <c r="C36" s="10">
        <v>148.61000000000001</v>
      </c>
    </row>
    <row r="37" spans="1:8" x14ac:dyDescent="0.15">
      <c r="A37" s="9" t="s">
        <v>73</v>
      </c>
      <c r="B37" s="9" t="s">
        <v>43</v>
      </c>
      <c r="C37" s="10">
        <v>77.38</v>
      </c>
      <c r="F37" s="28" t="s">
        <v>26</v>
      </c>
      <c r="G37" s="7" t="s">
        <v>0</v>
      </c>
      <c r="H37" s="24"/>
    </row>
    <row r="38" spans="1:8" x14ac:dyDescent="0.15">
      <c r="B38" s="18" t="s">
        <v>12</v>
      </c>
      <c r="D38" s="3">
        <f>SUM(C35:C37)</f>
        <v>331.9</v>
      </c>
      <c r="F38" s="11" t="s">
        <v>104</v>
      </c>
      <c r="G38" s="12">
        <f>+G49</f>
        <v>29385.25</v>
      </c>
      <c r="H38" s="13">
        <f>+G38/G41</f>
        <v>0.63112663898768018</v>
      </c>
    </row>
    <row r="39" spans="1:8" x14ac:dyDescent="0.15">
      <c r="A39" s="5" t="s">
        <v>89</v>
      </c>
      <c r="F39" s="11" t="s">
        <v>105</v>
      </c>
      <c r="G39" s="12">
        <f>+G46</f>
        <v>15247.59</v>
      </c>
      <c r="H39" s="13">
        <f>+G39/G41</f>
        <v>0.32748267342840925</v>
      </c>
    </row>
    <row r="40" spans="1:8" x14ac:dyDescent="0.15">
      <c r="A40" s="9" t="s">
        <v>74</v>
      </c>
      <c r="B40" s="9" t="s">
        <v>75</v>
      </c>
      <c r="C40" s="10">
        <v>18170.060000000001</v>
      </c>
      <c r="F40" s="11" t="s">
        <v>106</v>
      </c>
      <c r="G40" s="14">
        <f>+C43</f>
        <v>1927.15</v>
      </c>
      <c r="H40" s="15">
        <f>+G40/G41</f>
        <v>4.1390687583910568E-2</v>
      </c>
    </row>
    <row r="41" spans="1:8" x14ac:dyDescent="0.15">
      <c r="B41" s="18" t="s">
        <v>12</v>
      </c>
      <c r="D41" s="3">
        <f>+C40</f>
        <v>18170.060000000001</v>
      </c>
      <c r="F41" s="11"/>
      <c r="G41" s="2">
        <f>SUM(G37:G40)</f>
        <v>46559.99</v>
      </c>
      <c r="H41" s="17">
        <f>SUM(H37:H40)</f>
        <v>1</v>
      </c>
    </row>
    <row r="42" spans="1:8" ht="11.25" thickBot="1" x14ac:dyDescent="0.2">
      <c r="A42" s="5" t="s">
        <v>27</v>
      </c>
      <c r="F42" s="25"/>
      <c r="G42" s="26"/>
      <c r="H42" s="27"/>
    </row>
    <row r="43" spans="1:8" x14ac:dyDescent="0.15">
      <c r="A43" s="9" t="s">
        <v>76</v>
      </c>
      <c r="B43" s="29" t="s">
        <v>28</v>
      </c>
      <c r="C43" s="10">
        <v>1927.15</v>
      </c>
    </row>
    <row r="44" spans="1:8" x14ac:dyDescent="0.15">
      <c r="B44" s="18" t="s">
        <v>12</v>
      </c>
      <c r="D44" s="3">
        <f>+C43</f>
        <v>1927.15</v>
      </c>
    </row>
    <row r="45" spans="1:8" x14ac:dyDescent="0.15">
      <c r="A45" s="5" t="s">
        <v>29</v>
      </c>
      <c r="F45" s="1" t="s">
        <v>98</v>
      </c>
      <c r="G45" s="19">
        <f>+C40</f>
        <v>18170.060000000001</v>
      </c>
    </row>
    <row r="46" spans="1:8" x14ac:dyDescent="0.15">
      <c r="A46" s="9" t="s">
        <v>87</v>
      </c>
      <c r="B46" s="9" t="s">
        <v>44</v>
      </c>
      <c r="C46" s="10">
        <v>6.19</v>
      </c>
      <c r="F46" s="1" t="s">
        <v>31</v>
      </c>
      <c r="G46" s="19">
        <v>15247.59</v>
      </c>
    </row>
    <row r="47" spans="1:8" x14ac:dyDescent="0.15">
      <c r="A47" s="9" t="s">
        <v>77</v>
      </c>
      <c r="B47" s="9" t="s">
        <v>30</v>
      </c>
      <c r="C47" s="10">
        <v>1564.53</v>
      </c>
      <c r="F47" s="1" t="s">
        <v>33</v>
      </c>
      <c r="G47" s="19">
        <f>+G45-G46</f>
        <v>2922.4700000000012</v>
      </c>
    </row>
    <row r="48" spans="1:8" x14ac:dyDescent="0.15">
      <c r="A48" s="9" t="s">
        <v>78</v>
      </c>
      <c r="B48" s="9" t="s">
        <v>79</v>
      </c>
      <c r="C48" s="10">
        <v>211.12</v>
      </c>
      <c r="F48" s="1" t="s">
        <v>99</v>
      </c>
      <c r="G48" s="14">
        <f>+D54</f>
        <v>26462.78</v>
      </c>
    </row>
    <row r="49" spans="1:7" x14ac:dyDescent="0.15">
      <c r="A49" s="9" t="s">
        <v>80</v>
      </c>
      <c r="B49" s="9" t="s">
        <v>32</v>
      </c>
      <c r="C49" s="10">
        <v>7827.69</v>
      </c>
      <c r="F49" s="1" t="s">
        <v>35</v>
      </c>
      <c r="G49" s="3">
        <f>+G47+G48</f>
        <v>29385.25</v>
      </c>
    </row>
    <row r="50" spans="1:7" x14ac:dyDescent="0.15">
      <c r="A50" s="9" t="s">
        <v>81</v>
      </c>
      <c r="B50" s="9" t="s">
        <v>82</v>
      </c>
      <c r="C50" s="10">
        <v>3227.06</v>
      </c>
    </row>
    <row r="51" spans="1:7" x14ac:dyDescent="0.15">
      <c r="A51" s="9" t="s">
        <v>83</v>
      </c>
      <c r="B51" s="9" t="s">
        <v>34</v>
      </c>
      <c r="C51" s="10">
        <v>2757.5</v>
      </c>
    </row>
    <row r="52" spans="1:7" x14ac:dyDescent="0.15">
      <c r="A52" s="9" t="s">
        <v>84</v>
      </c>
      <c r="B52" s="9" t="s">
        <v>85</v>
      </c>
      <c r="C52" s="10">
        <v>9053.2900000000009</v>
      </c>
      <c r="E52" s="3"/>
    </row>
    <row r="53" spans="1:7" x14ac:dyDescent="0.15">
      <c r="A53" s="9" t="s">
        <v>86</v>
      </c>
      <c r="B53" s="9" t="s">
        <v>36</v>
      </c>
      <c r="C53" s="10">
        <v>1815.4</v>
      </c>
    </row>
    <row r="54" spans="1:7" x14ac:dyDescent="0.15">
      <c r="B54" s="18" t="s">
        <v>12</v>
      </c>
      <c r="D54" s="19">
        <f>SUM(C46:C53)</f>
        <v>26462.78</v>
      </c>
    </row>
    <row r="56" spans="1:7" x14ac:dyDescent="0.15">
      <c r="A56" s="18" t="s">
        <v>37</v>
      </c>
      <c r="B56" s="1" t="s">
        <v>38</v>
      </c>
      <c r="C56" s="2">
        <f>SUM(C6:C55)</f>
        <v>123625.17000000001</v>
      </c>
      <c r="D56" s="3">
        <f>SUM(D6:D55)</f>
        <v>123625.16999999998</v>
      </c>
    </row>
    <row r="57" spans="1:7" x14ac:dyDescent="0.15">
      <c r="B57" s="30"/>
    </row>
    <row r="59" spans="1:7" x14ac:dyDescent="0.15">
      <c r="C59" s="31" t="s">
        <v>39</v>
      </c>
      <c r="D59" s="32">
        <f>+G22+G41</f>
        <v>123625.16999999998</v>
      </c>
    </row>
  </sheetData>
  <phoneticPr fontId="2" type="noConversion"/>
  <pageMargins left="0.5" right="0.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Charts</vt:lpstr>
      <vt:lpstr>table7ws</vt:lpstr>
      <vt:lpstr>Charts!_Toc31720530</vt:lpstr>
      <vt:lpstr>Charts!Print_Area</vt:lpstr>
    </vt:vector>
  </TitlesOfParts>
  <Company>Apportionment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Bunda</dc:creator>
  <cp:lastModifiedBy>Ross Bunda</cp:lastModifiedBy>
  <cp:lastPrinted>2026-02-10T20:32:00Z</cp:lastPrinted>
  <dcterms:created xsi:type="dcterms:W3CDTF">1996-11-12T18:09:47Z</dcterms:created>
  <dcterms:modified xsi:type="dcterms:W3CDTF">2026-02-10T20:32:33Z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2024-12-19T19:43:53Z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8341dfab-1415-412d-a394-046661e076a0</vt:lpwstr>
  </property>
  <property fmtid="{D5CDD505-2E9C-101B-9397-08002B2CF9AE}" pid="8" name="MSIP_Label_9145f431-4c8c-42c6-a5a5-ba6d3bdea585_ContentBits">
    <vt:lpwstr>0</vt:lpwstr>
  </property>
</Properties>
</file>