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ospi-my.sharepoint.com/personal/jennifer_kelley_k12_wa_us/Documents/WEB APPROVAL REVIEWS/Mindy Smith 1.14/"/>
    </mc:Choice>
  </mc:AlternateContent>
  <xr:revisionPtr revIDLastSave="0" documentId="8_{68E570ED-CB07-4212-AF01-66EE201E96C2}" xr6:coauthVersionLast="47" xr6:coauthVersionMax="47" xr10:uidLastSave="{00000000-0000-0000-0000-000000000000}"/>
  <bookViews>
    <workbookView xWindow="-34800" yWindow="1280" windowWidth="28180" windowHeight="15820" xr2:uid="{00000000-000D-0000-FFFF-FFFF00000000}"/>
  </bookViews>
  <sheets>
    <sheet name="Instructions" sheetId="4" r:id="rId1"/>
    <sheet name="Simulator" sheetId="3" r:id="rId2"/>
    <sheet name="Calculator" sheetId="1" state="hidden" r:id="rId3"/>
    <sheet name="Statewide Data" sheetId="7" r:id="rId4"/>
    <sheet name="District Data" sheetId="8" r:id="rId5"/>
  </sheets>
  <definedNames>
    <definedName name="_xlnm._FilterDatabase" localSheetId="3" hidden="1">'Statewide Data'!#REF!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J19" i="3" l="1"/>
  <c r="J8" i="3" s="1"/>
  <c r="C5" i="1" l="1"/>
  <c r="E18" i="1" l="1"/>
  <c r="E38" i="1"/>
  <c r="E32" i="1"/>
  <c r="C35" i="3"/>
  <c r="E26" i="1"/>
  <c r="E28" i="1" s="1"/>
  <c r="E24" i="1"/>
  <c r="C34" i="3"/>
  <c r="C28" i="3"/>
  <c r="C26" i="3"/>
  <c r="C20" i="3"/>
  <c r="C18" i="3"/>
  <c r="C14" i="3"/>
  <c r="G21" i="3"/>
  <c r="G10" i="3" s="1"/>
  <c r="G19" i="3"/>
  <c r="C1" i="3"/>
  <c r="C6" i="1"/>
  <c r="E6" i="1" s="1"/>
  <c r="C8" i="1"/>
  <c r="E8" i="1" s="1"/>
  <c r="C7" i="1"/>
  <c r="E7" i="1" s="1"/>
  <c r="E5" i="1"/>
  <c r="C3" i="1" l="1"/>
  <c r="E3" i="1" s="1"/>
  <c r="C4" i="1"/>
  <c r="E4" i="1" s="1"/>
  <c r="C22" i="3"/>
  <c r="C2" i="1"/>
  <c r="E2" i="1" s="1"/>
  <c r="E10" i="1" l="1"/>
  <c r="E14" i="1" s="1"/>
  <c r="B3" i="3"/>
  <c r="E34" i="1"/>
  <c r="E16" i="1" l="1"/>
  <c r="E36" i="1" l="1"/>
  <c r="E40" i="1" s="1"/>
  <c r="E42" i="1" s="1"/>
  <c r="E44" i="1" s="1"/>
  <c r="C10" i="3" s="1"/>
  <c r="C6" i="3"/>
  <c r="E20" i="1"/>
  <c r="E30" i="1" s="1"/>
  <c r="C8" i="3" l="1"/>
  <c r="C12" i="3" s="1"/>
  <c r="C16" i="3" s="1"/>
  <c r="C24" i="3" s="1"/>
  <c r="C30" i="3" s="1"/>
</calcChain>
</file>

<file path=xl/sharedStrings.xml><?xml version="1.0" encoding="utf-8"?>
<sst xmlns="http://schemas.openxmlformats.org/spreadsheetml/2006/main" count="425" uniqueCount="393">
  <si>
    <t>STARS Funding Simulator Instructions (2025-26 Coefficients)</t>
  </si>
  <si>
    <t xml:space="preserve">STARS Funding Simulator Instructions </t>
  </si>
  <si>
    <t>The STARS Funding simulator can be used to estimate the impact on a district's transportation allocation from changes in ridership or destinations.</t>
  </si>
  <si>
    <t>Care should be taken using this estimate due to changes in the formula coefficients from year to year.</t>
  </si>
  <si>
    <t>After the coefficients are calculated by OSPI, a workbook will be provided for that school year.</t>
  </si>
  <si>
    <t>Initial Set up</t>
  </si>
  <si>
    <t>On the "Statewide Data" worksheet, use the drop down list in cell A1 to select the district.</t>
  </si>
  <si>
    <t>Select the entire row by clicking on the Row Index number to the left of cell A2, and select copy.</t>
  </si>
  <si>
    <t>(The Statewide Data default district is Aberdeen.  Other districts should clear the check mark in Aberdeen and select their district name.)</t>
  </si>
  <si>
    <t>Move to the "District Data" worksheet, click on cell A2, and paste.</t>
  </si>
  <si>
    <t>Move to the "Simulator" worksheet and verify the expected district name is in Cell C1.</t>
  </si>
  <si>
    <t>The student counts and destinations in the "Working Set Data" are linked by formula to the cells in reference data set.</t>
  </si>
  <si>
    <t xml:space="preserve">Manually changing the working set while using the simulator to evaluate a scenario will overwrite the formula. </t>
  </si>
  <si>
    <t>To return the data to the original values, either manually enter the data from the reference set, or re-enter the original formula.</t>
  </si>
  <si>
    <t>Cell B3 provides a check to verify all the student counts and destinations in the working data set are equal to the reference data set.</t>
  </si>
  <si>
    <t>To verify that your calculated allocation values are approximately correct, compare with the district 2019-20 1026A.</t>
  </si>
  <si>
    <t>District 1026A reports are available on the OSPI Student Transportation website at:</t>
  </si>
  <si>
    <t>Student Transportation STARS web page</t>
  </si>
  <si>
    <t>Select "STARS Funding Reports", then select the district using the drop down list under the "Operations Allocation Detail Report 1026A" section.</t>
  </si>
  <si>
    <t>The labels for the values on the "Results" section match the corresponding Line Numbers on the 1026A.</t>
  </si>
  <si>
    <t>Districts may find their result for the expected allocation differs from the 2019-20 1026A value.</t>
  </si>
  <si>
    <t>If the amount of variation seems excessive (greater than $100), please contact your regional transportation coordinator.</t>
  </si>
  <si>
    <t>Directions to use the simulator for scenarios:</t>
  </si>
  <si>
    <t>The "Starting Point Allocation" in cell C34 provides the starting point and is locked.</t>
  </si>
  <si>
    <t>Enter the change in student counts or destinations in the working set and compare the funding results.</t>
  </si>
  <si>
    <t>The "Results from Simulation" section below the results area is provided as an unlocked area for notes during simulations.</t>
  </si>
  <si>
    <t>This workbook is locked to avoid unintention changes to reference data or formulas … but there is no password required to unlock.</t>
  </si>
  <si>
    <t>The calculations are done in a hidden worksheet "Calculator". It is also not locked.</t>
  </si>
  <si>
    <t xml:space="preserve">School District:  </t>
  </si>
  <si>
    <t>2025-26 SY Allocation</t>
  </si>
  <si>
    <t xml:space="preserve">  Working Data Set</t>
  </si>
  <si>
    <t>A.6. Calculated Expected Allocation</t>
  </si>
  <si>
    <t xml:space="preserve">       Yellow cells are for data entry during simulation.</t>
  </si>
  <si>
    <t>2025-26 Annual Data</t>
  </si>
  <si>
    <t>Alternate System Subtotal (B.1. through B.4.)</t>
  </si>
  <si>
    <t>Basic Program Count</t>
  </si>
  <si>
    <t>Special Program Counts</t>
  </si>
  <si>
    <t xml:space="preserve">B.5. Other Funding </t>
  </si>
  <si>
    <t>Destinations</t>
  </si>
  <si>
    <t>B.6. Alternate System Total</t>
  </si>
  <si>
    <t xml:space="preserve">Student counts are combined AM+PM counts. Example: adding one additional student would increase </t>
  </si>
  <si>
    <t>C.2. Adjustment: Car Mileage Reinbursement</t>
  </si>
  <si>
    <t>student count by 2, if that student rides to and from school.</t>
  </si>
  <si>
    <t>D.1. Adjusted Allocation</t>
  </si>
  <si>
    <t>Reference Data Set (Locked)</t>
  </si>
  <si>
    <t>Reference set provided to restore the working set</t>
  </si>
  <si>
    <t>D.2. Corrected Prior Year Expenditures</t>
  </si>
  <si>
    <t>D.3. Federal Restricted Rate Indirectes</t>
  </si>
  <si>
    <t>D.4. Adjusted Prior Year Expenditures</t>
  </si>
  <si>
    <t>D.5. Lesser of (D.1.) or (D.4.)</t>
  </si>
  <si>
    <t>D.6. Legislative Salary Adjustment</t>
  </si>
  <si>
    <t>D.7. Legislative Benefits Adjustment</t>
  </si>
  <si>
    <t xml:space="preserve">D.8. Actual Allocation Amount                     </t>
  </si>
  <si>
    <t>(D.5. plus (D.6.+D.7.)</t>
  </si>
  <si>
    <t xml:space="preserve">                                 Results</t>
  </si>
  <si>
    <t>Starting Point Allocation</t>
  </si>
  <si>
    <t xml:space="preserve">Starting Point Alternate Funding System Total </t>
  </si>
  <si>
    <t>Basic Program Riders</t>
  </si>
  <si>
    <t>Special Program Riders</t>
  </si>
  <si>
    <t>Average Distance</t>
  </si>
  <si>
    <t>Land Area</t>
  </si>
  <si>
    <t>Non-High District Providing Transportation (yes = 1)</t>
  </si>
  <si>
    <t>Non-High District Not Providing Transportation (yes = 1)</t>
  </si>
  <si>
    <t>Sum of Calculated Values</t>
  </si>
  <si>
    <t>Expected Allocation Constant Value</t>
  </si>
  <si>
    <t>Expected Allocation Value</t>
  </si>
  <si>
    <t>Expected Allocation</t>
  </si>
  <si>
    <t>Car Mile Reimbursement</t>
  </si>
  <si>
    <t>Expected allocation + Car Mileage</t>
  </si>
  <si>
    <t>Average District Funding Level</t>
  </si>
  <si>
    <t xml:space="preserve">change </t>
  </si>
  <si>
    <t>Alternate System Eligible (yes=1)</t>
  </si>
  <si>
    <t>Corrected expenditures</t>
  </si>
  <si>
    <t>Alternate system target allocation</t>
  </si>
  <si>
    <t>Alternate system amount</t>
  </si>
  <si>
    <t>$558K district (yes=1)</t>
  </si>
  <si>
    <t>Has data changed? (yes=1)</t>
  </si>
  <si>
    <t>Change in expected allocation</t>
  </si>
  <si>
    <t>Original Other Funding</t>
  </si>
  <si>
    <t>Reduction in Other Funding</t>
  </si>
  <si>
    <t>Adjust to positive value</t>
  </si>
  <si>
    <t>Limit to zero</t>
  </si>
  <si>
    <t>District Name</t>
  </si>
  <si>
    <t>Land_Area_DLA_</t>
  </si>
  <si>
    <t>Roadway_Miles_TRM_</t>
  </si>
  <si>
    <t>Average_Distance_AAD_</t>
  </si>
  <si>
    <t>Midday_Route_KRN_</t>
  </si>
  <si>
    <t>Destinations_AND_</t>
  </si>
  <si>
    <t>Basic_Program_CBPC_</t>
  </si>
  <si>
    <t>Special_Program_CSPC_</t>
  </si>
  <si>
    <t>Non_High_Yes_NHY_</t>
  </si>
  <si>
    <t>Non_High_No_NHN_</t>
  </si>
  <si>
    <t>Sum_of_Calculated_Values_SCV_</t>
  </si>
  <si>
    <t>Calculated_Expected_Allocation_EXAL_</t>
  </si>
  <si>
    <t>Adjustment_Non_High_AFNH_</t>
  </si>
  <si>
    <t>Adjustment_Low_Ridership_AFLE_</t>
  </si>
  <si>
    <t>Adjustment_Trans_Co_op_AFTC_</t>
  </si>
  <si>
    <t>Adjustment_ESD_AFET_</t>
  </si>
  <si>
    <t>Adjustment_Other_AFO_</t>
  </si>
  <si>
    <t>Alt_Calendar_Modifier_ACPA_</t>
  </si>
  <si>
    <t>Adjustment_Car_Mileage_CMA_</t>
  </si>
  <si>
    <t>Adjustment_Allocation_ADAL_</t>
  </si>
  <si>
    <t>Correct_Prior_Year_Exp_PYE_</t>
  </si>
  <si>
    <t>Federal_Indirects_FRR_</t>
  </si>
  <si>
    <t>Adjusted_Prior_Year_Exp_APYE_</t>
  </si>
  <si>
    <t>ID_ACAL_</t>
  </si>
  <si>
    <t>Adjustment_Legislative_Salary_LSA_</t>
  </si>
  <si>
    <t>Adjustment_Legislative_Benefit_LBA_</t>
  </si>
  <si>
    <t>Actual_Allocation_Amount_ALLOC_</t>
  </si>
  <si>
    <t>Aberdeen School District</t>
  </si>
  <si>
    <t>Adna School District</t>
  </si>
  <si>
    <t>Almira School District</t>
  </si>
  <si>
    <t>Anacortes School District</t>
  </si>
  <si>
    <t>Arlington School District</t>
  </si>
  <si>
    <t>Asotin-Anatone School District</t>
  </si>
  <si>
    <t>Auburn School District</t>
  </si>
  <si>
    <t>Bainbridge Island School District</t>
  </si>
  <si>
    <t>Battle Ground School District</t>
  </si>
  <si>
    <t>Bellevue School District</t>
  </si>
  <si>
    <t>Bellingham School District</t>
  </si>
  <si>
    <t>Benge School District</t>
  </si>
  <si>
    <t>Bethel School District</t>
  </si>
  <si>
    <t>Bickleton School District</t>
  </si>
  <si>
    <t>Blaine School District</t>
  </si>
  <si>
    <t>Boistfort School District</t>
  </si>
  <si>
    <t>Bremerton School District</t>
  </si>
  <si>
    <t>Brewster School District</t>
  </si>
  <si>
    <t>Bridgeport School District</t>
  </si>
  <si>
    <t>Brinnon School District</t>
  </si>
  <si>
    <t>Burlington-Edison School District</t>
  </si>
  <si>
    <t>Camas School District</t>
  </si>
  <si>
    <t>Cape Flattery School District</t>
  </si>
  <si>
    <t>Carbonado School District</t>
  </si>
  <si>
    <t>Cascade School District</t>
  </si>
  <si>
    <t>Cashmere School District</t>
  </si>
  <si>
    <t>Castle Rock School District</t>
  </si>
  <si>
    <t>Centerville School District</t>
  </si>
  <si>
    <t>Central Kitsap School District</t>
  </si>
  <si>
    <t>Central Valley School District</t>
  </si>
  <si>
    <t>Centralia School District</t>
  </si>
  <si>
    <t>Chehalis School District</t>
  </si>
  <si>
    <t>Cheney School District</t>
  </si>
  <si>
    <t>Chewelah School District</t>
  </si>
  <si>
    <t>Chimacum School District</t>
  </si>
  <si>
    <t>Clarkston School District</t>
  </si>
  <si>
    <t>Cle Elum-Roslyn School District</t>
  </si>
  <si>
    <t>Clover Park School District</t>
  </si>
  <si>
    <t>Colfax School District</t>
  </si>
  <si>
    <t>College Place School District</t>
  </si>
  <si>
    <t>Colton School District</t>
  </si>
  <si>
    <t>Columbia (Stevens) School District</t>
  </si>
  <si>
    <t>Columbia (Walla Walla) School District</t>
  </si>
  <si>
    <t>Colville School District</t>
  </si>
  <si>
    <t>Concrete School District</t>
  </si>
  <si>
    <t>Conway School District</t>
  </si>
  <si>
    <t>Cosmopolis School District</t>
  </si>
  <si>
    <t>Coulee-Hartline School District</t>
  </si>
  <si>
    <t>Coupeville School District</t>
  </si>
  <si>
    <t>Crescent School District</t>
  </si>
  <si>
    <t>Creston School District</t>
  </si>
  <si>
    <t>Curlew School District</t>
  </si>
  <si>
    <t>Cusick School District</t>
  </si>
  <si>
    <t>Darrington School District</t>
  </si>
  <si>
    <t>Davenport School District</t>
  </si>
  <si>
    <t>Dayton School District</t>
  </si>
  <si>
    <t>Deer Park School District</t>
  </si>
  <si>
    <t>Dieringer School District</t>
  </si>
  <si>
    <t>Dixie School District</t>
  </si>
  <si>
    <t>East Valley School District (Spokane)</t>
  </si>
  <si>
    <t>East Valley School District (Yakima)</t>
  </si>
  <si>
    <t>Eastmont School District</t>
  </si>
  <si>
    <t>Easton School District</t>
  </si>
  <si>
    <t>Eatonville School District</t>
  </si>
  <si>
    <t>Edmonds School District</t>
  </si>
  <si>
    <t>Educational Service District 105</t>
  </si>
  <si>
    <t>Educational Service District 112</t>
  </si>
  <si>
    <t>Educational Service District 113</t>
  </si>
  <si>
    <t>Ellensburg School District</t>
  </si>
  <si>
    <t>Elma School District</t>
  </si>
  <si>
    <t>Endicott School District</t>
  </si>
  <si>
    <t>Entiat School District</t>
  </si>
  <si>
    <t>Enumclaw School District</t>
  </si>
  <si>
    <t>Ephrata School District</t>
  </si>
  <si>
    <t>Evaline School District</t>
  </si>
  <si>
    <t>Everett School District</t>
  </si>
  <si>
    <t>Evergreen School District (Clark)</t>
  </si>
  <si>
    <t>Federal Way School District</t>
  </si>
  <si>
    <t>Ferndale School District</t>
  </si>
  <si>
    <t>Fife School District</t>
  </si>
  <si>
    <t>Finley School District</t>
  </si>
  <si>
    <t>Franklin Pierce School District</t>
  </si>
  <si>
    <t>Freeman School District</t>
  </si>
  <si>
    <t>Garfield School District</t>
  </si>
  <si>
    <t>Glenwood School District</t>
  </si>
  <si>
    <t>Goldendale School District</t>
  </si>
  <si>
    <t>Grand Coulee Dam School District</t>
  </si>
  <si>
    <t>Grandview School District</t>
  </si>
  <si>
    <t>Granger School District</t>
  </si>
  <si>
    <t>Granite Falls School District</t>
  </si>
  <si>
    <t>Grapeview School District</t>
  </si>
  <si>
    <t>Great Northern School District</t>
  </si>
  <si>
    <t>Green Mountain School District</t>
  </si>
  <si>
    <t>Griffin School District</t>
  </si>
  <si>
    <t>Harrington School District</t>
  </si>
  <si>
    <t>Highland School District</t>
  </si>
  <si>
    <t>Highline School District</t>
  </si>
  <si>
    <t>Hockinson School District</t>
  </si>
  <si>
    <t>Hood Canal School District</t>
  </si>
  <si>
    <t>Hoquiam School District</t>
  </si>
  <si>
    <t>Index School District</t>
  </si>
  <si>
    <t>Issaquah School District</t>
  </si>
  <si>
    <t>Kahlotus School District</t>
  </si>
  <si>
    <t>Keller School District</t>
  </si>
  <si>
    <t>Kelso School District</t>
  </si>
  <si>
    <t>Kennewick School District</t>
  </si>
  <si>
    <t>Kent School District</t>
  </si>
  <si>
    <t>Kettle Falls School District</t>
  </si>
  <si>
    <t>Kiona-Benton City School District</t>
  </si>
  <si>
    <t>Kittitas School District</t>
  </si>
  <si>
    <t>LaConner School District</t>
  </si>
  <si>
    <t>LaCrosse School District</t>
  </si>
  <si>
    <t>Lake Chelan School District</t>
  </si>
  <si>
    <t>Lake Quinault School District</t>
  </si>
  <si>
    <t>Lake Stevens School District</t>
  </si>
  <si>
    <t>Lake Washington School District</t>
  </si>
  <si>
    <t>Lakewood School District</t>
  </si>
  <si>
    <t>Lamont School District</t>
  </si>
  <si>
    <t>Liberty School District</t>
  </si>
  <si>
    <t>Lind School District</t>
  </si>
  <si>
    <t>Longview School District</t>
  </si>
  <si>
    <t>Lopez School District</t>
  </si>
  <si>
    <t>Lynden School District</t>
  </si>
  <si>
    <t>Mabton School District</t>
  </si>
  <si>
    <t>Mansfield School District</t>
  </si>
  <si>
    <t>Manson School District</t>
  </si>
  <si>
    <t>Mary M Knight School District</t>
  </si>
  <si>
    <t>Mary Walker School District</t>
  </si>
  <si>
    <t>Marysville School District</t>
  </si>
  <si>
    <t>McCleary School District</t>
  </si>
  <si>
    <t>Mead School District</t>
  </si>
  <si>
    <t>Medical Lake School District</t>
  </si>
  <si>
    <t>Mercer Island School District</t>
  </si>
  <si>
    <t>Meridian School District</t>
  </si>
  <si>
    <t>Methow Valley School District</t>
  </si>
  <si>
    <t>Mill A School District</t>
  </si>
  <si>
    <t>Monroe School District</t>
  </si>
  <si>
    <t>Montesano School District</t>
  </si>
  <si>
    <t>Morton School District</t>
  </si>
  <si>
    <t>Moses Lake School District</t>
  </si>
  <si>
    <t>Mossyrock School District</t>
  </si>
  <si>
    <t>Mount Adams School District</t>
  </si>
  <si>
    <t>Mount Baker School District</t>
  </si>
  <si>
    <t>Mount Pleasant School District</t>
  </si>
  <si>
    <t>Mount Vernon School District</t>
  </si>
  <si>
    <t>Mukilteo School District</t>
  </si>
  <si>
    <t>Naches Valley School District</t>
  </si>
  <si>
    <t>Napavine School District</t>
  </si>
  <si>
    <t>Naselle-Grays River Valley School District</t>
  </si>
  <si>
    <t>Nespelem School District</t>
  </si>
  <si>
    <t>Newport School District</t>
  </si>
  <si>
    <t>Nine Mile Falls School District</t>
  </si>
  <si>
    <t>Nooksack School District</t>
  </si>
  <si>
    <t>North Beach School District</t>
  </si>
  <si>
    <t>North Franklin School District</t>
  </si>
  <si>
    <t>North Kitsap School District</t>
  </si>
  <si>
    <t>North Mason School District</t>
  </si>
  <si>
    <t>North River School District</t>
  </si>
  <si>
    <t>North Thurston Public Schools</t>
  </si>
  <si>
    <t>Northport School District</t>
  </si>
  <si>
    <t>Northshore School District</t>
  </si>
  <si>
    <t>Oak Harbor School District</t>
  </si>
  <si>
    <t>Oakesdale School District</t>
  </si>
  <si>
    <t>Oakville School District</t>
  </si>
  <si>
    <t>Ocean Beach School District</t>
  </si>
  <si>
    <t>Ocosta School District</t>
  </si>
  <si>
    <t>Odessa School District</t>
  </si>
  <si>
    <t>Okanogan School District</t>
  </si>
  <si>
    <t>Olympia School District</t>
  </si>
  <si>
    <t>Omak School District</t>
  </si>
  <si>
    <t>Onalaska School District</t>
  </si>
  <si>
    <t>Onion Creek School District</t>
  </si>
  <si>
    <t>Orcas Island School District</t>
  </si>
  <si>
    <t>Orchard Prairie School District</t>
  </si>
  <si>
    <t>Orient School District</t>
  </si>
  <si>
    <t>Orondo School District</t>
  </si>
  <si>
    <t>Oroville School District</t>
  </si>
  <si>
    <t>Orting School District</t>
  </si>
  <si>
    <t>Othello School District</t>
  </si>
  <si>
    <t>Palisades School District</t>
  </si>
  <si>
    <t>Pasco School District</t>
  </si>
  <si>
    <t>Pateros School District</t>
  </si>
  <si>
    <t>Paterson School District</t>
  </si>
  <si>
    <t>Pe Ell School District</t>
  </si>
  <si>
    <t>Peninsula School District</t>
  </si>
  <si>
    <t>Pioneer School District</t>
  </si>
  <si>
    <t>Pomeroy School District</t>
  </si>
  <si>
    <t>Port Angeles School District</t>
  </si>
  <si>
    <t>Port Townsend School District</t>
  </si>
  <si>
    <t>Prescott School District</t>
  </si>
  <si>
    <t>Prosser School District</t>
  </si>
  <si>
    <t>Puget Sound Educational Service District 121</t>
  </si>
  <si>
    <t>Pullman School District</t>
  </si>
  <si>
    <t>Puyallup School District</t>
  </si>
  <si>
    <t>Queets-Clearwater School District</t>
  </si>
  <si>
    <t>Quilcene School District</t>
  </si>
  <si>
    <t>Quillayute Valley School District</t>
  </si>
  <si>
    <t>Quincy School District</t>
  </si>
  <si>
    <t>Rainier School District</t>
  </si>
  <si>
    <t>Raymond School District</t>
  </si>
  <si>
    <t>Reardan-Edwall School District</t>
  </si>
  <si>
    <t>Renton School District</t>
  </si>
  <si>
    <t>Republic School District</t>
  </si>
  <si>
    <t>Richland School District</t>
  </si>
  <si>
    <t>Riverside School District</t>
  </si>
  <si>
    <t>Riverview School District</t>
  </si>
  <si>
    <t>Rochester School District</t>
  </si>
  <si>
    <t>Roosevelt School District</t>
  </si>
  <si>
    <t>Rosalia School District</t>
  </si>
  <si>
    <t>Royal School District</t>
  </si>
  <si>
    <t>San Juan Island School District</t>
  </si>
  <si>
    <t>Seattle Public Schools</t>
  </si>
  <si>
    <t>Sedro-Woolley School District</t>
  </si>
  <si>
    <t>Selah School District</t>
  </si>
  <si>
    <t>Selkirk School District</t>
  </si>
  <si>
    <t>Sequim School District</t>
  </si>
  <si>
    <t>Shelton School District</t>
  </si>
  <si>
    <t>Shoreline School District</t>
  </si>
  <si>
    <t>Skamania School District</t>
  </si>
  <si>
    <t>Skykomish School District</t>
  </si>
  <si>
    <t>Snohomish School District</t>
  </si>
  <si>
    <t>Snoqualmie Valley School District</t>
  </si>
  <si>
    <t>Soap Lake School District</t>
  </si>
  <si>
    <t>South Bend School District</t>
  </si>
  <si>
    <t>South Kitsap School District</t>
  </si>
  <si>
    <t>South Whidbey School District</t>
  </si>
  <si>
    <t>Southside School District</t>
  </si>
  <si>
    <t>Spokane School District</t>
  </si>
  <si>
    <t>Sprague School District</t>
  </si>
  <si>
    <t>St. John School District</t>
  </si>
  <si>
    <t>Stanwood-Camano School District</t>
  </si>
  <si>
    <t>Star School District</t>
  </si>
  <si>
    <t>Starbuck School District</t>
  </si>
  <si>
    <t>Steilacoom Hist. School District</t>
  </si>
  <si>
    <t>Steptoe School District</t>
  </si>
  <si>
    <t>Stevenson-Carson School District</t>
  </si>
  <si>
    <t>Sultan School District</t>
  </si>
  <si>
    <t>Sumner School District</t>
  </si>
  <si>
    <t>Sunnyside School District</t>
  </si>
  <si>
    <t>Tacoma School District</t>
  </si>
  <si>
    <t>Taholah School District</t>
  </si>
  <si>
    <t>Tahoma School District</t>
  </si>
  <si>
    <t>Tekoa School District</t>
  </si>
  <si>
    <t>Tenino School District</t>
  </si>
  <si>
    <t>Thorp School District</t>
  </si>
  <si>
    <t>Toledo School District</t>
  </si>
  <si>
    <t>Tonasket School District</t>
  </si>
  <si>
    <t>Toppenish School District</t>
  </si>
  <si>
    <t>Touchet School District</t>
  </si>
  <si>
    <t>Toutle Lake School District</t>
  </si>
  <si>
    <t>Trout Lake School District</t>
  </si>
  <si>
    <t>Tukwila School District</t>
  </si>
  <si>
    <t>Tumwater School District</t>
  </si>
  <si>
    <t>Union Gap School District</t>
  </si>
  <si>
    <t>University Place School District</t>
  </si>
  <si>
    <t>Valley School District</t>
  </si>
  <si>
    <t>Vancouver School District</t>
  </si>
  <si>
    <t>Vashon Island School District</t>
  </si>
  <si>
    <t>Wahkiakum School District</t>
  </si>
  <si>
    <t>Wahluke School District</t>
  </si>
  <si>
    <t>Waitsburg School District</t>
  </si>
  <si>
    <t>Walla Walla School District</t>
  </si>
  <si>
    <t>Wapato School District</t>
  </si>
  <si>
    <t>Warden School District</t>
  </si>
  <si>
    <t>Washougal School District</t>
  </si>
  <si>
    <t>Washtucna School District</t>
  </si>
  <si>
    <t>Waterville School District</t>
  </si>
  <si>
    <t>Wellpinit School District</t>
  </si>
  <si>
    <t>Wenatchee School District</t>
  </si>
  <si>
    <t>West Valley School District (Spokane)</t>
  </si>
  <si>
    <t>West Valley School District (Yakima)</t>
  </si>
  <si>
    <t>White Pass School District</t>
  </si>
  <si>
    <t>White River School District</t>
  </si>
  <si>
    <t>White Salmon Valley School District</t>
  </si>
  <si>
    <t>Willapa Valley School District</t>
  </si>
  <si>
    <t>Wilson Creek School District</t>
  </si>
  <si>
    <t>Winlock School District</t>
  </si>
  <si>
    <t>Wishkah Valley School District</t>
  </si>
  <si>
    <t>Wishram School District</t>
  </si>
  <si>
    <t>Woodland School District</t>
  </si>
  <si>
    <t>Yakima School District</t>
  </si>
  <si>
    <t>Yelm School District</t>
  </si>
  <si>
    <t>Zillah School District</t>
  </si>
  <si>
    <t>DistrictName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</si>
</sst>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0"/>
    <numFmt numFmtId="165" formatCode="0.000000"/>
    <numFmt numFmtId="166" formatCode="0.00000"/>
    <numFmt numFmtId="167" formatCode="_(* #,##0_);_(* \(#,##0\);_(* &quot;-&quot;??_);_(@_)"/>
    <numFmt numFmtId="168" formatCode="_(* #,##0.000_);_(* \(#,##0.000\);_(* &quot;-&quot;??_);_(@_)"/>
  </numFmts>
  <fonts count="3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"/>
    </font>
    <font>
      <sz val="8"/>
      <name val="Arial"/>
      <family val="2"/>
    </font>
    <font>
      <b/>
      <sz val="14"/>
      <name val="Segoe UI"/>
      <family val="2"/>
    </font>
    <font>
      <sz val="10"/>
      <name val="Segoe UI"/>
      <family val="2"/>
    </font>
    <font>
      <b/>
      <sz val="12"/>
      <name val="Segoe UI"/>
      <family val="2"/>
    </font>
    <font>
      <b/>
      <sz val="10"/>
      <name val="Segoe UI"/>
      <family val="2"/>
    </font>
    <font>
      <u/>
      <sz val="10"/>
      <color theme="10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sz val="16"/>
      <name val="Segoe UI"/>
      <family val="2"/>
    </font>
    <font>
      <b/>
      <sz val="18"/>
      <name val="Segoe UI"/>
      <family val="2"/>
    </font>
    <font>
      <b/>
      <sz val="16"/>
      <name val="Segoe UI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31" applyNumberFormat="0" applyAlignment="0" applyProtection="0"/>
    <xf numFmtId="0" fontId="8" fillId="28" borderId="32" applyNumberFormat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3" applyNumberFormat="0" applyFill="0" applyAlignment="0" applyProtection="0"/>
    <xf numFmtId="0" fontId="12" fillId="0" borderId="34" applyNumberFormat="0" applyFill="0" applyAlignment="0" applyProtection="0"/>
    <xf numFmtId="0" fontId="13" fillId="0" borderId="3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30" borderId="31" applyNumberFormat="0" applyAlignment="0" applyProtection="0"/>
    <xf numFmtId="0" fontId="16" fillId="0" borderId="36" applyNumberFormat="0" applyFill="0" applyAlignment="0" applyProtection="0"/>
    <xf numFmtId="0" fontId="17" fillId="31" borderId="0" applyNumberFormat="0" applyBorder="0" applyAlignment="0" applyProtection="0"/>
    <xf numFmtId="0" fontId="4" fillId="0" borderId="0"/>
    <xf numFmtId="0" fontId="3" fillId="0" borderId="0"/>
    <xf numFmtId="0" fontId="1" fillId="0" borderId="0"/>
    <xf numFmtId="0" fontId="1" fillId="0" borderId="0" applyNumberFormat="0" applyFill="0" applyBorder="0" applyAlignment="0" applyProtection="0"/>
    <xf numFmtId="0" fontId="4" fillId="32" borderId="37" applyNumberFormat="0" applyFont="0" applyAlignment="0" applyProtection="0"/>
    <xf numFmtId="0" fontId="18" fillId="27" borderId="38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39" applyNumberFormat="0" applyFill="0" applyAlignment="0" applyProtection="0"/>
    <xf numFmtId="0" fontId="21" fillId="0" borderId="0" applyNumberFormat="0" applyFill="0" applyBorder="0" applyAlignment="0" applyProtection="0"/>
  </cellStyleXfs>
  <cellXfs count="155">
    <xf numFmtId="0" fontId="0" fillId="0" borderId="0" xfId="0"/>
    <xf numFmtId="0" fontId="22" fillId="0" borderId="1" xfId="0" applyFont="1" applyBorder="1" applyAlignment="1">
      <alignment horizontal="right" vertical="top" wrapText="1" readingOrder="1"/>
    </xf>
    <xf numFmtId="0" fontId="22" fillId="0" borderId="2" xfId="0" applyFont="1" applyBorder="1" applyAlignment="1">
      <alignment horizontal="right" vertical="top" wrapText="1" readingOrder="1"/>
    </xf>
    <xf numFmtId="0" fontId="23" fillId="0" borderId="3" xfId="0" applyFont="1" applyBorder="1" applyAlignment="1">
      <alignment horizontal="left" vertical="top" wrapText="1" readingOrder="1"/>
    </xf>
    <xf numFmtId="0" fontId="23" fillId="0" borderId="4" xfId="0" applyFont="1" applyBorder="1" applyAlignment="1">
      <alignment horizontal="left" vertical="top" wrapText="1" readingOrder="1"/>
    </xf>
    <xf numFmtId="0" fontId="23" fillId="0" borderId="5" xfId="0" applyFont="1" applyBorder="1" applyAlignment="1">
      <alignment horizontal="left" vertical="top" wrapText="1" readingOrder="1"/>
    </xf>
    <xf numFmtId="0" fontId="22" fillId="0" borderId="5" xfId="0" applyFont="1" applyBorder="1" applyAlignment="1">
      <alignment horizontal="right" vertical="top" wrapText="1" readingOrder="1"/>
    </xf>
    <xf numFmtId="44" fontId="0" fillId="0" borderId="5" xfId="30" applyFont="1" applyBorder="1"/>
    <xf numFmtId="0" fontId="0" fillId="33" borderId="0" xfId="0" applyFill="1"/>
    <xf numFmtId="0" fontId="0" fillId="33" borderId="6" xfId="0" applyFill="1" applyBorder="1"/>
    <xf numFmtId="0" fontId="0" fillId="33" borderId="7" xfId="0" applyFill="1" applyBorder="1"/>
    <xf numFmtId="0" fontId="0" fillId="33" borderId="8" xfId="0" applyFill="1" applyBorder="1"/>
    <xf numFmtId="0" fontId="0" fillId="33" borderId="9" xfId="0" applyFill="1" applyBorder="1"/>
    <xf numFmtId="0" fontId="0" fillId="33" borderId="10" xfId="0" applyFill="1" applyBorder="1"/>
    <xf numFmtId="0" fontId="0" fillId="33" borderId="11" xfId="0" applyFill="1" applyBorder="1"/>
    <xf numFmtId="0" fontId="0" fillId="33" borderId="12" xfId="0" applyFill="1" applyBorder="1"/>
    <xf numFmtId="0" fontId="0" fillId="33" borderId="13" xfId="0" applyFill="1" applyBorder="1"/>
    <xf numFmtId="0" fontId="1" fillId="33" borderId="10" xfId="0" applyFont="1" applyFill="1" applyBorder="1" applyAlignment="1">
      <alignment vertical="center" wrapText="1"/>
    </xf>
    <xf numFmtId="0" fontId="1" fillId="33" borderId="10" xfId="0" applyFont="1" applyFill="1" applyBorder="1"/>
    <xf numFmtId="164" fontId="1" fillId="33" borderId="10" xfId="0" applyNumberFormat="1" applyFont="1" applyFill="1" applyBorder="1" applyAlignment="1">
      <alignment vertical="center" wrapText="1"/>
    </xf>
    <xf numFmtId="0" fontId="23" fillId="33" borderId="0" xfId="0" applyFont="1" applyFill="1" applyAlignment="1">
      <alignment horizontal="left" vertical="top" wrapText="1" readingOrder="1"/>
    </xf>
    <xf numFmtId="0" fontId="22" fillId="33" borderId="0" xfId="0" applyFont="1" applyFill="1" applyAlignment="1">
      <alignment horizontal="right" vertical="top" wrapText="1" readingOrder="1"/>
    </xf>
    <xf numFmtId="0" fontId="1" fillId="33" borderId="0" xfId="0" applyFont="1" applyFill="1" applyAlignment="1">
      <alignment vertical="center" wrapText="1"/>
    </xf>
    <xf numFmtId="0" fontId="1" fillId="33" borderId="0" xfId="0" applyFont="1" applyFill="1"/>
    <xf numFmtId="0" fontId="22" fillId="33" borderId="0" xfId="0" applyFont="1" applyFill="1" applyAlignment="1">
      <alignment horizontal="center" vertical="center" wrapText="1" readingOrder="1"/>
    </xf>
    <xf numFmtId="44" fontId="0" fillId="0" borderId="0" xfId="30" applyFont="1"/>
    <xf numFmtId="0" fontId="23" fillId="0" borderId="14" xfId="0" applyFont="1" applyBorder="1" applyAlignment="1">
      <alignment horizontal="left" vertical="top" wrapText="1" readingOrder="1"/>
    </xf>
    <xf numFmtId="0" fontId="22" fillId="0" borderId="15" xfId="0" applyFont="1" applyBorder="1" applyAlignment="1">
      <alignment horizontal="right" vertical="top" wrapText="1" readingOrder="1"/>
    </xf>
    <xf numFmtId="166" fontId="22" fillId="0" borderId="1" xfId="0" applyNumberFormat="1" applyFont="1" applyBorder="1" applyAlignment="1">
      <alignment horizontal="right" vertical="top" wrapText="1" readingOrder="1"/>
    </xf>
    <xf numFmtId="0" fontId="2" fillId="0" borderId="0" xfId="0" applyFont="1" applyAlignment="1">
      <alignment horizontal="center" wrapText="1"/>
    </xf>
    <xf numFmtId="44" fontId="2" fillId="0" borderId="0" xfId="30" applyFont="1" applyAlignment="1">
      <alignment horizontal="center" wrapText="1"/>
    </xf>
    <xf numFmtId="0" fontId="0" fillId="0" borderId="0" xfId="0" applyAlignment="1">
      <alignment horizontal="center" wrapText="1"/>
    </xf>
    <xf numFmtId="167" fontId="2" fillId="0" borderId="0" xfId="28" applyNumberFormat="1" applyFont="1" applyAlignment="1">
      <alignment horizontal="center" wrapText="1"/>
    </xf>
    <xf numFmtId="167" fontId="0" fillId="0" borderId="0" xfId="28" applyNumberFormat="1" applyFont="1"/>
    <xf numFmtId="43" fontId="22" fillId="0" borderId="1" xfId="28" applyFont="1" applyBorder="1" applyAlignment="1">
      <alignment horizontal="right" vertical="top" wrapText="1" readingOrder="1"/>
    </xf>
    <xf numFmtId="167" fontId="22" fillId="0" borderId="1" xfId="28" applyNumberFormat="1" applyFont="1" applyBorder="1" applyAlignment="1">
      <alignment horizontal="right" vertical="top" wrapText="1" readingOrder="1"/>
    </xf>
    <xf numFmtId="165" fontId="22" fillId="0" borderId="3" xfId="0" applyNumberFormat="1" applyFont="1" applyBorder="1" applyAlignment="1">
      <alignment horizontal="right" vertical="top" wrapText="1" readingOrder="1"/>
    </xf>
    <xf numFmtId="165" fontId="22" fillId="0" borderId="4" xfId="0" applyNumberFormat="1" applyFont="1" applyBorder="1" applyAlignment="1">
      <alignment horizontal="right" vertical="top" wrapText="1" readingOrder="1"/>
    </xf>
    <xf numFmtId="165" fontId="1" fillId="0" borderId="4" xfId="0" applyNumberFormat="1" applyFont="1" applyBorder="1" applyAlignment="1">
      <alignment vertical="center" wrapText="1"/>
    </xf>
    <xf numFmtId="165" fontId="22" fillId="0" borderId="14" xfId="0" applyNumberFormat="1" applyFont="1" applyBorder="1" applyAlignment="1">
      <alignment horizontal="right" vertical="top" wrapText="1" readingOrder="1"/>
    </xf>
    <xf numFmtId="166" fontId="22" fillId="0" borderId="24" xfId="0" applyNumberFormat="1" applyFont="1" applyBorder="1" applyAlignment="1">
      <alignment horizontal="right" vertical="top" wrapText="1" readingOrder="1"/>
    </xf>
    <xf numFmtId="166" fontId="22" fillId="0" borderId="25" xfId="0" applyNumberFormat="1" applyFont="1" applyBorder="1" applyAlignment="1">
      <alignment horizontal="right" vertical="top" wrapText="1" readingOrder="1"/>
    </xf>
    <xf numFmtId="166" fontId="22" fillId="0" borderId="26" xfId="0" applyNumberFormat="1" applyFont="1" applyBorder="1" applyAlignment="1">
      <alignment horizontal="right" vertical="top" wrapText="1" readingOrder="1"/>
    </xf>
    <xf numFmtId="0" fontId="22" fillId="0" borderId="5" xfId="0" applyFont="1" applyBorder="1" applyAlignment="1">
      <alignment horizontal="right" vertical="center" wrapText="1" readingOrder="1"/>
    </xf>
    <xf numFmtId="44" fontId="22" fillId="0" borderId="5" xfId="30" applyFont="1" applyBorder="1" applyAlignment="1">
      <alignment horizontal="right" vertical="top" wrapText="1" readingOrder="1"/>
    </xf>
    <xf numFmtId="44" fontId="22" fillId="0" borderId="5" xfId="0" applyNumberFormat="1" applyFont="1" applyBorder="1" applyAlignment="1">
      <alignment horizontal="right" vertical="top" wrapText="1" readingOrder="1"/>
    </xf>
    <xf numFmtId="167" fontId="22" fillId="0" borderId="5" xfId="28" applyNumberFormat="1" applyFont="1" applyBorder="1" applyAlignment="1">
      <alignment horizontal="right" vertical="top" wrapText="1" readingOrder="1"/>
    </xf>
    <xf numFmtId="0" fontId="24" fillId="0" borderId="0" xfId="0" applyFont="1"/>
    <xf numFmtId="44" fontId="0" fillId="0" borderId="0" xfId="0" applyNumberFormat="1"/>
    <xf numFmtId="0" fontId="25" fillId="0" borderId="0" xfId="0" applyFont="1"/>
    <xf numFmtId="165" fontId="22" fillId="0" borderId="5" xfId="0" applyNumberFormat="1" applyFont="1" applyBorder="1" applyAlignment="1">
      <alignment horizontal="right" vertical="top" wrapText="1" readingOrder="1"/>
    </xf>
    <xf numFmtId="0" fontId="23" fillId="37" borderId="5" xfId="0" applyFont="1" applyFill="1" applyBorder="1" applyAlignment="1">
      <alignment horizontal="left" vertical="top" wrapText="1" readingOrder="1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34" borderId="0" xfId="0" applyFont="1" applyFill="1"/>
    <xf numFmtId="0" fontId="28" fillId="34" borderId="0" xfId="0" applyFont="1" applyFill="1"/>
    <xf numFmtId="0" fontId="31" fillId="0" borderId="0" xfId="39" applyFont="1"/>
    <xf numFmtId="0" fontId="27" fillId="0" borderId="0" xfId="0" applyFont="1" applyAlignment="1">
      <alignment horizontal="right"/>
    </xf>
    <xf numFmtId="0" fontId="27" fillId="38" borderId="19" xfId="0" applyFont="1" applyFill="1" applyBorder="1" applyAlignment="1">
      <alignment horizontal="left"/>
    </xf>
    <xf numFmtId="0" fontId="27" fillId="38" borderId="30" xfId="0" applyFont="1" applyFill="1" applyBorder="1" applyAlignment="1">
      <alignment horizontal="left"/>
    </xf>
    <xf numFmtId="0" fontId="27" fillId="38" borderId="20" xfId="0" applyFont="1" applyFill="1" applyBorder="1" applyAlignment="1">
      <alignment horizontal="left"/>
    </xf>
    <xf numFmtId="0" fontId="32" fillId="0" borderId="0" xfId="0" applyFont="1"/>
    <xf numFmtId="0" fontId="33" fillId="0" borderId="0" xfId="0" applyFont="1"/>
    <xf numFmtId="0" fontId="34" fillId="0" borderId="5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6" fillId="0" borderId="1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0" fillId="0" borderId="17" xfId="0" applyFont="1" applyBorder="1" applyAlignment="1">
      <alignment horizontal="left"/>
    </xf>
    <xf numFmtId="44" fontId="28" fillId="0" borderId="29" xfId="0" applyNumberFormat="1" applyFont="1" applyBorder="1"/>
    <xf numFmtId="0" fontId="28" fillId="33" borderId="6" xfId="0" applyFont="1" applyFill="1" applyBorder="1"/>
    <xf numFmtId="0" fontId="28" fillId="33" borderId="0" xfId="0" applyFont="1" applyFill="1"/>
    <xf numFmtId="0" fontId="33" fillId="33" borderId="0" xfId="0" applyFont="1" applyFill="1" applyAlignment="1">
      <alignment horizontal="center"/>
    </xf>
    <xf numFmtId="0" fontId="33" fillId="33" borderId="7" xfId="0" applyFont="1" applyFill="1" applyBorder="1" applyAlignment="1">
      <alignment horizontal="center"/>
    </xf>
    <xf numFmtId="0" fontId="28" fillId="33" borderId="8" xfId="0" applyFont="1" applyFill="1" applyBorder="1"/>
    <xf numFmtId="0" fontId="30" fillId="0" borderId="21" xfId="0" applyFont="1" applyBorder="1" applyAlignment="1">
      <alignment horizontal="left"/>
    </xf>
    <xf numFmtId="44" fontId="28" fillId="0" borderId="27" xfId="0" applyNumberFormat="1" applyFont="1" applyBorder="1"/>
    <xf numFmtId="0" fontId="28" fillId="33" borderId="9" xfId="0" applyFont="1" applyFill="1" applyBorder="1"/>
    <xf numFmtId="0" fontId="29" fillId="0" borderId="5" xfId="0" applyFont="1" applyBorder="1"/>
    <xf numFmtId="0" fontId="29" fillId="33" borderId="0" xfId="0" applyFont="1" applyFill="1"/>
    <xf numFmtId="0" fontId="28" fillId="33" borderId="10" xfId="0" applyFont="1" applyFill="1" applyBorder="1"/>
    <xf numFmtId="44" fontId="28" fillId="0" borderId="16" xfId="0" applyNumberFormat="1" applyFont="1" applyBorder="1"/>
    <xf numFmtId="0" fontId="30" fillId="0" borderId="19" xfId="0" applyFont="1" applyBorder="1"/>
    <xf numFmtId="0" fontId="28" fillId="37" borderId="5" xfId="0" applyFont="1" applyFill="1" applyBorder="1" applyProtection="1">
      <protection locked="0"/>
    </xf>
    <xf numFmtId="0" fontId="28" fillId="33" borderId="0" xfId="0" applyFont="1" applyFill="1" applyProtection="1">
      <protection locked="0"/>
    </xf>
    <xf numFmtId="0" fontId="30" fillId="0" borderId="5" xfId="0" applyFont="1" applyBorder="1" applyProtection="1">
      <protection locked="0"/>
    </xf>
    <xf numFmtId="0" fontId="28" fillId="37" borderId="20" xfId="0" applyFont="1" applyFill="1" applyBorder="1" applyProtection="1">
      <protection locked="0"/>
    </xf>
    <xf numFmtId="0" fontId="30" fillId="33" borderId="0" xfId="0" applyFont="1" applyFill="1" applyProtection="1">
      <protection locked="0"/>
    </xf>
    <xf numFmtId="0" fontId="30" fillId="0" borderId="5" xfId="0" applyFont="1" applyBorder="1"/>
    <xf numFmtId="0" fontId="28" fillId="33" borderId="11" xfId="0" applyFont="1" applyFill="1" applyBorder="1"/>
    <xf numFmtId="0" fontId="28" fillId="33" borderId="12" xfId="0" applyFont="1" applyFill="1" applyBorder="1"/>
    <xf numFmtId="0" fontId="28" fillId="33" borderId="13" xfId="0" applyFont="1" applyFill="1" applyBorder="1"/>
    <xf numFmtId="1" fontId="28" fillId="0" borderId="0" xfId="0" applyNumberFormat="1" applyFont="1"/>
    <xf numFmtId="0" fontId="28" fillId="0" borderId="18" xfId="0" applyFont="1" applyBorder="1" applyAlignment="1">
      <alignment horizontal="left"/>
    </xf>
    <xf numFmtId="0" fontId="28" fillId="0" borderId="6" xfId="0" applyFont="1" applyBorder="1"/>
    <xf numFmtId="0" fontId="28" fillId="0" borderId="7" xfId="0" applyFont="1" applyBorder="1" applyAlignment="1">
      <alignment horizontal="left" vertical="top" wrapText="1"/>
    </xf>
    <xf numFmtId="0" fontId="28" fillId="0" borderId="8" xfId="0" applyFont="1" applyBorder="1" applyAlignment="1">
      <alignment horizontal="left" vertical="top" wrapText="1"/>
    </xf>
    <xf numFmtId="0" fontId="30" fillId="0" borderId="18" xfId="0" applyFont="1" applyBorder="1" applyAlignment="1">
      <alignment horizontal="left"/>
    </xf>
    <xf numFmtId="0" fontId="28" fillId="0" borderId="11" xfId="0" applyFont="1" applyBorder="1"/>
    <xf numFmtId="0" fontId="28" fillId="0" borderId="12" xfId="0" applyFont="1" applyBorder="1" applyAlignment="1">
      <alignment horizontal="left" vertical="top" wrapText="1"/>
    </xf>
    <xf numFmtId="0" fontId="28" fillId="0" borderId="13" xfId="0" applyFont="1" applyBorder="1" applyAlignment="1">
      <alignment horizontal="left" vertical="top" wrapText="1"/>
    </xf>
    <xf numFmtId="0" fontId="28" fillId="0" borderId="12" xfId="0" applyFont="1" applyBorder="1"/>
    <xf numFmtId="0" fontId="28" fillId="0" borderId="19" xfId="0" applyFont="1" applyBorder="1"/>
    <xf numFmtId="0" fontId="28" fillId="0" borderId="30" xfId="0" applyFont="1" applyBorder="1"/>
    <xf numFmtId="0" fontId="28" fillId="0" borderId="20" xfId="0" applyFont="1" applyBorder="1"/>
    <xf numFmtId="0" fontId="28" fillId="0" borderId="16" xfId="0" applyFont="1" applyBorder="1"/>
    <xf numFmtId="0" fontId="28" fillId="35" borderId="6" xfId="0" applyFont="1" applyFill="1" applyBorder="1"/>
    <xf numFmtId="0" fontId="28" fillId="35" borderId="0" xfId="0" applyFont="1" applyFill="1" applyProtection="1">
      <protection hidden="1"/>
    </xf>
    <xf numFmtId="0" fontId="33" fillId="35" borderId="7" xfId="0" applyFont="1" applyFill="1" applyBorder="1" applyAlignment="1" applyProtection="1">
      <alignment horizontal="center" vertical="center"/>
      <protection hidden="1"/>
    </xf>
    <xf numFmtId="0" fontId="29" fillId="35" borderId="8" xfId="0" applyFont="1" applyFill="1" applyBorder="1"/>
    <xf numFmtId="0" fontId="28" fillId="35" borderId="9" xfId="0" applyFont="1" applyFill="1" applyBorder="1"/>
    <xf numFmtId="0" fontId="29" fillId="0" borderId="22" xfId="0" applyFont="1" applyBorder="1" applyProtection="1">
      <protection hidden="1"/>
    </xf>
    <xf numFmtId="0" fontId="28" fillId="35" borderId="10" xfId="0" applyFont="1" applyFill="1" applyBorder="1"/>
    <xf numFmtId="0" fontId="30" fillId="0" borderId="5" xfId="0" applyFont="1" applyBorder="1" applyProtection="1">
      <protection hidden="1"/>
    </xf>
    <xf numFmtId="0" fontId="28" fillId="0" borderId="5" xfId="0" applyFont="1" applyBorder="1" applyProtection="1">
      <protection hidden="1"/>
    </xf>
    <xf numFmtId="168" fontId="28" fillId="0" borderId="5" xfId="0" applyNumberFormat="1" applyFont="1" applyBorder="1" applyProtection="1">
      <protection hidden="1"/>
    </xf>
    <xf numFmtId="0" fontId="30" fillId="35" borderId="0" xfId="0" applyFont="1" applyFill="1" applyProtection="1">
      <protection hidden="1"/>
    </xf>
    <xf numFmtId="0" fontId="28" fillId="0" borderId="0" xfId="0" applyFont="1" applyAlignment="1">
      <alignment horizontal="center"/>
    </xf>
    <xf numFmtId="44" fontId="28" fillId="0" borderId="16" xfId="30" applyFont="1" applyFill="1" applyBorder="1" applyProtection="1"/>
    <xf numFmtId="0" fontId="28" fillId="0" borderId="20" xfId="0" applyFont="1" applyBorder="1" applyProtection="1">
      <protection hidden="1"/>
    </xf>
    <xf numFmtId="0" fontId="28" fillId="35" borderId="11" xfId="0" applyFont="1" applyFill="1" applyBorder="1"/>
    <xf numFmtId="0" fontId="28" fillId="35" borderId="12" xfId="0" applyFont="1" applyFill="1" applyBorder="1" applyProtection="1">
      <protection hidden="1"/>
    </xf>
    <xf numFmtId="0" fontId="28" fillId="35" borderId="13" xfId="0" applyFont="1" applyFill="1" applyBorder="1"/>
    <xf numFmtId="0" fontId="30" fillId="0" borderId="0" xfId="0" applyFont="1" applyAlignment="1">
      <alignment vertical="center"/>
    </xf>
    <xf numFmtId="44" fontId="28" fillId="0" borderId="16" xfId="30" applyFont="1" applyBorder="1" applyProtection="1"/>
    <xf numFmtId="0" fontId="30" fillId="0" borderId="40" xfId="0" applyFont="1" applyBorder="1" applyAlignment="1">
      <alignment horizontal="left"/>
    </xf>
    <xf numFmtId="0" fontId="28" fillId="0" borderId="41" xfId="0" applyFont="1" applyBorder="1"/>
    <xf numFmtId="0" fontId="29" fillId="36" borderId="22" xfId="0" applyFont="1" applyFill="1" applyBorder="1" applyAlignment="1">
      <alignment horizontal="left" vertical="top" wrapText="1"/>
    </xf>
    <xf numFmtId="44" fontId="29" fillId="36" borderId="5" xfId="0" applyNumberFormat="1" applyFont="1" applyFill="1" applyBorder="1" applyAlignment="1">
      <alignment vertical="top"/>
    </xf>
    <xf numFmtId="0" fontId="29" fillId="36" borderId="28" xfId="0" applyFont="1" applyFill="1" applyBorder="1" applyAlignment="1">
      <alignment horizontal="left" vertical="top" wrapText="1"/>
    </xf>
    <xf numFmtId="44" fontId="29" fillId="0" borderId="0" xfId="0" applyNumberFormat="1" applyFont="1"/>
    <xf numFmtId="0" fontId="29" fillId="0" borderId="19" xfId="0" applyFont="1" applyBorder="1" applyAlignment="1" applyProtection="1">
      <alignment horizontal="center"/>
      <protection locked="0"/>
    </xf>
    <xf numFmtId="0" fontId="29" fillId="0" borderId="20" xfId="0" applyFont="1" applyBorder="1" applyAlignment="1">
      <alignment horizontal="center"/>
    </xf>
    <xf numFmtId="44" fontId="28" fillId="0" borderId="0" xfId="0" applyNumberFormat="1" applyFont="1"/>
    <xf numFmtId="0" fontId="29" fillId="0" borderId="22" xfId="0" applyFont="1" applyBorder="1"/>
    <xf numFmtId="44" fontId="29" fillId="36" borderId="22" xfId="0" applyNumberFormat="1" applyFont="1" applyFill="1" applyBorder="1"/>
    <xf numFmtId="0" fontId="29" fillId="0" borderId="5" xfId="0" applyFont="1" applyBorder="1" applyAlignment="1">
      <alignment horizontal="left" vertical="top" wrapText="1"/>
    </xf>
    <xf numFmtId="0" fontId="28" fillId="0" borderId="9" xfId="0" applyFont="1" applyBorder="1" applyProtection="1">
      <protection locked="0"/>
    </xf>
    <xf numFmtId="44" fontId="28" fillId="0" borderId="22" xfId="0" applyNumberFormat="1" applyFont="1" applyBorder="1"/>
    <xf numFmtId="44" fontId="28" fillId="0" borderId="23" xfId="0" applyNumberFormat="1" applyFont="1" applyBorder="1" applyProtection="1">
      <protection locked="0"/>
    </xf>
    <xf numFmtId="0" fontId="28" fillId="0" borderId="23" xfId="0" applyFont="1" applyBorder="1" applyProtection="1">
      <protection locked="0"/>
    </xf>
    <xf numFmtId="44" fontId="28" fillId="0" borderId="23" xfId="30" applyFont="1" applyFill="1" applyBorder="1" applyProtection="1">
      <protection locked="0"/>
    </xf>
    <xf numFmtId="0" fontId="28" fillId="0" borderId="11" xfId="0" applyFont="1" applyBorder="1" applyProtection="1">
      <protection locked="0"/>
    </xf>
    <xf numFmtId="44" fontId="28" fillId="0" borderId="28" xfId="30" applyFont="1" applyFill="1" applyBorder="1" applyProtection="1">
      <protection locked="0"/>
    </xf>
    <xf numFmtId="0" fontId="28" fillId="0" borderId="7" xfId="0" applyFont="1" applyBorder="1" applyAlignment="1">
      <alignment horizontal="center"/>
    </xf>
    <xf numFmtId="0" fontId="28" fillId="0" borderId="0" xfId="0" applyFont="1" applyProtection="1">
      <protection locked="0"/>
    </xf>
    <xf numFmtId="44" fontId="28" fillId="0" borderId="0" xfId="30" applyFont="1" applyBorder="1" applyProtection="1">
      <protection locked="0"/>
    </xf>
    <xf numFmtId="44" fontId="28" fillId="0" borderId="0" xfId="0" applyNumberFormat="1" applyFont="1" applyProtection="1">
      <protection locked="0"/>
    </xf>
  </cellXfs>
  <cellStyles count="53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28" builtinId="3"/>
    <cellStyle name="Comma 2" xfId="29" xr:uid="{00000000-0005-0000-0000-00001C000000}"/>
    <cellStyle name="Currency" xfId="30" builtinId="4"/>
    <cellStyle name="Currency 2" xfId="31" xr:uid="{00000000-0005-0000-0000-00001E000000}"/>
    <cellStyle name="Currency 3" xfId="32" xr:uid="{00000000-0005-0000-0000-00001F000000}"/>
    <cellStyle name="Explanatory Text 2" xfId="33" xr:uid="{00000000-0005-0000-0000-000020000000}"/>
    <cellStyle name="Good 2" xfId="34" xr:uid="{00000000-0005-0000-0000-000021000000}"/>
    <cellStyle name="Heading 1 2" xfId="35" xr:uid="{00000000-0005-0000-0000-000022000000}"/>
    <cellStyle name="Heading 2 2" xfId="36" xr:uid="{00000000-0005-0000-0000-000023000000}"/>
    <cellStyle name="Heading 3 2" xfId="37" xr:uid="{00000000-0005-0000-0000-000024000000}"/>
    <cellStyle name="Heading 4 2" xfId="38" xr:uid="{00000000-0005-0000-0000-000025000000}"/>
    <cellStyle name="Hyperlink" xfId="39" builtinId="8"/>
    <cellStyle name="Input 2" xfId="40" xr:uid="{00000000-0005-0000-0000-000027000000}"/>
    <cellStyle name="Linked Cell 2" xfId="41" xr:uid="{00000000-0005-0000-0000-000028000000}"/>
    <cellStyle name="Neutral 2" xfId="42" xr:uid="{00000000-0005-0000-0000-000029000000}"/>
    <cellStyle name="Normal" xfId="0" builtinId="0"/>
    <cellStyle name="Normal 2" xfId="43" xr:uid="{00000000-0005-0000-0000-00002B000000}"/>
    <cellStyle name="Normal 3" xfId="44" xr:uid="{00000000-0005-0000-0000-00002C000000}"/>
    <cellStyle name="Normal 4" xfId="45" xr:uid="{00000000-0005-0000-0000-00002D000000}"/>
    <cellStyle name="Normal 5" xfId="46" xr:uid="{00000000-0005-0000-0000-00002E000000}"/>
    <cellStyle name="Note 2" xfId="47" xr:uid="{00000000-0005-0000-0000-00002F000000}"/>
    <cellStyle name="Output 2" xfId="48" xr:uid="{00000000-0005-0000-0000-000030000000}"/>
    <cellStyle name="Percent 2" xfId="49" xr:uid="{00000000-0005-0000-0000-000031000000}"/>
    <cellStyle name="Title" xfId="50" builtinId="15" customBuiltin="1"/>
    <cellStyle name="Total 2" xfId="51" xr:uid="{00000000-0005-0000-0000-000033000000}"/>
    <cellStyle name="Warning Text 2" xfId="52" xr:uid="{00000000-0005-0000-0000-000034000000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24D1B0-20CB-4813-AB1E-9411701DBF05}" name="Table1" displayName="Table1" ref="A1:AA284" totalsRowShown="0" headerRowDxfId="31" dataDxfId="30">
  <autoFilter ref="A1:AA284" xr:uid="{3E24D1B0-20CB-4813-AB1E-9411701DBF05}">
    <filterColumn colId="0">
      <filters>
        <filter val="Aberdeen School District"/>
      </filters>
    </filterColumn>
  </autoFilter>
  <tableColumns count="27">
    <tableColumn id="2" xr3:uid="{94AE392F-FE69-4E93-AC5E-AA031A0C7F97}" name="District Name" dataDxfId="29"/>
    <tableColumn id="3" xr3:uid="{F3683F5E-0A26-499C-B1D1-EE3AF5476108}" name="Land_Area_DLA_" dataDxfId="28"/>
    <tableColumn id="4" xr3:uid="{896C2023-8CE8-4B31-A052-BB79DC657F14}" name="Roadway_Miles_TRM_" dataDxfId="27"/>
    <tableColumn id="5" xr3:uid="{F7739442-5F82-4100-ABCA-4EABEB8B0EAC}" name="Average_Distance_AAD_" dataDxfId="26"/>
    <tableColumn id="6" xr3:uid="{F9A9D171-8403-44F3-A7C1-34D33D844A02}" name="Midday_Route_KRN_" dataDxfId="25"/>
    <tableColumn id="7" xr3:uid="{18051619-03BE-4C3D-91B5-4BD585A5711E}" name="Destinations_AND_" dataDxfId="24"/>
    <tableColumn id="8" xr3:uid="{111A7C6E-EB56-402C-AED9-C712DED227BE}" name="Basic_Program_CBPC_" dataDxfId="23"/>
    <tableColumn id="9" xr3:uid="{1019B2D2-CAA6-496E-B5C9-CCD6385C68C5}" name="Special_Program_CSPC_" dataDxfId="22"/>
    <tableColumn id="10" xr3:uid="{E504D447-A91E-49A8-A421-50E82A956E9D}" name="Non_High_Yes_NHY_" dataDxfId="21"/>
    <tableColumn id="11" xr3:uid="{FC54430D-801E-4B54-B716-CA61A2DB2B6C}" name="Non_High_No_NHN_" dataDxfId="20"/>
    <tableColumn id="12" xr3:uid="{BC057E20-9491-44BF-AEAB-163EA2F6B159}" name="Sum_of_Calculated_Values_SCV_" dataDxfId="19"/>
    <tableColumn id="13" xr3:uid="{8AC60868-8ACC-4935-A938-E84802056ABA}" name="Calculated_Expected_Allocation_EXAL_" dataDxfId="18"/>
    <tableColumn id="14" xr3:uid="{F0129203-4E9F-4E31-A7DD-940293EED3EC}" name="Adjustment_Non_High_AFNH_" dataDxfId="17"/>
    <tableColumn id="15" xr3:uid="{51E1F5E4-7EAF-4F8F-84CE-14EEA291AA3C}" name="Adjustment_Low_Ridership_AFLE_" dataDxfId="16"/>
    <tableColumn id="16" xr3:uid="{65313D40-1415-4FFE-9B2C-4E98BE6D25D4}" name="Adjustment_Trans_Co_op_AFTC_" dataDxfId="15"/>
    <tableColumn id="17" xr3:uid="{A1B3A876-8ACA-4E1D-9E70-04CCBCF24A8D}" name="Adjustment_ESD_AFET_" dataDxfId="14"/>
    <tableColumn id="18" xr3:uid="{0220BE1E-6CD9-4B92-B7CD-0DA3C9E0340A}" name="Adjustment_Other_AFO_" dataDxfId="13"/>
    <tableColumn id="19" xr3:uid="{9B7FFB37-FD85-409F-B700-D5040B4414E3}" name="Alt_Calendar_Modifier_ACPA_" dataDxfId="12"/>
    <tableColumn id="20" xr3:uid="{8B5074CA-637C-4E36-9C0D-B38BB7C3D390}" name="Adjustment_Car_Mileage_CMA_" dataDxfId="11"/>
    <tableColumn id="21" xr3:uid="{E9B7944B-9F74-4F41-AC48-EFDFA579D652}" name="Adjustment_Allocation_ADAL_" dataDxfId="10"/>
    <tableColumn id="22" xr3:uid="{976CB41F-6690-432C-B139-CD779B47ACF9}" name="Correct_Prior_Year_Exp_PYE_" dataDxfId="9"/>
    <tableColumn id="23" xr3:uid="{FA8961EF-8545-4D73-A0F7-9FCED3024FCD}" name="Federal_Indirects_FRR_" dataDxfId="8"/>
    <tableColumn id="24" xr3:uid="{35EF74F3-C585-4507-BB72-5D5A9494185D}" name="Adjusted_Prior_Year_Exp_APYE_" dataDxfId="7"/>
    <tableColumn id="25" xr3:uid="{F7D74D7C-8738-4275-B8C3-E8CB14943B42}" name="ID_ACAL_" dataDxfId="6"/>
    <tableColumn id="26" xr3:uid="{749A2278-C62F-4C1A-B90D-653F8A9ADB32}" name="Adjustment_Legislative_Salary_LSA_" dataDxfId="5"/>
    <tableColumn id="27" xr3:uid="{BE52279E-516E-4C0A-A9F1-0E00DB51DC5C}" name="Adjustment_Legislative_Benefit_LBA_" dataDxfId="4"/>
    <tableColumn id="28" xr3:uid="{E4CA072A-EBF7-414D-8BED-EFFCC9DC6987}" name="Actual_Allocation_Amount_ALLOC_" dataDxfId="3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12.wa.us/transportation/STARS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abSelected="1" workbookViewId="0">
      <selection activeCell="Q16" sqref="Q16"/>
    </sheetView>
  </sheetViews>
  <sheetFormatPr defaultRowHeight="12.75" x14ac:dyDescent="0.2"/>
  <cols>
    <col min="1" max="1" width="11.7109375" customWidth="1"/>
    <col min="8" max="8" width="8.85546875" customWidth="1"/>
  </cols>
  <sheetData>
    <row r="1" spans="1:13" ht="21" customHeight="1" x14ac:dyDescent="0.3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17.25" x14ac:dyDescent="0.3">
      <c r="A2" s="54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14.25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ht="14.25" x14ac:dyDescent="0.25">
      <c r="A4" s="55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3"/>
      <c r="L4" s="53"/>
      <c r="M4" s="53"/>
    </row>
    <row r="5" spans="1:13" ht="14.25" hidden="1" x14ac:dyDescent="0.25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ht="14.25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ht="17.25" x14ac:dyDescent="0.3">
      <c r="A7" s="54" t="s">
        <v>5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3" ht="14.25" x14ac:dyDescent="0.25">
      <c r="A8" s="53" t="s">
        <v>6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3" ht="14.25" x14ac:dyDescent="0.25">
      <c r="A9" s="53" t="s">
        <v>7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3" ht="14.25" x14ac:dyDescent="0.25">
      <c r="A10" s="53" t="s">
        <v>8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14.25" x14ac:dyDescent="0.25">
      <c r="A11" s="53" t="s">
        <v>9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</row>
    <row r="12" spans="1:13" ht="14.25" x14ac:dyDescent="0.25">
      <c r="A12" s="53" t="s">
        <v>10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</row>
    <row r="13" spans="1:13" ht="14.25" x14ac:dyDescent="0.25">
      <c r="A13" s="53" t="s">
        <v>11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</row>
    <row r="14" spans="1:13" ht="14.25" x14ac:dyDescent="0.25">
      <c r="A14" s="53" t="s">
        <v>12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</row>
    <row r="15" spans="1:13" ht="14.25" x14ac:dyDescent="0.25">
      <c r="A15" s="53" t="s">
        <v>13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 ht="14.25" x14ac:dyDescent="0.25">
      <c r="A16" s="53" t="s">
        <v>14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</row>
    <row r="17" spans="1:13" ht="14.25" x14ac:dyDescent="0.2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1:13" ht="14.25" hidden="1" x14ac:dyDescent="0.25">
      <c r="A18" s="53" t="s">
        <v>15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</row>
    <row r="19" spans="1:13" ht="14.25" hidden="1" x14ac:dyDescent="0.25">
      <c r="A19" s="53" t="s">
        <v>16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4.25" hidden="1" x14ac:dyDescent="0.25">
      <c r="A20" s="57" t="s">
        <v>17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13" ht="14.25" hidden="1" x14ac:dyDescent="0.25">
      <c r="A21" s="53" t="s">
        <v>18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2" spans="1:13" ht="14.25" hidden="1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4.25" hidden="1" x14ac:dyDescent="0.25">
      <c r="A23" s="53" t="s">
        <v>19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4.25" hidden="1" x14ac:dyDescent="0.25">
      <c r="A24" s="53" t="s">
        <v>20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</row>
    <row r="25" spans="1:13" ht="14.25" hidden="1" x14ac:dyDescent="0.25">
      <c r="A25" s="53" t="s">
        <v>21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</row>
    <row r="26" spans="1:13" ht="14.25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</row>
    <row r="27" spans="1:13" ht="17.25" x14ac:dyDescent="0.3">
      <c r="A27" s="54" t="s">
        <v>22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</row>
    <row r="28" spans="1:13" ht="14.25" x14ac:dyDescent="0.25">
      <c r="A28" s="53" t="s">
        <v>23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29" spans="1:13" ht="14.25" x14ac:dyDescent="0.25">
      <c r="A29" s="53" t="s">
        <v>24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</row>
    <row r="30" spans="1:13" ht="14.25" x14ac:dyDescent="0.25">
      <c r="A30" s="53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</row>
    <row r="31" spans="1:13" ht="14.25" x14ac:dyDescent="0.2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</row>
    <row r="32" spans="1:13" ht="14.25" x14ac:dyDescent="0.25">
      <c r="A32" s="53" t="s">
        <v>26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</row>
    <row r="33" spans="1:13" ht="14.25" x14ac:dyDescent="0.25">
      <c r="A33" s="53" t="s">
        <v>27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</row>
    <row r="34" spans="1:13" ht="14.25" x14ac:dyDescent="0.2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</row>
    <row r="35" spans="1:13" ht="14.25" x14ac:dyDescent="0.2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</row>
    <row r="36" spans="1:13" ht="14.25" x14ac:dyDescent="0.2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</row>
  </sheetData>
  <hyperlinks>
    <hyperlink ref="A20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65"/>
  <sheetViews>
    <sheetView zoomScale="90" zoomScaleNormal="90" workbookViewId="0">
      <selection activeCell="N22" sqref="N22"/>
    </sheetView>
  </sheetViews>
  <sheetFormatPr defaultColWidth="8.7109375" defaultRowHeight="14.25" x14ac:dyDescent="0.25"/>
  <cols>
    <col min="1" max="1" width="4.5703125" style="53" customWidth="1"/>
    <col min="2" max="2" width="49.28515625" style="53" customWidth="1"/>
    <col min="3" max="3" width="21.7109375" style="53" customWidth="1"/>
    <col min="4" max="4" width="4.85546875" style="53" customWidth="1"/>
    <col min="5" max="5" width="3.42578125" style="53" customWidth="1"/>
    <col min="6" max="6" width="27.42578125" style="53" customWidth="1"/>
    <col min="7" max="7" width="11.42578125" style="53" customWidth="1"/>
    <col min="8" max="8" width="6.140625" style="53" customWidth="1"/>
    <col min="9" max="9" width="26" style="53" customWidth="1"/>
    <col min="10" max="10" width="10.28515625" style="53" customWidth="1"/>
    <col min="11" max="12" width="3.5703125" style="53" customWidth="1"/>
    <col min="13" max="13" width="3.42578125" style="53" customWidth="1"/>
    <col min="14" max="14" width="70.42578125" style="53" customWidth="1"/>
    <col min="15" max="15" width="8.28515625" style="53" customWidth="1"/>
    <col min="16" max="16" width="3.140625" style="53" customWidth="1"/>
    <col min="17" max="17" width="27.140625" style="53" bestFit="1" customWidth="1"/>
    <col min="18" max="18" width="8.28515625" style="53" customWidth="1"/>
    <col min="19" max="19" width="3.5703125" style="53" customWidth="1"/>
    <col min="20" max="20" width="31.140625" style="53" bestFit="1" customWidth="1"/>
    <col min="21" max="16384" width="8.7109375" style="53"/>
  </cols>
  <sheetData>
    <row r="1" spans="2:20" ht="21" thickBot="1" x14ac:dyDescent="0.4">
      <c r="B1" s="58" t="s">
        <v>28</v>
      </c>
      <c r="C1" s="59" t="str">
        <f>'District Data'!A2</f>
        <v>Aberdeen School District</v>
      </c>
      <c r="D1" s="60"/>
      <c r="E1" s="60"/>
      <c r="F1" s="61"/>
      <c r="N1" s="62"/>
    </row>
    <row r="2" spans="2:20" ht="18" thickBot="1" x14ac:dyDescent="0.35">
      <c r="J2" s="63"/>
      <c r="K2" s="63"/>
      <c r="L2" s="63"/>
      <c r="M2" s="63"/>
      <c r="N2" s="62"/>
    </row>
    <row r="3" spans="2:20" ht="26.25" thickBot="1" x14ac:dyDescent="0.55000000000000004">
      <c r="B3" s="64" t="str">
        <f>IF((G8-G19+G10-G21+J8-J19)&lt;&gt;0,"Do the data sets match? NO","Do the data sets match?  Yes")</f>
        <v>Do the data sets match?  Yes</v>
      </c>
      <c r="F3" s="54"/>
      <c r="G3" s="65"/>
      <c r="H3" s="65"/>
      <c r="I3" s="65"/>
      <c r="J3" s="63"/>
      <c r="K3" s="63"/>
      <c r="L3" s="63"/>
      <c r="M3" s="63"/>
    </row>
    <row r="4" spans="2:20" ht="27" thickBot="1" x14ac:dyDescent="0.5">
      <c r="F4" s="66"/>
      <c r="G4" s="67"/>
      <c r="H4" s="67"/>
      <c r="I4" s="67"/>
    </row>
    <row r="5" spans="2:20" ht="26.25" thickBot="1" x14ac:dyDescent="0.3">
      <c r="B5" s="68" t="s">
        <v>29</v>
      </c>
      <c r="C5" s="69"/>
      <c r="E5" s="70"/>
      <c r="F5" s="71"/>
      <c r="G5" s="71" t="s">
        <v>30</v>
      </c>
      <c r="H5" s="72"/>
      <c r="I5" s="72"/>
      <c r="J5" s="72"/>
      <c r="K5" s="73"/>
      <c r="L5" s="74"/>
    </row>
    <row r="6" spans="2:20" ht="16.5" customHeight="1" thickBot="1" x14ac:dyDescent="0.35">
      <c r="B6" s="75" t="s">
        <v>31</v>
      </c>
      <c r="C6" s="76">
        <f>Calculator!E16</f>
        <v>1786745.4176177355</v>
      </c>
      <c r="E6" s="77"/>
      <c r="F6" s="78"/>
      <c r="G6" s="79" t="s">
        <v>32</v>
      </c>
      <c r="H6" s="80"/>
      <c r="I6" s="80"/>
      <c r="J6" s="80"/>
      <c r="K6" s="81"/>
      <c r="T6" s="54"/>
    </row>
    <row r="7" spans="2:20" ht="16.5" customHeight="1" thickBot="1" x14ac:dyDescent="0.35">
      <c r="B7" s="82"/>
      <c r="C7" s="83"/>
      <c r="E7" s="84"/>
      <c r="F7" s="85" t="s">
        <v>33</v>
      </c>
      <c r="G7" s="86"/>
      <c r="H7" s="86"/>
      <c r="I7" s="86"/>
      <c r="J7" s="86"/>
      <c r="K7" s="87"/>
    </row>
    <row r="8" spans="2:20" ht="16.5" customHeight="1" thickBot="1" x14ac:dyDescent="0.3">
      <c r="B8" s="82" t="s">
        <v>34</v>
      </c>
      <c r="C8" s="88">
        <f>Calculator!E30</f>
        <v>0</v>
      </c>
      <c r="E8" s="84"/>
      <c r="F8" s="89" t="s">
        <v>35</v>
      </c>
      <c r="G8" s="90">
        <f>G19</f>
        <v>1286.875</v>
      </c>
      <c r="H8" s="91"/>
      <c r="I8" s="92" t="s">
        <v>36</v>
      </c>
      <c r="J8" s="93">
        <f>J19</f>
        <v>200.375</v>
      </c>
      <c r="K8" s="87"/>
    </row>
    <row r="9" spans="2:20" ht="16.5" customHeight="1" thickBot="1" x14ac:dyDescent="0.3">
      <c r="B9" s="82"/>
      <c r="C9" s="88"/>
      <c r="E9" s="84"/>
      <c r="F9" s="78"/>
      <c r="G9" s="91"/>
      <c r="H9" s="91"/>
      <c r="I9" s="94"/>
      <c r="J9" s="91"/>
      <c r="K9" s="87"/>
    </row>
    <row r="10" spans="2:20" ht="16.5" customHeight="1" thickBot="1" x14ac:dyDescent="0.3">
      <c r="B10" s="82" t="s">
        <v>37</v>
      </c>
      <c r="C10" s="88">
        <f>Calculator!E44</f>
        <v>0</v>
      </c>
      <c r="E10" s="84"/>
      <c r="F10" s="95" t="s">
        <v>38</v>
      </c>
      <c r="G10" s="93">
        <f>G21</f>
        <v>10.5</v>
      </c>
      <c r="H10" s="91"/>
      <c r="I10" s="91"/>
      <c r="J10" s="91"/>
      <c r="K10" s="87"/>
    </row>
    <row r="11" spans="2:20" ht="16.5" customHeight="1" thickBot="1" x14ac:dyDescent="0.3">
      <c r="B11" s="82"/>
      <c r="C11" s="88"/>
      <c r="E11" s="96"/>
      <c r="F11" s="97"/>
      <c r="G11" s="97"/>
      <c r="H11" s="97"/>
      <c r="I11" s="97"/>
      <c r="J11" s="97"/>
      <c r="K11" s="98"/>
      <c r="T11" s="99"/>
    </row>
    <row r="12" spans="2:20" ht="16.5" customHeight="1" thickBot="1" x14ac:dyDescent="0.3">
      <c r="B12" s="82" t="s">
        <v>39</v>
      </c>
      <c r="C12" s="88">
        <f>C8+C10</f>
        <v>0</v>
      </c>
    </row>
    <row r="13" spans="2:20" ht="16.5" customHeight="1" x14ac:dyDescent="0.25">
      <c r="B13" s="100"/>
      <c r="C13" s="88"/>
      <c r="E13" s="101" t="s">
        <v>40</v>
      </c>
      <c r="F13" s="102"/>
      <c r="G13" s="102"/>
      <c r="H13" s="102"/>
      <c r="I13" s="102"/>
      <c r="J13" s="102"/>
      <c r="K13" s="103"/>
    </row>
    <row r="14" spans="2:20" ht="16.5" customHeight="1" thickBot="1" x14ac:dyDescent="0.3">
      <c r="B14" s="104" t="s">
        <v>41</v>
      </c>
      <c r="C14" s="88">
        <f>'District Data'!S2</f>
        <v>0</v>
      </c>
      <c r="E14" s="105" t="s">
        <v>42</v>
      </c>
      <c r="F14" s="106"/>
      <c r="G14" s="106"/>
      <c r="H14" s="106"/>
      <c r="I14" s="106"/>
      <c r="J14" s="106"/>
      <c r="K14" s="107"/>
    </row>
    <row r="15" spans="2:20" ht="16.5" customHeight="1" thickBot="1" x14ac:dyDescent="0.3">
      <c r="B15" s="104"/>
      <c r="C15" s="88"/>
      <c r="F15" s="108"/>
    </row>
    <row r="16" spans="2:20" ht="16.5" customHeight="1" thickBot="1" x14ac:dyDescent="0.3">
      <c r="B16" s="104" t="s">
        <v>43</v>
      </c>
      <c r="C16" s="88">
        <f>C6+C12+C14</f>
        <v>1786745.4176177355</v>
      </c>
      <c r="E16" s="109"/>
      <c r="F16" s="110"/>
      <c r="G16" s="71" t="s">
        <v>44</v>
      </c>
      <c r="H16" s="71"/>
      <c r="I16" s="71"/>
      <c r="J16" s="71"/>
      <c r="K16" s="111"/>
    </row>
    <row r="17" spans="2:20" ht="16.5" customHeight="1" thickBot="1" x14ac:dyDescent="0.35">
      <c r="B17" s="100"/>
      <c r="C17" s="112"/>
      <c r="E17" s="113"/>
      <c r="F17" s="114"/>
      <c r="G17" s="115" t="s">
        <v>45</v>
      </c>
      <c r="H17" s="115"/>
      <c r="I17" s="115"/>
      <c r="J17" s="115"/>
      <c r="K17" s="116"/>
      <c r="T17" s="54"/>
    </row>
    <row r="18" spans="2:20" ht="16.5" customHeight="1" thickBot="1" x14ac:dyDescent="0.35">
      <c r="B18" s="104" t="s">
        <v>46</v>
      </c>
      <c r="C18" s="88">
        <f>'District Data'!U2</f>
        <v>1649153.09</v>
      </c>
      <c r="E18" s="117"/>
      <c r="F18" s="118" t="s">
        <v>33</v>
      </c>
      <c r="G18" s="114"/>
      <c r="H18" s="114"/>
      <c r="I18" s="114"/>
      <c r="J18" s="114"/>
      <c r="K18" s="119"/>
    </row>
    <row r="19" spans="2:20" ht="16.5" customHeight="1" thickBot="1" x14ac:dyDescent="0.3">
      <c r="B19" s="100"/>
      <c r="C19" s="112"/>
      <c r="E19" s="117"/>
      <c r="F19" s="120" t="s">
        <v>35</v>
      </c>
      <c r="G19" s="121">
        <f>'District Data'!G2</f>
        <v>1286.875</v>
      </c>
      <c r="H19" s="114"/>
      <c r="I19" s="120" t="s">
        <v>36</v>
      </c>
      <c r="J19" s="122">
        <f>'District Data'!H2</f>
        <v>200.375</v>
      </c>
      <c r="K19" s="119"/>
    </row>
    <row r="20" spans="2:20" ht="16.5" customHeight="1" thickBot="1" x14ac:dyDescent="0.3">
      <c r="B20" s="104" t="s">
        <v>47</v>
      </c>
      <c r="C20" s="88">
        <f>'District Data'!V2</f>
        <v>43042.9</v>
      </c>
      <c r="E20" s="117"/>
      <c r="F20" s="114"/>
      <c r="G20" s="114"/>
      <c r="H20" s="114"/>
      <c r="I20" s="123"/>
      <c r="J20" s="114"/>
      <c r="K20" s="119"/>
      <c r="Q20" s="124"/>
    </row>
    <row r="21" spans="2:20" ht="16.5" customHeight="1" thickBot="1" x14ac:dyDescent="0.3">
      <c r="B21" s="104"/>
      <c r="C21" s="125"/>
      <c r="E21" s="117"/>
      <c r="F21" s="120" t="s">
        <v>38</v>
      </c>
      <c r="G21" s="126">
        <f>'District Data'!F2</f>
        <v>10.5</v>
      </c>
      <c r="H21" s="114"/>
      <c r="I21" s="114"/>
      <c r="J21" s="114"/>
      <c r="K21" s="119"/>
    </row>
    <row r="22" spans="2:20" ht="16.5" customHeight="1" thickBot="1" x14ac:dyDescent="0.3">
      <c r="B22" s="104" t="s">
        <v>48</v>
      </c>
      <c r="C22" s="125">
        <f>C18+C20</f>
        <v>1692195.99</v>
      </c>
      <c r="E22" s="127"/>
      <c r="F22" s="128"/>
      <c r="G22" s="128"/>
      <c r="H22" s="128"/>
      <c r="I22" s="128"/>
      <c r="J22" s="128"/>
      <c r="K22" s="129"/>
    </row>
    <row r="23" spans="2:20" ht="16.5" customHeight="1" x14ac:dyDescent="0.25">
      <c r="B23" s="104"/>
      <c r="C23" s="88"/>
    </row>
    <row r="24" spans="2:20" ht="16.5" customHeight="1" x14ac:dyDescent="0.25">
      <c r="B24" s="104" t="s">
        <v>49</v>
      </c>
      <c r="C24" s="125">
        <f>(MIN(C16,C22))</f>
        <v>1692195.99</v>
      </c>
    </row>
    <row r="25" spans="2:20" ht="16.5" customHeight="1" x14ac:dyDescent="0.25">
      <c r="B25" s="104"/>
      <c r="C25" s="88"/>
    </row>
    <row r="26" spans="2:20" ht="16.5" customHeight="1" x14ac:dyDescent="0.25">
      <c r="B26" s="104" t="s">
        <v>50</v>
      </c>
      <c r="C26" s="88">
        <f>'District Data'!Y2</f>
        <v>13865.79</v>
      </c>
    </row>
    <row r="27" spans="2:20" ht="16.5" customHeight="1" x14ac:dyDescent="0.25">
      <c r="B27" s="104"/>
      <c r="C27" s="88"/>
      <c r="E27" s="130"/>
      <c r="F27" s="130"/>
      <c r="G27" s="130"/>
      <c r="H27" s="130"/>
      <c r="I27" s="130"/>
      <c r="J27" s="130"/>
      <c r="K27" s="130"/>
    </row>
    <row r="28" spans="2:20" ht="16.5" customHeight="1" x14ac:dyDescent="0.3">
      <c r="B28" s="104" t="s">
        <v>51</v>
      </c>
      <c r="C28" s="131">
        <f>'District Data'!Z2</f>
        <v>19086.89</v>
      </c>
      <c r="E28" s="130"/>
      <c r="F28" s="130"/>
      <c r="G28" s="130"/>
      <c r="H28" s="130"/>
      <c r="I28" s="130"/>
      <c r="J28" s="130"/>
      <c r="K28" s="130"/>
      <c r="T28" s="54"/>
    </row>
    <row r="29" spans="2:20" ht="16.5" customHeight="1" thickBot="1" x14ac:dyDescent="0.3">
      <c r="B29" s="132"/>
      <c r="C29" s="133"/>
      <c r="E29" s="130"/>
      <c r="F29" s="130"/>
      <c r="G29" s="130"/>
      <c r="H29" s="130"/>
      <c r="I29" s="130"/>
      <c r="J29" s="130"/>
      <c r="K29" s="130"/>
    </row>
    <row r="30" spans="2:20" ht="19.5" customHeight="1" thickBot="1" x14ac:dyDescent="0.3">
      <c r="B30" s="134" t="s">
        <v>52</v>
      </c>
      <c r="C30" s="135">
        <f>C24+C26+C28</f>
        <v>1725148.67</v>
      </c>
      <c r="E30" s="130"/>
      <c r="F30" s="130"/>
      <c r="G30" s="130"/>
      <c r="H30" s="130"/>
      <c r="I30" s="130"/>
      <c r="J30" s="130"/>
      <c r="K30" s="130"/>
    </row>
    <row r="31" spans="2:20" ht="17.25" customHeight="1" thickBot="1" x14ac:dyDescent="0.35">
      <c r="B31" s="136" t="s">
        <v>53</v>
      </c>
      <c r="C31" s="137"/>
      <c r="E31" s="130"/>
      <c r="F31" s="130"/>
      <c r="G31" s="130"/>
      <c r="H31" s="130"/>
      <c r="I31" s="130"/>
      <c r="J31" s="130"/>
      <c r="K31" s="130"/>
    </row>
    <row r="32" spans="2:20" ht="15" thickBot="1" x14ac:dyDescent="0.3"/>
    <row r="33" spans="2:6" ht="18" thickBot="1" x14ac:dyDescent="0.35">
      <c r="B33" s="138" t="s">
        <v>54</v>
      </c>
      <c r="C33" s="139"/>
      <c r="F33" s="140"/>
    </row>
    <row r="34" spans="2:6" ht="18" thickBot="1" x14ac:dyDescent="0.35">
      <c r="B34" s="141" t="s">
        <v>55</v>
      </c>
      <c r="C34" s="142">
        <f>'District Data'!AA2</f>
        <v>1725148.67</v>
      </c>
    </row>
    <row r="35" spans="2:6" ht="35.25" thickBot="1" x14ac:dyDescent="0.35">
      <c r="B35" s="143" t="s">
        <v>56</v>
      </c>
      <c r="C35" s="142">
        <f>('District Data'!M2)+('District Data'!N2)+('District Data'!O2)+('District Data'!P2)</f>
        <v>0</v>
      </c>
    </row>
    <row r="36" spans="2:6" x14ac:dyDescent="0.25">
      <c r="B36" s="144"/>
      <c r="C36" s="145"/>
    </row>
    <row r="37" spans="2:6" x14ac:dyDescent="0.25">
      <c r="B37" s="144"/>
      <c r="C37" s="146"/>
    </row>
    <row r="38" spans="2:6" x14ac:dyDescent="0.25">
      <c r="B38" s="144"/>
      <c r="C38" s="147"/>
    </row>
    <row r="39" spans="2:6" x14ac:dyDescent="0.25">
      <c r="B39" s="144"/>
      <c r="C39" s="148"/>
    </row>
    <row r="40" spans="2:6" x14ac:dyDescent="0.25">
      <c r="B40" s="144"/>
      <c r="C40" s="148"/>
    </row>
    <row r="41" spans="2:6" x14ac:dyDescent="0.25">
      <c r="B41" s="144"/>
      <c r="C41" s="146"/>
    </row>
    <row r="42" spans="2:6" x14ac:dyDescent="0.25">
      <c r="B42" s="144"/>
      <c r="C42" s="146"/>
    </row>
    <row r="43" spans="2:6" x14ac:dyDescent="0.25">
      <c r="B43" s="144"/>
      <c r="C43" s="146"/>
    </row>
    <row r="44" spans="2:6" ht="15" thickBot="1" x14ac:dyDescent="0.3">
      <c r="B44" s="149"/>
      <c r="C44" s="150"/>
    </row>
    <row r="45" spans="2:6" x14ac:dyDescent="0.25">
      <c r="B45" s="151"/>
      <c r="C45" s="151"/>
    </row>
    <row r="46" spans="2:6" x14ac:dyDescent="0.25">
      <c r="B46" s="152"/>
      <c r="C46" s="152"/>
    </row>
    <row r="47" spans="2:6" x14ac:dyDescent="0.25">
      <c r="B47" s="152"/>
      <c r="C47" s="153"/>
    </row>
    <row r="48" spans="2:6" x14ac:dyDescent="0.25">
      <c r="B48" s="152"/>
      <c r="C48" s="154"/>
    </row>
    <row r="49" spans="2:3" x14ac:dyDescent="0.25">
      <c r="B49" s="152"/>
      <c r="C49" s="152"/>
    </row>
    <row r="50" spans="2:3" x14ac:dyDescent="0.25">
      <c r="B50" s="152"/>
      <c r="C50" s="152"/>
    </row>
    <row r="51" spans="2:3" x14ac:dyDescent="0.25">
      <c r="B51" s="152"/>
      <c r="C51" s="152"/>
    </row>
    <row r="52" spans="2:3" x14ac:dyDescent="0.25">
      <c r="B52" s="152"/>
      <c r="C52" s="152"/>
    </row>
    <row r="53" spans="2:3" x14ac:dyDescent="0.25">
      <c r="B53" s="152"/>
      <c r="C53" s="152"/>
    </row>
    <row r="54" spans="2:3" x14ac:dyDescent="0.25">
      <c r="B54" s="152"/>
      <c r="C54" s="152"/>
    </row>
    <row r="55" spans="2:3" x14ac:dyDescent="0.25">
      <c r="B55" s="152"/>
      <c r="C55" s="152"/>
    </row>
    <row r="56" spans="2:3" x14ac:dyDescent="0.25">
      <c r="B56" s="152"/>
      <c r="C56" s="152"/>
    </row>
    <row r="57" spans="2:3" x14ac:dyDescent="0.25">
      <c r="B57" s="152"/>
      <c r="C57" s="152"/>
    </row>
    <row r="58" spans="2:3" x14ac:dyDescent="0.25">
      <c r="B58" s="152"/>
      <c r="C58" s="152"/>
    </row>
    <row r="59" spans="2:3" x14ac:dyDescent="0.25">
      <c r="B59" s="152"/>
      <c r="C59" s="152"/>
    </row>
    <row r="60" spans="2:3" x14ac:dyDescent="0.25">
      <c r="B60" s="152"/>
      <c r="C60" s="152"/>
    </row>
    <row r="61" spans="2:3" x14ac:dyDescent="0.25">
      <c r="B61" s="152"/>
      <c r="C61" s="152"/>
    </row>
    <row r="62" spans="2:3" x14ac:dyDescent="0.25">
      <c r="B62" s="152"/>
      <c r="C62" s="152"/>
    </row>
    <row r="63" spans="2:3" x14ac:dyDescent="0.25">
      <c r="B63" s="152"/>
      <c r="C63" s="152"/>
    </row>
    <row r="64" spans="2:3" x14ac:dyDescent="0.25">
      <c r="B64" s="152"/>
      <c r="C64" s="152"/>
    </row>
    <row r="65" spans="2:3" x14ac:dyDescent="0.25">
      <c r="B65" s="152"/>
      <c r="C65" s="152"/>
    </row>
  </sheetData>
  <sheetProtection sheet="1" objects="1" scenarios="1"/>
  <conditionalFormatting sqref="B3">
    <cfRule type="containsText" dxfId="2" priority="1" stopIfTrue="1" operator="containsText" text="Do the data sets match?  Yes">
      <formula>NOT(ISERROR(SEARCH("Do the data sets match?  Yes",B3)))</formula>
    </cfRule>
    <cfRule type="containsText" dxfId="1" priority="2" stopIfTrue="1" operator="containsText" text="Do the data sets match? NO">
      <formula>NOT(ISERROR(SEARCH("Do the data sets match? NO",B3)))</formula>
    </cfRule>
    <cfRule type="cellIs" dxfId="0" priority="3" stopIfTrue="1" operator="equal">
      <formula>"No"</formula>
    </cfRule>
  </conditionalFormatting>
  <pageMargins left="0.7" right="0.7" top="0.75" bottom="0.75" header="0.3" footer="0.3"/>
  <pageSetup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1"/>
  <sheetViews>
    <sheetView workbookViewId="0">
      <selection activeCell="H22" sqref="H22"/>
    </sheetView>
  </sheetViews>
  <sheetFormatPr defaultRowHeight="12.75" x14ac:dyDescent="0.2"/>
  <cols>
    <col min="1" max="1" width="32.7109375" customWidth="1"/>
    <col min="2" max="2" width="32.42578125" customWidth="1"/>
    <col min="3" max="3" width="14.140625" bestFit="1" customWidth="1"/>
    <col min="4" max="4" width="11.28515625" customWidth="1"/>
    <col min="5" max="5" width="16.140625" bestFit="1" customWidth="1"/>
    <col min="6" max="6" width="13.7109375" bestFit="1" customWidth="1"/>
    <col min="7" max="7" width="13.85546875" bestFit="1" customWidth="1"/>
    <col min="8" max="8" width="12.140625" bestFit="1" customWidth="1"/>
  </cols>
  <sheetData>
    <row r="1" spans="1:6" ht="13.5" thickBot="1" x14ac:dyDescent="0.25">
      <c r="A1" s="9"/>
      <c r="B1" s="10"/>
      <c r="C1" s="10"/>
      <c r="D1" s="10"/>
      <c r="E1" s="10"/>
      <c r="F1" s="11"/>
    </row>
    <row r="2" spans="1:6" x14ac:dyDescent="0.2">
      <c r="A2" s="12"/>
      <c r="B2" s="3" t="s">
        <v>57</v>
      </c>
      <c r="C2" s="2">
        <f>(Simulator!G8)+1</f>
        <v>1287.875</v>
      </c>
      <c r="D2" s="40">
        <v>0.66498000000000002</v>
      </c>
      <c r="E2" s="36">
        <f>IFERROR((LN(C2)*D2),0)</f>
        <v>4.7617547717793345</v>
      </c>
      <c r="F2" s="17"/>
    </row>
    <row r="3" spans="1:6" x14ac:dyDescent="0.2">
      <c r="A3" s="12"/>
      <c r="B3" s="4" t="s">
        <v>58</v>
      </c>
      <c r="C3" s="34">
        <f>(Simulator!J8)+1</f>
        <v>201.375</v>
      </c>
      <c r="D3" s="41">
        <v>0.11</v>
      </c>
      <c r="E3" s="37">
        <f>IFERROR((LN(C3)*D3),0)</f>
        <v>0.58356857256468531</v>
      </c>
      <c r="F3" s="17"/>
    </row>
    <row r="4" spans="1:6" x14ac:dyDescent="0.2">
      <c r="A4" s="12"/>
      <c r="B4" s="4" t="s">
        <v>38</v>
      </c>
      <c r="C4" s="1">
        <f>Simulator!G10</f>
        <v>10.5</v>
      </c>
      <c r="D4" s="41">
        <v>1.523E-2</v>
      </c>
      <c r="E4" s="37">
        <f>C4*D4</f>
        <v>0.159915</v>
      </c>
      <c r="F4" s="17"/>
    </row>
    <row r="5" spans="1:6" x14ac:dyDescent="0.2">
      <c r="A5" s="12"/>
      <c r="B5" s="4" t="s">
        <v>59</v>
      </c>
      <c r="C5" s="1">
        <f>'District Data'!D2</f>
        <v>3.5787265000000001</v>
      </c>
      <c r="D5" s="41">
        <v>4.231E-2</v>
      </c>
      <c r="E5" s="37">
        <f>C5*D5</f>
        <v>0.151415918215</v>
      </c>
      <c r="F5" s="17"/>
    </row>
    <row r="6" spans="1:6" x14ac:dyDescent="0.2">
      <c r="A6" s="12"/>
      <c r="B6" s="4" t="s">
        <v>60</v>
      </c>
      <c r="C6" s="28">
        <f>('District Data'!B2)</f>
        <v>128.9</v>
      </c>
      <c r="D6" s="41">
        <v>2.8389999999999999E-2</v>
      </c>
      <c r="E6" s="38">
        <f>IFERROR((LN(C6)*D6),0)</f>
        <v>0.13794805787334258</v>
      </c>
      <c r="F6" s="18"/>
    </row>
    <row r="7" spans="1:6" ht="25.5" x14ac:dyDescent="0.2">
      <c r="A7" s="12"/>
      <c r="B7" s="4" t="s">
        <v>61</v>
      </c>
      <c r="C7" s="35">
        <f>'District Data'!I2</f>
        <v>0</v>
      </c>
      <c r="D7" s="41">
        <v>0</v>
      </c>
      <c r="E7" s="37">
        <f>C7*D7</f>
        <v>0</v>
      </c>
      <c r="F7" s="17"/>
    </row>
    <row r="8" spans="1:6" ht="26.25" thickBot="1" x14ac:dyDescent="0.25">
      <c r="A8" s="12"/>
      <c r="B8" s="26" t="s">
        <v>62</v>
      </c>
      <c r="C8" s="27">
        <f>'District Data'!J2</f>
        <v>0</v>
      </c>
      <c r="D8" s="42">
        <v>-0.207785</v>
      </c>
      <c r="E8" s="39">
        <f>C8*D8</f>
        <v>0</v>
      </c>
      <c r="F8" s="17"/>
    </row>
    <row r="9" spans="1:6" ht="13.5" thickBot="1" x14ac:dyDescent="0.25">
      <c r="A9" s="12"/>
      <c r="B9" s="20"/>
      <c r="C9" s="21"/>
      <c r="D9" s="21"/>
      <c r="E9" s="21"/>
      <c r="F9" s="17"/>
    </row>
    <row r="10" spans="1:6" ht="13.5" thickBot="1" x14ac:dyDescent="0.25">
      <c r="A10" s="12"/>
      <c r="B10" s="5" t="s">
        <v>63</v>
      </c>
      <c r="C10" s="22"/>
      <c r="D10" s="22"/>
      <c r="E10" s="50">
        <f>SUM(E2:E8)</f>
        <v>5.7946023204323618</v>
      </c>
      <c r="F10" s="19"/>
    </row>
    <row r="11" spans="1:6" ht="13.5" thickBot="1" x14ac:dyDescent="0.25">
      <c r="A11" s="12"/>
      <c r="B11" s="8"/>
      <c r="C11" s="8"/>
      <c r="D11" s="8"/>
      <c r="E11" s="8"/>
      <c r="F11" s="17"/>
    </row>
    <row r="12" spans="1:6" ht="26.25" thickBot="1" x14ac:dyDescent="0.25">
      <c r="A12" s="12"/>
      <c r="B12" s="5" t="s">
        <v>64</v>
      </c>
      <c r="C12" s="23"/>
      <c r="D12" s="22"/>
      <c r="E12" s="43">
        <v>8.6013040000000007</v>
      </c>
      <c r="F12" s="18"/>
    </row>
    <row r="13" spans="1:6" ht="13.5" thickBot="1" x14ac:dyDescent="0.25">
      <c r="A13" s="12"/>
      <c r="B13" s="20"/>
      <c r="C13" s="23"/>
      <c r="D13" s="22"/>
      <c r="E13" s="24"/>
      <c r="F13" s="18"/>
    </row>
    <row r="14" spans="1:6" ht="13.5" thickBot="1" x14ac:dyDescent="0.25">
      <c r="A14" s="12"/>
      <c r="B14" s="5" t="s">
        <v>65</v>
      </c>
      <c r="C14" s="22"/>
      <c r="D14" s="22"/>
      <c r="E14" s="50">
        <f>E10+E12</f>
        <v>14.395906320432363</v>
      </c>
      <c r="F14" s="13"/>
    </row>
    <row r="15" spans="1:6" ht="13.5" thickBot="1" x14ac:dyDescent="0.25">
      <c r="A15" s="12"/>
      <c r="B15" s="20"/>
      <c r="C15" s="22"/>
      <c r="D15" s="22"/>
      <c r="E15" s="21"/>
      <c r="F15" s="13"/>
    </row>
    <row r="16" spans="1:6" ht="13.5" thickBot="1" x14ac:dyDescent="0.25">
      <c r="A16" s="12"/>
      <c r="B16" s="5" t="s">
        <v>66</v>
      </c>
      <c r="C16" s="8"/>
      <c r="D16" s="8"/>
      <c r="E16" s="7">
        <f>EXP(E14)</f>
        <v>1786745.4176177355</v>
      </c>
      <c r="F16" s="13"/>
    </row>
    <row r="17" spans="1:8" ht="13.5" thickBot="1" x14ac:dyDescent="0.25">
      <c r="A17" s="12"/>
      <c r="B17" s="8"/>
      <c r="C17" s="8"/>
      <c r="D17" s="8"/>
      <c r="E17" s="8"/>
      <c r="F17" s="13"/>
    </row>
    <row r="18" spans="1:8" ht="13.5" thickBot="1" x14ac:dyDescent="0.25">
      <c r="A18" s="12"/>
      <c r="B18" s="5" t="s">
        <v>67</v>
      </c>
      <c r="C18" s="8"/>
      <c r="D18" s="8"/>
      <c r="E18" s="7">
        <f>'District Data'!S2</f>
        <v>0</v>
      </c>
      <c r="F18" s="13"/>
    </row>
    <row r="19" spans="1:8" ht="13.5" thickBot="1" x14ac:dyDescent="0.25">
      <c r="A19" s="12"/>
      <c r="B19" s="8"/>
      <c r="C19" s="8"/>
      <c r="D19" s="8"/>
      <c r="E19" s="8"/>
      <c r="F19" s="13"/>
    </row>
    <row r="20" spans="1:8" ht="26.25" thickBot="1" x14ac:dyDescent="0.25">
      <c r="A20" s="12"/>
      <c r="B20" s="5" t="s">
        <v>68</v>
      </c>
      <c r="C20" s="8"/>
      <c r="D20" s="8"/>
      <c r="E20" s="7">
        <f>E16+E18</f>
        <v>1786745.4176177355</v>
      </c>
      <c r="F20" s="13"/>
    </row>
    <row r="21" spans="1:8" ht="13.5" thickBot="1" x14ac:dyDescent="0.25">
      <c r="A21" s="12"/>
      <c r="B21" s="20"/>
      <c r="C21" s="8"/>
      <c r="D21" s="8"/>
      <c r="E21" s="21"/>
      <c r="F21" s="13"/>
    </row>
    <row r="22" spans="1:8" ht="13.5" thickBot="1" x14ac:dyDescent="0.25">
      <c r="A22" s="12"/>
      <c r="B22" s="51" t="s">
        <v>69</v>
      </c>
      <c r="C22" s="8"/>
      <c r="D22" s="8"/>
      <c r="E22" s="6">
        <v>0.98752252890640824</v>
      </c>
      <c r="F22" s="13"/>
      <c r="H22" t="s">
        <v>70</v>
      </c>
    </row>
    <row r="23" spans="1:8" ht="13.5" thickBot="1" x14ac:dyDescent="0.25">
      <c r="A23" s="12"/>
      <c r="B23" s="20"/>
      <c r="C23" s="8"/>
      <c r="D23" s="8"/>
      <c r="E23" s="20"/>
      <c r="F23" s="13"/>
    </row>
    <row r="24" spans="1:8" ht="13.5" thickBot="1" x14ac:dyDescent="0.25">
      <c r="A24" s="12"/>
      <c r="B24" s="5" t="s">
        <v>71</v>
      </c>
      <c r="C24" s="8"/>
      <c r="D24" s="8"/>
      <c r="E24" s="6">
        <f>IF(('District Data'!M2+'District Data'!N2+'District Data'!O2+'District Data'!P2)&gt;0,1,0)</f>
        <v>0</v>
      </c>
      <c r="F24" s="13"/>
    </row>
    <row r="25" spans="1:8" ht="13.5" thickBot="1" x14ac:dyDescent="0.25">
      <c r="A25" s="12"/>
      <c r="B25" s="8"/>
      <c r="C25" s="8"/>
      <c r="D25" s="8"/>
      <c r="E25" s="8"/>
      <c r="F25" s="13"/>
    </row>
    <row r="26" spans="1:8" ht="13.5" thickBot="1" x14ac:dyDescent="0.25">
      <c r="A26" s="12"/>
      <c r="B26" s="5" t="s">
        <v>72</v>
      </c>
      <c r="C26" s="8"/>
      <c r="D26" s="8"/>
      <c r="E26" s="44">
        <f>'District Data'!U2</f>
        <v>1649153.09</v>
      </c>
      <c r="F26" s="13"/>
    </row>
    <row r="27" spans="1:8" ht="13.5" thickBot="1" x14ac:dyDescent="0.25">
      <c r="A27" s="12"/>
      <c r="B27" s="8"/>
      <c r="C27" s="8"/>
      <c r="D27" s="8"/>
      <c r="E27" s="8"/>
      <c r="F27" s="13"/>
    </row>
    <row r="28" spans="1:8" ht="13.5" thickBot="1" x14ac:dyDescent="0.25">
      <c r="A28" s="12"/>
      <c r="B28" s="5" t="s">
        <v>73</v>
      </c>
      <c r="C28" s="8"/>
      <c r="D28" s="8"/>
      <c r="E28" s="45">
        <f>E26*E22</f>
        <v>1628575.8299906175</v>
      </c>
      <c r="F28" s="13"/>
    </row>
    <row r="29" spans="1:8" ht="13.5" thickBot="1" x14ac:dyDescent="0.25">
      <c r="A29" s="12"/>
      <c r="B29" s="8"/>
      <c r="C29" s="8"/>
      <c r="D29" s="8"/>
      <c r="E29" s="8"/>
      <c r="F29" s="13"/>
    </row>
    <row r="30" spans="1:8" ht="13.5" thickBot="1" x14ac:dyDescent="0.25">
      <c r="A30" s="12"/>
      <c r="B30" s="5" t="s">
        <v>74</v>
      </c>
      <c r="C30" s="8"/>
      <c r="D30" s="8"/>
      <c r="E30" s="44">
        <f>IF(E20&lt;E28,E28-E20,0)*E24</f>
        <v>0</v>
      </c>
      <c r="F30" s="13"/>
      <c r="G30" s="48"/>
      <c r="H30" s="48"/>
    </row>
    <row r="31" spans="1:8" ht="13.5" thickBot="1" x14ac:dyDescent="0.25">
      <c r="A31" s="12"/>
      <c r="B31" s="8"/>
      <c r="C31" s="8"/>
      <c r="D31" s="8"/>
      <c r="E31" s="8"/>
      <c r="F31" s="13"/>
    </row>
    <row r="32" spans="1:8" ht="13.5" thickBot="1" x14ac:dyDescent="0.25">
      <c r="A32" s="12"/>
      <c r="B32" s="5" t="s">
        <v>75</v>
      </c>
      <c r="C32" s="8"/>
      <c r="D32" s="8"/>
      <c r="E32" s="46">
        <f>IF('District Data'!Q2&gt;0,1,0)</f>
        <v>0</v>
      </c>
      <c r="F32" s="13"/>
    </row>
    <row r="33" spans="1:6" ht="13.5" thickBot="1" x14ac:dyDescent="0.25">
      <c r="A33" s="12"/>
      <c r="B33" s="8"/>
      <c r="C33" s="8"/>
      <c r="D33" s="8"/>
      <c r="E33" s="8"/>
      <c r="F33" s="13"/>
    </row>
    <row r="34" spans="1:6" ht="13.5" thickBot="1" x14ac:dyDescent="0.25">
      <c r="A34" s="12"/>
      <c r="B34" s="5" t="s">
        <v>76</v>
      </c>
      <c r="C34" s="8"/>
      <c r="D34" s="8"/>
      <c r="E34" s="46">
        <f>IF((Simulator!G8-Simulator!G19)+(Simulator!G10-Simulator!G21)+(Simulator!J8-Simulator!J19)&lt;&gt;0,1,0)</f>
        <v>0</v>
      </c>
      <c r="F34" s="13"/>
    </row>
    <row r="35" spans="1:6" ht="13.5" thickBot="1" x14ac:dyDescent="0.25">
      <c r="A35" s="12"/>
      <c r="B35" s="8"/>
      <c r="C35" s="8"/>
      <c r="D35" s="8"/>
      <c r="E35" s="8"/>
      <c r="F35" s="13"/>
    </row>
    <row r="36" spans="1:6" ht="13.5" thickBot="1" x14ac:dyDescent="0.25">
      <c r="A36" s="12"/>
      <c r="B36" s="5" t="s">
        <v>77</v>
      </c>
      <c r="C36" s="8"/>
      <c r="D36" s="8"/>
      <c r="E36" s="44">
        <f>E16-'District Data'!L2</f>
        <v>5.3551048040390015E-9</v>
      </c>
      <c r="F36" s="13"/>
    </row>
    <row r="37" spans="1:6" ht="13.5" thickBot="1" x14ac:dyDescent="0.25">
      <c r="A37" s="12"/>
      <c r="B37" s="8"/>
      <c r="C37" s="8"/>
      <c r="D37" s="8"/>
      <c r="E37" s="8"/>
      <c r="F37" s="13"/>
    </row>
    <row r="38" spans="1:6" ht="13.5" thickBot="1" x14ac:dyDescent="0.25">
      <c r="A38" s="12"/>
      <c r="B38" s="5" t="s">
        <v>78</v>
      </c>
      <c r="C38" s="8"/>
      <c r="D38" s="8"/>
      <c r="E38" s="44">
        <f>'District Data'!Q2</f>
        <v>0</v>
      </c>
      <c r="F38" s="13"/>
    </row>
    <row r="39" spans="1:6" ht="13.5" thickBot="1" x14ac:dyDescent="0.25">
      <c r="A39" s="12"/>
      <c r="B39" s="8"/>
      <c r="C39" s="8"/>
      <c r="D39" s="8"/>
      <c r="E39" s="8"/>
      <c r="F39" s="13"/>
    </row>
    <row r="40" spans="1:6" ht="13.5" thickBot="1" x14ac:dyDescent="0.25">
      <c r="A40" s="12"/>
      <c r="B40" s="5" t="s">
        <v>79</v>
      </c>
      <c r="C40" s="8"/>
      <c r="D40" s="8"/>
      <c r="E40" s="44">
        <f>IF(E38&gt;0,E36,0)</f>
        <v>0</v>
      </c>
      <c r="F40" s="13"/>
    </row>
    <row r="41" spans="1:6" ht="13.5" thickBot="1" x14ac:dyDescent="0.25">
      <c r="A41" s="12"/>
      <c r="B41" s="8"/>
      <c r="C41" s="8"/>
      <c r="D41" s="8"/>
      <c r="E41" s="8"/>
      <c r="F41" s="13"/>
    </row>
    <row r="42" spans="1:6" ht="13.5" thickBot="1" x14ac:dyDescent="0.25">
      <c r="A42" s="12"/>
      <c r="B42" s="5" t="s">
        <v>80</v>
      </c>
      <c r="C42" s="8"/>
      <c r="D42" s="8"/>
      <c r="E42" s="44">
        <f>IF(E40&lt;0,0,E40)</f>
        <v>0</v>
      </c>
      <c r="F42" s="13"/>
    </row>
    <row r="43" spans="1:6" ht="13.5" thickBot="1" x14ac:dyDescent="0.25">
      <c r="A43" s="12"/>
      <c r="B43" s="8"/>
      <c r="C43" s="8"/>
      <c r="D43" s="8"/>
      <c r="E43" s="8"/>
      <c r="F43" s="13"/>
    </row>
    <row r="44" spans="1:6" ht="13.5" thickBot="1" x14ac:dyDescent="0.25">
      <c r="A44" s="12"/>
      <c r="B44" s="5" t="s">
        <v>81</v>
      </c>
      <c r="C44" s="8"/>
      <c r="D44" s="8"/>
      <c r="E44" s="44">
        <f>IF(E42&lt;E38,E38-E42,0)</f>
        <v>0</v>
      </c>
      <c r="F44" s="13"/>
    </row>
    <row r="45" spans="1:6" ht="13.5" thickBot="1" x14ac:dyDescent="0.25">
      <c r="A45" s="12"/>
      <c r="B45" s="8"/>
      <c r="C45" s="8"/>
      <c r="D45" s="8"/>
      <c r="E45" s="8"/>
      <c r="F45" s="13"/>
    </row>
    <row r="46" spans="1:6" ht="13.5" thickBot="1" x14ac:dyDescent="0.25">
      <c r="A46" s="12"/>
      <c r="B46" s="5"/>
      <c r="C46" s="8"/>
      <c r="D46" s="8"/>
      <c r="E46" s="44"/>
      <c r="F46" s="13"/>
    </row>
    <row r="47" spans="1:6" ht="13.5" thickBot="1" x14ac:dyDescent="0.25">
      <c r="A47" s="12"/>
      <c r="B47" s="8"/>
      <c r="C47" s="8"/>
      <c r="D47" s="8"/>
      <c r="E47" s="8"/>
      <c r="F47" s="13"/>
    </row>
    <row r="48" spans="1:6" ht="13.5" thickBot="1" x14ac:dyDescent="0.25">
      <c r="A48" s="12"/>
      <c r="B48" s="5"/>
      <c r="C48" s="8"/>
      <c r="D48" s="8"/>
      <c r="E48" s="44"/>
      <c r="F48" s="13"/>
    </row>
    <row r="49" spans="1:6" ht="13.5" thickBot="1" x14ac:dyDescent="0.25">
      <c r="A49" s="12"/>
      <c r="B49" s="8"/>
      <c r="C49" s="8"/>
      <c r="D49" s="8"/>
      <c r="E49" s="8"/>
      <c r="F49" s="13"/>
    </row>
    <row r="50" spans="1:6" ht="13.5" thickBot="1" x14ac:dyDescent="0.25">
      <c r="A50" s="12"/>
      <c r="B50" s="5"/>
      <c r="C50" s="8"/>
      <c r="D50" s="8"/>
      <c r="E50" s="44"/>
      <c r="F50" s="13"/>
    </row>
    <row r="51" spans="1:6" x14ac:dyDescent="0.2">
      <c r="A51" s="12"/>
      <c r="B51" s="8"/>
      <c r="C51" s="8"/>
      <c r="D51" s="8"/>
      <c r="E51" s="8"/>
      <c r="F51" s="13"/>
    </row>
    <row r="52" spans="1:6" x14ac:dyDescent="0.2">
      <c r="A52" s="12"/>
      <c r="B52" s="8"/>
      <c r="C52" s="8"/>
      <c r="D52" s="8"/>
      <c r="E52" s="8"/>
      <c r="F52" s="13"/>
    </row>
    <row r="53" spans="1:6" x14ac:dyDescent="0.2">
      <c r="A53" s="12"/>
      <c r="B53" s="8"/>
      <c r="C53" s="8"/>
      <c r="D53" s="8"/>
      <c r="E53" s="8"/>
      <c r="F53" s="13"/>
    </row>
    <row r="54" spans="1:6" ht="13.5" thickBot="1" x14ac:dyDescent="0.25">
      <c r="A54" s="14"/>
      <c r="B54" s="15"/>
      <c r="C54" s="15"/>
      <c r="D54" s="15"/>
      <c r="E54" s="15"/>
      <c r="F54" s="16"/>
    </row>
    <row r="71" ht="16.149999999999999" customHeight="1" x14ac:dyDescent="0.2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84"/>
  <sheetViews>
    <sheetView workbookViewId="0"/>
  </sheetViews>
  <sheetFormatPr defaultColWidth="9.140625" defaultRowHeight="12.75" x14ac:dyDescent="0.2"/>
  <cols>
    <col min="1" max="1" width="21.5703125" style="49" customWidth="1"/>
    <col min="2" max="2" width="17.7109375" style="49" customWidth="1"/>
    <col min="3" max="3" width="22.140625" style="49" customWidth="1"/>
    <col min="4" max="4" width="24" style="49" customWidth="1"/>
    <col min="5" max="5" width="20.7109375" style="49" customWidth="1"/>
    <col min="6" max="6" width="19" style="49" customWidth="1"/>
    <col min="7" max="7" width="22.85546875" style="49" customWidth="1"/>
    <col min="8" max="8" width="24.7109375" style="49" customWidth="1"/>
    <col min="9" max="9" width="20.5703125" style="49" customWidth="1"/>
    <col min="10" max="10" width="20.140625" style="49" customWidth="1"/>
    <col min="11" max="11" width="32.140625" style="49" customWidth="1"/>
    <col min="12" max="12" width="37.42578125" style="49" customWidth="1"/>
    <col min="13" max="13" width="28.5703125" style="49" customWidth="1"/>
    <col min="14" max="14" width="32.7109375" style="49" customWidth="1"/>
    <col min="15" max="15" width="31.28515625" style="49" customWidth="1"/>
    <col min="16" max="16" width="23.42578125" style="49" customWidth="1"/>
    <col min="17" max="17" width="23.85546875" style="49" customWidth="1"/>
    <col min="18" max="18" width="28.85546875" style="49" customWidth="1"/>
    <col min="19" max="19" width="30.28515625" style="49" customWidth="1"/>
    <col min="20" max="21" width="28.85546875" style="49" customWidth="1"/>
    <col min="22" max="22" width="23.42578125" style="49" customWidth="1"/>
    <col min="23" max="23" width="31.28515625" style="49" customWidth="1"/>
    <col min="24" max="24" width="11.42578125" style="49" customWidth="1"/>
    <col min="25" max="25" width="34.85546875" style="49" customWidth="1"/>
    <col min="26" max="26" width="35.42578125" style="49" customWidth="1"/>
    <col min="27" max="27" width="33.5703125" style="47" customWidth="1"/>
    <col min="28" max="16384" width="9.140625" style="47"/>
  </cols>
  <sheetData>
    <row r="1" spans="1:27" x14ac:dyDescent="0.2">
      <c r="A1" s="47" t="s">
        <v>82</v>
      </c>
      <c r="B1" s="49" t="s">
        <v>83</v>
      </c>
      <c r="C1" s="49" t="s">
        <v>84</v>
      </c>
      <c r="D1" s="49" t="s">
        <v>85</v>
      </c>
      <c r="E1" s="49" t="s">
        <v>86</v>
      </c>
      <c r="F1" s="49" t="s">
        <v>87</v>
      </c>
      <c r="G1" s="49" t="s">
        <v>88</v>
      </c>
      <c r="H1" s="49" t="s">
        <v>89</v>
      </c>
      <c r="I1" s="49" t="s">
        <v>90</v>
      </c>
      <c r="J1" s="49" t="s">
        <v>91</v>
      </c>
      <c r="K1" s="49" t="s">
        <v>92</v>
      </c>
      <c r="L1" s="49" t="s">
        <v>93</v>
      </c>
      <c r="M1" s="49" t="s">
        <v>94</v>
      </c>
      <c r="N1" s="49" t="s">
        <v>95</v>
      </c>
      <c r="O1" s="49" t="s">
        <v>96</v>
      </c>
      <c r="P1" s="49" t="s">
        <v>97</v>
      </c>
      <c r="Q1" s="49" t="s">
        <v>98</v>
      </c>
      <c r="R1" s="49" t="s">
        <v>99</v>
      </c>
      <c r="S1" s="49" t="s">
        <v>100</v>
      </c>
      <c r="T1" s="49" t="s">
        <v>101</v>
      </c>
      <c r="U1" s="49" t="s">
        <v>102</v>
      </c>
      <c r="V1" s="49" t="s">
        <v>103</v>
      </c>
      <c r="W1" s="49" t="s">
        <v>104</v>
      </c>
      <c r="X1" s="49" t="s">
        <v>105</v>
      </c>
      <c r="Y1" s="49" t="s">
        <v>106</v>
      </c>
      <c r="Z1" s="49" t="s">
        <v>107</v>
      </c>
      <c r="AA1" s="47" t="s">
        <v>108</v>
      </c>
    </row>
    <row r="2" spans="1:27" x14ac:dyDescent="0.2">
      <c r="A2" s="49" t="s">
        <v>109</v>
      </c>
      <c r="B2" s="49">
        <v>128.9</v>
      </c>
      <c r="C2" s="49">
        <v>436</v>
      </c>
      <c r="D2" s="49">
        <v>3.5787265000000001</v>
      </c>
      <c r="E2" s="49">
        <v>0</v>
      </c>
      <c r="F2" s="49">
        <v>10.5</v>
      </c>
      <c r="G2" s="49">
        <v>1286.875</v>
      </c>
      <c r="H2" s="49">
        <v>200.375</v>
      </c>
      <c r="I2" s="49">
        <v>0</v>
      </c>
      <c r="J2" s="49">
        <v>0</v>
      </c>
      <c r="K2" s="49">
        <v>5.7946023200000001</v>
      </c>
      <c r="L2" s="49">
        <v>1786745.4176177301</v>
      </c>
      <c r="M2" s="49">
        <v>0</v>
      </c>
      <c r="N2" s="49">
        <v>0</v>
      </c>
      <c r="P2" s="49">
        <v>0</v>
      </c>
      <c r="Q2" s="49">
        <v>0</v>
      </c>
      <c r="R2" s="49">
        <v>1</v>
      </c>
      <c r="S2" s="49">
        <v>0</v>
      </c>
      <c r="T2" s="49">
        <v>1786745.4176177301</v>
      </c>
      <c r="U2" s="49">
        <v>1649153.09</v>
      </c>
      <c r="V2" s="49">
        <v>43042.9</v>
      </c>
      <c r="W2" s="49">
        <v>1692195.99</v>
      </c>
      <c r="X2" s="49">
        <v>1692195.99</v>
      </c>
      <c r="Y2" s="49">
        <v>13865.79</v>
      </c>
      <c r="Z2" s="49">
        <v>19086.89</v>
      </c>
      <c r="AA2" s="47">
        <v>1725148.67</v>
      </c>
    </row>
    <row r="3" spans="1:27" hidden="1" x14ac:dyDescent="0.2">
      <c r="A3" s="49" t="s">
        <v>110</v>
      </c>
      <c r="B3" s="49">
        <v>78.067478602999998</v>
      </c>
      <c r="C3" s="49">
        <v>175</v>
      </c>
      <c r="D3" s="49">
        <v>4.0029620000000001</v>
      </c>
      <c r="E3" s="49">
        <v>0</v>
      </c>
      <c r="F3" s="49">
        <v>2</v>
      </c>
      <c r="G3" s="49">
        <v>432.875</v>
      </c>
      <c r="H3" s="49">
        <v>1.875</v>
      </c>
      <c r="I3" s="49">
        <v>0</v>
      </c>
      <c r="J3" s="49">
        <v>0</v>
      </c>
      <c r="K3" s="49">
        <v>4.4779642300000004</v>
      </c>
      <c r="L3" s="49">
        <v>478910.12583052699</v>
      </c>
      <c r="M3" s="49">
        <v>0</v>
      </c>
      <c r="N3" s="49">
        <v>0</v>
      </c>
      <c r="P3" s="49">
        <v>0</v>
      </c>
      <c r="Q3" s="49">
        <v>0</v>
      </c>
      <c r="R3" s="49">
        <v>1</v>
      </c>
      <c r="S3" s="49">
        <v>3554.6</v>
      </c>
      <c r="T3" s="49">
        <v>482464.72583052702</v>
      </c>
      <c r="U3" s="49">
        <v>380118.45</v>
      </c>
      <c r="V3" s="49">
        <v>13912.34</v>
      </c>
      <c r="W3" s="49">
        <v>394030.79</v>
      </c>
      <c r="X3" s="49">
        <v>394030.79</v>
      </c>
      <c r="Y3" s="49">
        <v>3837.58</v>
      </c>
      <c r="Z3" s="49">
        <v>5282.6</v>
      </c>
      <c r="AA3" s="47">
        <v>403150.97</v>
      </c>
    </row>
    <row r="4" spans="1:27" hidden="1" x14ac:dyDescent="0.2">
      <c r="A4" s="49" t="s">
        <v>111</v>
      </c>
      <c r="B4" s="49">
        <v>207.396834563</v>
      </c>
      <c r="C4" s="49">
        <v>282</v>
      </c>
      <c r="D4" s="49">
        <v>10.3834555</v>
      </c>
      <c r="E4" s="49">
        <v>0</v>
      </c>
      <c r="F4" s="49">
        <v>2</v>
      </c>
      <c r="G4" s="49">
        <v>117.125</v>
      </c>
      <c r="H4" s="49">
        <v>0.625</v>
      </c>
      <c r="I4" s="49">
        <v>0</v>
      </c>
      <c r="J4" s="49">
        <v>0</v>
      </c>
      <c r="K4" s="49">
        <v>3.8477540389999998</v>
      </c>
      <c r="L4" s="49">
        <v>255009.99994499501</v>
      </c>
      <c r="M4" s="49">
        <v>0</v>
      </c>
      <c r="N4" s="49">
        <v>0</v>
      </c>
      <c r="P4" s="49">
        <v>0</v>
      </c>
      <c r="Q4" s="49">
        <v>0</v>
      </c>
      <c r="R4" s="49">
        <v>1</v>
      </c>
      <c r="S4" s="49">
        <v>0</v>
      </c>
      <c r="T4" s="49">
        <v>255009.99994499501</v>
      </c>
      <c r="U4" s="49">
        <v>206711.36</v>
      </c>
      <c r="V4" s="49">
        <v>0</v>
      </c>
      <c r="W4" s="49">
        <v>206711.36</v>
      </c>
      <c r="X4" s="49">
        <v>206711.36</v>
      </c>
      <c r="Y4" s="49">
        <v>2190.6</v>
      </c>
      <c r="Z4" s="49">
        <v>3015.47</v>
      </c>
      <c r="AA4" s="47">
        <v>211917.43</v>
      </c>
    </row>
    <row r="5" spans="1:27" hidden="1" x14ac:dyDescent="0.2">
      <c r="A5" s="49" t="s">
        <v>112</v>
      </c>
      <c r="B5" s="49">
        <v>50.180516103999999</v>
      </c>
      <c r="C5" s="49">
        <v>243</v>
      </c>
      <c r="D5" s="49">
        <v>4.1469531249999996</v>
      </c>
      <c r="E5" s="49">
        <v>0</v>
      </c>
      <c r="F5" s="49">
        <v>10.75</v>
      </c>
      <c r="G5" s="49">
        <v>1170.625</v>
      </c>
      <c r="H5" s="49">
        <v>104.625</v>
      </c>
      <c r="I5" s="49">
        <v>0</v>
      </c>
      <c r="J5" s="49">
        <v>0</v>
      </c>
      <c r="K5" s="49">
        <v>5.6617795930000003</v>
      </c>
      <c r="L5" s="49">
        <v>1564510.5611785899</v>
      </c>
      <c r="M5" s="49">
        <v>0</v>
      </c>
      <c r="N5" s="49">
        <v>0</v>
      </c>
      <c r="P5" s="49">
        <v>0</v>
      </c>
      <c r="Q5" s="49">
        <v>0</v>
      </c>
      <c r="R5" s="49">
        <v>1</v>
      </c>
      <c r="S5" s="49">
        <v>4584.3</v>
      </c>
      <c r="T5" s="49">
        <v>1569094.86117859</v>
      </c>
      <c r="U5" s="49">
        <v>2196729.0499999998</v>
      </c>
      <c r="V5" s="49">
        <v>121918.46</v>
      </c>
      <c r="W5" s="49">
        <v>2318647.5099999998</v>
      </c>
      <c r="X5" s="49">
        <v>1569094.86117859</v>
      </c>
      <c r="Y5" s="49">
        <v>22922.55</v>
      </c>
      <c r="Z5" s="49">
        <v>28173.15</v>
      </c>
      <c r="AA5" s="47">
        <v>1620190.5611785899</v>
      </c>
    </row>
    <row r="6" spans="1:27" hidden="1" x14ac:dyDescent="0.2">
      <c r="A6" s="49" t="s">
        <v>113</v>
      </c>
      <c r="B6" s="49">
        <v>177.54058479299999</v>
      </c>
      <c r="C6" s="49">
        <v>505</v>
      </c>
      <c r="D6" s="49">
        <v>5.3977673749999999</v>
      </c>
      <c r="E6" s="49">
        <v>0</v>
      </c>
      <c r="F6" s="49">
        <v>12.25</v>
      </c>
      <c r="G6" s="49">
        <v>3840.625</v>
      </c>
      <c r="H6" s="49">
        <v>207.25</v>
      </c>
      <c r="I6" s="49">
        <v>0</v>
      </c>
      <c r="J6" s="49">
        <v>0</v>
      </c>
      <c r="K6" s="49">
        <v>6.6377584890000003</v>
      </c>
      <c r="L6" s="49">
        <v>4151841.3359285798</v>
      </c>
      <c r="M6" s="49">
        <v>0</v>
      </c>
      <c r="N6" s="49">
        <v>0</v>
      </c>
      <c r="P6" s="49">
        <v>0</v>
      </c>
      <c r="Q6" s="49">
        <v>0</v>
      </c>
      <c r="R6" s="49">
        <v>1</v>
      </c>
      <c r="S6" s="49">
        <v>0</v>
      </c>
      <c r="T6" s="49">
        <v>4151841.3359285798</v>
      </c>
      <c r="U6" s="49">
        <v>4717303.21</v>
      </c>
      <c r="V6" s="49">
        <v>153784.07999999999</v>
      </c>
      <c r="W6" s="49">
        <v>4871087.29</v>
      </c>
      <c r="X6" s="49">
        <v>4151841.3359285798</v>
      </c>
      <c r="Y6" s="49">
        <v>48590.400000000001</v>
      </c>
      <c r="Z6" s="49">
        <v>59720.44</v>
      </c>
      <c r="AA6" s="47">
        <v>4260152.1759285796</v>
      </c>
    </row>
    <row r="7" spans="1:27" hidden="1" x14ac:dyDescent="0.2">
      <c r="A7" s="49" t="s">
        <v>114</v>
      </c>
      <c r="B7" s="49">
        <v>435.84407791799998</v>
      </c>
      <c r="C7" s="49">
        <v>368</v>
      </c>
      <c r="D7" s="49">
        <v>6.9225130000000004</v>
      </c>
      <c r="E7" s="49">
        <v>0</v>
      </c>
      <c r="F7" s="49">
        <v>2</v>
      </c>
      <c r="G7" s="49">
        <v>293.75</v>
      </c>
      <c r="H7" s="49">
        <v>6.875</v>
      </c>
      <c r="I7" s="49">
        <v>0</v>
      </c>
      <c r="J7" s="49">
        <v>0</v>
      </c>
      <c r="K7" s="49">
        <v>4.5040529749999996</v>
      </c>
      <c r="L7" s="49">
        <v>491568.695167756</v>
      </c>
      <c r="M7" s="49">
        <v>0</v>
      </c>
      <c r="N7" s="49">
        <v>0</v>
      </c>
      <c r="P7" s="49">
        <v>0</v>
      </c>
      <c r="Q7" s="49">
        <v>0</v>
      </c>
      <c r="R7" s="49">
        <v>1</v>
      </c>
      <c r="S7" s="49">
        <v>333.2</v>
      </c>
      <c r="T7" s="49">
        <v>491901.89516775601</v>
      </c>
      <c r="U7" s="49">
        <v>404840.9</v>
      </c>
      <c r="V7" s="49">
        <v>20525.43</v>
      </c>
      <c r="W7" s="49">
        <v>425366.33</v>
      </c>
      <c r="X7" s="49">
        <v>425366.33</v>
      </c>
      <c r="Y7" s="49">
        <v>4394.07</v>
      </c>
      <c r="Z7" s="49">
        <v>6048.65</v>
      </c>
      <c r="AA7" s="47">
        <v>435809.05</v>
      </c>
    </row>
    <row r="8" spans="1:27" hidden="1" x14ac:dyDescent="0.2">
      <c r="A8" s="49" t="s">
        <v>115</v>
      </c>
      <c r="B8" s="49">
        <v>67.400000000000006</v>
      </c>
      <c r="C8" s="49">
        <v>536</v>
      </c>
      <c r="D8" s="49">
        <v>3.0509729999999999</v>
      </c>
      <c r="E8" s="49">
        <v>0</v>
      </c>
      <c r="F8" s="49">
        <v>25</v>
      </c>
      <c r="G8" s="49">
        <v>13309</v>
      </c>
      <c r="H8" s="49">
        <v>1098.125</v>
      </c>
      <c r="I8" s="49">
        <v>0</v>
      </c>
      <c r="J8" s="49">
        <v>0</v>
      </c>
      <c r="K8" s="49">
        <v>7.7144567759999996</v>
      </c>
      <c r="L8" s="49">
        <v>12185542.6217041</v>
      </c>
      <c r="M8" s="49">
        <v>0</v>
      </c>
      <c r="N8" s="49">
        <v>0</v>
      </c>
      <c r="P8" s="49">
        <v>0</v>
      </c>
      <c r="Q8" s="49">
        <v>0</v>
      </c>
      <c r="R8" s="49">
        <v>1</v>
      </c>
      <c r="S8" s="49">
        <v>42526.400000000001</v>
      </c>
      <c r="T8" s="49">
        <v>12228069.0217041</v>
      </c>
      <c r="U8" s="49">
        <v>12447702.26</v>
      </c>
      <c r="V8" s="49">
        <v>413263.72</v>
      </c>
      <c r="W8" s="49">
        <v>12860965.98</v>
      </c>
      <c r="X8" s="49">
        <v>12228069.0217041</v>
      </c>
      <c r="Y8" s="49">
        <v>105795.01</v>
      </c>
      <c r="Z8" s="49">
        <v>130028.22</v>
      </c>
      <c r="AA8" s="47">
        <v>12463892.251704101</v>
      </c>
    </row>
    <row r="9" spans="1:27" hidden="1" x14ac:dyDescent="0.2">
      <c r="A9" s="49" t="s">
        <v>116</v>
      </c>
      <c r="B9" s="49">
        <v>27.668979515</v>
      </c>
      <c r="C9" s="49">
        <v>212</v>
      </c>
      <c r="D9" s="49">
        <v>2.807131</v>
      </c>
      <c r="E9" s="49">
        <v>0</v>
      </c>
      <c r="F9" s="49">
        <v>9</v>
      </c>
      <c r="G9" s="49">
        <v>1894</v>
      </c>
      <c r="H9" s="49">
        <v>46.5</v>
      </c>
      <c r="I9" s="49">
        <v>0</v>
      </c>
      <c r="J9" s="49">
        <v>0</v>
      </c>
      <c r="K9" s="49">
        <v>5.7933704849999996</v>
      </c>
      <c r="L9" s="49">
        <v>1784545.7958112101</v>
      </c>
      <c r="M9" s="49">
        <v>0</v>
      </c>
      <c r="N9" s="49">
        <v>0</v>
      </c>
      <c r="P9" s="49">
        <v>0</v>
      </c>
      <c r="Q9" s="49">
        <v>0</v>
      </c>
      <c r="R9" s="49">
        <v>1</v>
      </c>
      <c r="S9" s="49">
        <v>2197.3000000000002</v>
      </c>
      <c r="T9" s="49">
        <v>1786743.0958112101</v>
      </c>
      <c r="U9" s="49">
        <v>2534667.7200000002</v>
      </c>
      <c r="V9" s="49">
        <v>49679.49</v>
      </c>
      <c r="W9" s="49">
        <v>2584347.21</v>
      </c>
      <c r="X9" s="49">
        <v>1786743.0958112101</v>
      </c>
      <c r="Y9" s="49">
        <v>29107.81</v>
      </c>
      <c r="Z9" s="49">
        <v>33956.120000000003</v>
      </c>
      <c r="AA9" s="47">
        <v>1849807.02581121</v>
      </c>
    </row>
    <row r="10" spans="1:27" hidden="1" x14ac:dyDescent="0.2">
      <c r="A10" s="49" t="s">
        <v>117</v>
      </c>
      <c r="B10" s="49">
        <v>265.7</v>
      </c>
      <c r="C10" s="49">
        <v>973</v>
      </c>
      <c r="D10" s="49">
        <v>4.3391349999999997</v>
      </c>
      <c r="E10" s="49">
        <v>0</v>
      </c>
      <c r="F10" s="49">
        <v>21.125</v>
      </c>
      <c r="G10" s="49">
        <v>10251.875</v>
      </c>
      <c r="H10" s="49">
        <v>613.375</v>
      </c>
      <c r="I10" s="49">
        <v>0</v>
      </c>
      <c r="J10" s="49">
        <v>0</v>
      </c>
      <c r="K10" s="49">
        <v>7.511371306</v>
      </c>
      <c r="L10" s="49">
        <v>9945943.1849966906</v>
      </c>
      <c r="M10" s="49">
        <v>0</v>
      </c>
      <c r="N10" s="49">
        <v>0</v>
      </c>
      <c r="P10" s="49">
        <v>0</v>
      </c>
      <c r="Q10" s="49">
        <v>0</v>
      </c>
      <c r="R10" s="49">
        <v>1</v>
      </c>
      <c r="S10" s="49">
        <v>0</v>
      </c>
      <c r="T10" s="49">
        <v>13058168.5849966</v>
      </c>
      <c r="U10" s="49">
        <v>13223160.18</v>
      </c>
      <c r="V10" s="49">
        <v>390083.23</v>
      </c>
      <c r="W10" s="49">
        <v>13613243.41</v>
      </c>
      <c r="X10" s="49">
        <v>13058168.5849966</v>
      </c>
      <c r="Y10" s="49">
        <v>325998.68</v>
      </c>
      <c r="Z10" s="49">
        <v>0</v>
      </c>
      <c r="AA10" s="47">
        <v>13384167.264996599</v>
      </c>
    </row>
    <row r="11" spans="1:27" hidden="1" x14ac:dyDescent="0.2">
      <c r="A11" s="49" t="s">
        <v>118</v>
      </c>
      <c r="B11" s="49">
        <v>33.232048661999997</v>
      </c>
      <c r="C11" s="49">
        <v>585</v>
      </c>
      <c r="D11" s="49">
        <v>2.8567236249999999</v>
      </c>
      <c r="E11" s="49">
        <v>0</v>
      </c>
      <c r="F11" s="49">
        <v>32.875</v>
      </c>
      <c r="G11" s="49">
        <v>5411.125</v>
      </c>
      <c r="H11" s="49">
        <v>2409.625</v>
      </c>
      <c r="I11" s="49">
        <v>0</v>
      </c>
      <c r="J11" s="49">
        <v>0</v>
      </c>
      <c r="K11" s="49">
        <v>7.2940916900000001</v>
      </c>
      <c r="L11" s="49">
        <v>8003549.5111022796</v>
      </c>
      <c r="M11" s="49">
        <v>0</v>
      </c>
      <c r="N11" s="49">
        <v>0</v>
      </c>
      <c r="P11" s="49">
        <v>0</v>
      </c>
      <c r="Q11" s="49">
        <v>0</v>
      </c>
      <c r="R11" s="49">
        <v>1</v>
      </c>
      <c r="S11" s="49">
        <v>0</v>
      </c>
      <c r="T11" s="49">
        <v>8003549.5111022796</v>
      </c>
      <c r="U11" s="49">
        <v>10222055.939999999</v>
      </c>
      <c r="V11" s="49">
        <v>375149.45</v>
      </c>
      <c r="W11" s="49">
        <v>10597205.390000001</v>
      </c>
      <c r="X11" s="49">
        <v>8003549.5111022796</v>
      </c>
      <c r="Y11" s="49">
        <v>35868.07</v>
      </c>
      <c r="Z11" s="49">
        <v>41842.39</v>
      </c>
      <c r="AA11" s="47">
        <v>8081259.9711022796</v>
      </c>
    </row>
    <row r="12" spans="1:27" hidden="1" x14ac:dyDescent="0.2">
      <c r="A12" s="49" t="s">
        <v>119</v>
      </c>
      <c r="B12" s="49">
        <v>90.942457134999998</v>
      </c>
      <c r="C12" s="49">
        <v>574</v>
      </c>
      <c r="D12" s="49">
        <v>3.9139564999999998</v>
      </c>
      <c r="E12" s="49">
        <v>0</v>
      </c>
      <c r="F12" s="49">
        <v>49.75</v>
      </c>
      <c r="G12" s="49">
        <v>5160.875</v>
      </c>
      <c r="H12" s="49">
        <v>494.75</v>
      </c>
      <c r="I12" s="49">
        <v>0</v>
      </c>
      <c r="J12" s="49">
        <v>0</v>
      </c>
      <c r="K12" s="49">
        <v>7.4189559410000001</v>
      </c>
      <c r="L12" s="49">
        <v>9067978.6925315596</v>
      </c>
      <c r="M12" s="49">
        <v>0</v>
      </c>
      <c r="N12" s="49">
        <v>0</v>
      </c>
      <c r="P12" s="49">
        <v>0</v>
      </c>
      <c r="Q12" s="49">
        <v>0</v>
      </c>
      <c r="R12" s="49">
        <v>1</v>
      </c>
      <c r="S12" s="49">
        <v>4200</v>
      </c>
      <c r="T12" s="49">
        <v>9072178.6925315596</v>
      </c>
      <c r="U12" s="49">
        <v>6603965.2000000002</v>
      </c>
      <c r="V12" s="49">
        <v>277366.53999999998</v>
      </c>
      <c r="W12" s="49">
        <v>6881331.7400000002</v>
      </c>
      <c r="X12" s="49">
        <v>6881331.7400000002</v>
      </c>
      <c r="Y12" s="49">
        <v>71343.98</v>
      </c>
      <c r="Z12" s="49">
        <v>92649.26</v>
      </c>
      <c r="AA12" s="47">
        <v>7045324.9800000004</v>
      </c>
    </row>
    <row r="13" spans="1:27" hidden="1" x14ac:dyDescent="0.2">
      <c r="A13" s="49" t="s">
        <v>120</v>
      </c>
      <c r="B13" s="49">
        <v>116.92894789499999</v>
      </c>
      <c r="C13" s="49">
        <v>35</v>
      </c>
      <c r="D13" s="49">
        <v>19.21125</v>
      </c>
      <c r="E13" s="49">
        <v>0</v>
      </c>
      <c r="F13" s="49">
        <v>1</v>
      </c>
      <c r="G13" s="49">
        <v>16.25</v>
      </c>
      <c r="H13" s="49">
        <v>0</v>
      </c>
      <c r="I13" s="49">
        <v>0</v>
      </c>
      <c r="J13" s="49">
        <v>1</v>
      </c>
      <c r="K13" s="49">
        <v>2.5652139790000001</v>
      </c>
      <c r="L13" s="49">
        <v>70722.424419824994</v>
      </c>
      <c r="M13" s="49">
        <v>39173.129999999997</v>
      </c>
      <c r="N13" s="49">
        <v>0</v>
      </c>
      <c r="P13" s="49">
        <v>0</v>
      </c>
      <c r="Q13" s="49">
        <v>0</v>
      </c>
      <c r="R13" s="49">
        <v>1</v>
      </c>
      <c r="S13" s="49">
        <v>350</v>
      </c>
      <c r="T13" s="49">
        <v>110245.554419825</v>
      </c>
      <c r="U13" s="49">
        <v>111638.52</v>
      </c>
      <c r="V13" s="49">
        <v>15986.64</v>
      </c>
      <c r="W13" s="49">
        <v>127625.16</v>
      </c>
      <c r="X13" s="49">
        <v>110245.554419825</v>
      </c>
      <c r="Y13" s="49">
        <v>876.56</v>
      </c>
      <c r="Z13" s="49">
        <v>1206.6300000000001</v>
      </c>
      <c r="AA13" s="47">
        <v>112328.744419825</v>
      </c>
    </row>
    <row r="14" spans="1:27" hidden="1" x14ac:dyDescent="0.2">
      <c r="A14" s="49" t="s">
        <v>121</v>
      </c>
      <c r="B14" s="49">
        <v>201.065021169</v>
      </c>
      <c r="C14" s="49">
        <v>900</v>
      </c>
      <c r="D14" s="49">
        <v>3.626999375</v>
      </c>
      <c r="E14" s="49">
        <v>0</v>
      </c>
      <c r="F14" s="49">
        <v>37</v>
      </c>
      <c r="G14" s="49">
        <v>15918</v>
      </c>
      <c r="H14" s="49">
        <v>1619</v>
      </c>
      <c r="I14" s="49">
        <v>0</v>
      </c>
      <c r="J14" s="49">
        <v>0</v>
      </c>
      <c r="K14" s="49">
        <v>8.1143184519999991</v>
      </c>
      <c r="L14" s="49">
        <v>18176179.058235999</v>
      </c>
      <c r="M14" s="49">
        <v>0</v>
      </c>
      <c r="N14" s="49">
        <v>0</v>
      </c>
      <c r="P14" s="49">
        <v>0</v>
      </c>
      <c r="Q14" s="49">
        <v>0</v>
      </c>
      <c r="R14" s="49">
        <v>1</v>
      </c>
      <c r="S14" s="49">
        <v>0</v>
      </c>
      <c r="T14" s="49">
        <v>18176179.058235999</v>
      </c>
      <c r="U14" s="49">
        <v>19936098.18</v>
      </c>
      <c r="V14" s="49">
        <v>791463.1</v>
      </c>
      <c r="W14" s="49">
        <v>20727561.280000001</v>
      </c>
      <c r="X14" s="49">
        <v>18176179.058235999</v>
      </c>
      <c r="Y14" s="49">
        <v>200517.39</v>
      </c>
      <c r="Z14" s="49">
        <v>260397.4</v>
      </c>
      <c r="AA14" s="47">
        <v>18637093.848235998</v>
      </c>
    </row>
    <row r="15" spans="1:27" hidden="1" x14ac:dyDescent="0.2">
      <c r="A15" s="49" t="s">
        <v>122</v>
      </c>
      <c r="B15" s="49">
        <v>455.76417852899999</v>
      </c>
      <c r="C15" s="49">
        <v>604</v>
      </c>
      <c r="D15" s="49">
        <v>13.45798875</v>
      </c>
      <c r="E15" s="49">
        <v>0</v>
      </c>
      <c r="F15" s="49">
        <v>1</v>
      </c>
      <c r="G15" s="49">
        <v>131.75</v>
      </c>
      <c r="H15" s="49">
        <v>0</v>
      </c>
      <c r="I15" s="49">
        <v>0</v>
      </c>
      <c r="J15" s="49">
        <v>0</v>
      </c>
      <c r="K15" s="49">
        <v>4.0091736139999998</v>
      </c>
      <c r="L15" s="49">
        <v>299682.12655833201</v>
      </c>
      <c r="M15" s="49">
        <v>0</v>
      </c>
      <c r="N15" s="49">
        <v>0</v>
      </c>
      <c r="P15" s="49">
        <v>0</v>
      </c>
      <c r="Q15" s="49">
        <v>0</v>
      </c>
      <c r="R15" s="49">
        <v>1</v>
      </c>
      <c r="S15" s="49">
        <v>0</v>
      </c>
      <c r="T15" s="49">
        <v>299682.12655833201</v>
      </c>
      <c r="U15" s="49">
        <v>234806.75</v>
      </c>
      <c r="V15" s="49">
        <v>5400.56</v>
      </c>
      <c r="W15" s="49">
        <v>240207.31</v>
      </c>
      <c r="X15" s="49">
        <v>240207.31</v>
      </c>
      <c r="Y15" s="49">
        <v>2521.94</v>
      </c>
      <c r="Z15" s="49">
        <v>3471.55</v>
      </c>
      <c r="AA15" s="47">
        <v>246200.8</v>
      </c>
    </row>
    <row r="16" spans="1:27" hidden="1" x14ac:dyDescent="0.2">
      <c r="A16" s="49" t="s">
        <v>123</v>
      </c>
      <c r="B16" s="49">
        <v>39.056853908999997</v>
      </c>
      <c r="C16" s="49">
        <v>231</v>
      </c>
      <c r="D16" s="49">
        <v>5.3300898749999996</v>
      </c>
      <c r="E16" s="49">
        <v>0</v>
      </c>
      <c r="F16" s="49">
        <v>11.125</v>
      </c>
      <c r="G16" s="49">
        <v>1267</v>
      </c>
      <c r="H16" s="49">
        <v>89.375</v>
      </c>
      <c r="I16" s="49">
        <v>0</v>
      </c>
      <c r="J16" s="49">
        <v>0</v>
      </c>
      <c r="K16" s="49">
        <v>5.7458486950000003</v>
      </c>
      <c r="L16" s="49">
        <v>1701724.48028989</v>
      </c>
      <c r="M16" s="49">
        <v>0</v>
      </c>
      <c r="N16" s="49">
        <v>0</v>
      </c>
      <c r="P16" s="49">
        <v>0</v>
      </c>
      <c r="Q16" s="49">
        <v>0</v>
      </c>
      <c r="R16" s="49">
        <v>1</v>
      </c>
      <c r="S16" s="49">
        <v>21000</v>
      </c>
      <c r="T16" s="49">
        <v>1722724.48028989</v>
      </c>
      <c r="U16" s="49">
        <v>1726259.72</v>
      </c>
      <c r="V16" s="49">
        <v>65943.12</v>
      </c>
      <c r="W16" s="49">
        <v>1792202.84</v>
      </c>
      <c r="X16" s="49">
        <v>1722724.48028989</v>
      </c>
      <c r="Y16" s="49">
        <v>19744.919999999998</v>
      </c>
      <c r="Z16" s="49">
        <v>24267.65</v>
      </c>
      <c r="AA16" s="47">
        <v>1766737.05028989</v>
      </c>
    </row>
    <row r="17" spans="1:27" hidden="1" x14ac:dyDescent="0.2">
      <c r="A17" s="49" t="s">
        <v>124</v>
      </c>
      <c r="B17" s="49">
        <v>144.62692485599999</v>
      </c>
      <c r="C17" s="49">
        <v>324</v>
      </c>
      <c r="D17" s="49">
        <v>6.6001025000000002</v>
      </c>
      <c r="E17" s="49">
        <v>0</v>
      </c>
      <c r="F17" s="49">
        <v>5.25</v>
      </c>
      <c r="G17" s="49">
        <v>145.25</v>
      </c>
      <c r="H17" s="49">
        <v>1.125</v>
      </c>
      <c r="I17" s="49">
        <v>1</v>
      </c>
      <c r="J17" s="49">
        <v>0</v>
      </c>
      <c r="K17" s="49">
        <v>3.8984754879999999</v>
      </c>
      <c r="L17" s="49">
        <v>268278.12151334801</v>
      </c>
      <c r="M17" s="49">
        <v>0</v>
      </c>
      <c r="N17" s="49">
        <v>0</v>
      </c>
      <c r="P17" s="49">
        <v>0</v>
      </c>
      <c r="Q17" s="49">
        <v>0</v>
      </c>
      <c r="R17" s="49">
        <v>1</v>
      </c>
      <c r="S17" s="49">
        <v>0</v>
      </c>
      <c r="T17" s="49">
        <v>268278.12151334801</v>
      </c>
      <c r="U17" s="49">
        <v>254588.76</v>
      </c>
      <c r="V17" s="49">
        <v>0</v>
      </c>
      <c r="W17" s="49">
        <v>254588.76</v>
      </c>
      <c r="X17" s="49">
        <v>254588.76</v>
      </c>
      <c r="Y17" s="49">
        <v>928.03</v>
      </c>
      <c r="Z17" s="49">
        <v>1277.48</v>
      </c>
      <c r="AA17" s="47">
        <v>256794.27</v>
      </c>
    </row>
    <row r="18" spans="1:27" hidden="1" x14ac:dyDescent="0.2">
      <c r="A18" s="49" t="s">
        <v>125</v>
      </c>
      <c r="B18" s="49">
        <v>16.840312484999998</v>
      </c>
      <c r="C18" s="49">
        <v>212</v>
      </c>
      <c r="D18" s="49">
        <v>2.5234978749999999</v>
      </c>
      <c r="E18" s="49">
        <v>0</v>
      </c>
      <c r="F18" s="49">
        <v>12.375</v>
      </c>
      <c r="G18" s="49">
        <v>2855</v>
      </c>
      <c r="H18" s="49">
        <v>230.875</v>
      </c>
      <c r="I18" s="49">
        <v>0</v>
      </c>
      <c r="J18" s="49">
        <v>0</v>
      </c>
      <c r="K18" s="49">
        <v>6.2658530380000004</v>
      </c>
      <c r="L18" s="49">
        <v>2862360.0579541302</v>
      </c>
      <c r="M18" s="49">
        <v>0</v>
      </c>
      <c r="N18" s="49">
        <v>0</v>
      </c>
      <c r="P18" s="49">
        <v>0</v>
      </c>
      <c r="Q18" s="49">
        <v>0</v>
      </c>
      <c r="R18" s="49">
        <v>1</v>
      </c>
      <c r="S18" s="49">
        <v>0</v>
      </c>
      <c r="T18" s="49">
        <v>2862360.0579541302</v>
      </c>
      <c r="U18" s="49">
        <v>2842218.72</v>
      </c>
      <c r="V18" s="49">
        <v>129605.17</v>
      </c>
      <c r="W18" s="49">
        <v>2971823.89</v>
      </c>
      <c r="X18" s="49">
        <v>2862360.0579541302</v>
      </c>
      <c r="Y18" s="49">
        <v>33535.57</v>
      </c>
      <c r="Z18" s="49">
        <v>39121.379999999997</v>
      </c>
      <c r="AA18" s="47">
        <v>2935017.0079541299</v>
      </c>
    </row>
    <row r="19" spans="1:27" hidden="1" x14ac:dyDescent="0.2">
      <c r="A19" s="49" t="s">
        <v>126</v>
      </c>
      <c r="B19" s="49">
        <v>158.99130127000001</v>
      </c>
      <c r="C19" s="49">
        <v>275</v>
      </c>
      <c r="D19" s="49">
        <v>4.2076669999999998</v>
      </c>
      <c r="E19" s="49">
        <v>0</v>
      </c>
      <c r="F19" s="49">
        <v>3</v>
      </c>
      <c r="G19" s="49">
        <v>382.75</v>
      </c>
      <c r="H19" s="49">
        <v>9</v>
      </c>
      <c r="I19" s="49">
        <v>0</v>
      </c>
      <c r="J19" s="49">
        <v>0</v>
      </c>
      <c r="K19" s="49">
        <v>4.5775306020000004</v>
      </c>
      <c r="L19" s="49">
        <v>529048.08361544996</v>
      </c>
      <c r="M19" s="49">
        <v>0</v>
      </c>
      <c r="N19" s="49">
        <v>0</v>
      </c>
      <c r="P19" s="49">
        <v>0</v>
      </c>
      <c r="Q19" s="49">
        <v>0</v>
      </c>
      <c r="R19" s="49">
        <v>1</v>
      </c>
      <c r="S19" s="49">
        <v>0</v>
      </c>
      <c r="T19" s="49">
        <v>529048.08361544996</v>
      </c>
      <c r="U19" s="49">
        <v>259326.82</v>
      </c>
      <c r="V19" s="49">
        <v>17011.84</v>
      </c>
      <c r="W19" s="49">
        <v>276338.65999999997</v>
      </c>
      <c r="X19" s="49">
        <v>276338.65999999997</v>
      </c>
      <c r="Y19" s="49">
        <v>4258.9799999999996</v>
      </c>
      <c r="Z19" s="49">
        <v>5862.67</v>
      </c>
      <c r="AA19" s="47">
        <v>286460.31</v>
      </c>
    </row>
    <row r="20" spans="1:27" hidden="1" x14ac:dyDescent="0.2">
      <c r="A20" s="49" t="s">
        <v>127</v>
      </c>
      <c r="B20" s="49">
        <v>265.37635489899998</v>
      </c>
      <c r="C20" s="49">
        <v>317</v>
      </c>
      <c r="D20" s="49">
        <v>3.7142757500000001</v>
      </c>
      <c r="E20" s="49">
        <v>0</v>
      </c>
      <c r="F20" s="49">
        <v>3</v>
      </c>
      <c r="G20" s="49">
        <v>200.75</v>
      </c>
      <c r="H20" s="49">
        <v>50.5</v>
      </c>
      <c r="I20" s="49">
        <v>0</v>
      </c>
      <c r="J20" s="49">
        <v>0</v>
      </c>
      <c r="K20" s="49">
        <v>4.3239321750000004</v>
      </c>
      <c r="L20" s="49">
        <v>410543.09140278498</v>
      </c>
      <c r="M20" s="49">
        <v>0</v>
      </c>
      <c r="N20" s="49">
        <v>0</v>
      </c>
      <c r="P20" s="49">
        <v>0</v>
      </c>
      <c r="Q20" s="49">
        <v>0</v>
      </c>
      <c r="R20" s="49">
        <v>1</v>
      </c>
      <c r="S20" s="49">
        <v>0</v>
      </c>
      <c r="T20" s="49">
        <v>410543.09140278498</v>
      </c>
      <c r="U20" s="49">
        <v>216232.99</v>
      </c>
      <c r="V20" s="49">
        <v>9579.1200000000008</v>
      </c>
      <c r="W20" s="49">
        <v>225812.11</v>
      </c>
      <c r="X20" s="49">
        <v>225812.11</v>
      </c>
      <c r="Y20" s="49">
        <v>2156.83</v>
      </c>
      <c r="Z20" s="49">
        <v>2968.97</v>
      </c>
      <c r="AA20" s="47">
        <v>230937.91</v>
      </c>
    </row>
    <row r="21" spans="1:27" hidden="1" x14ac:dyDescent="0.2">
      <c r="A21" s="49" t="s">
        <v>128</v>
      </c>
      <c r="B21" s="49">
        <v>25.359157341</v>
      </c>
      <c r="C21" s="49">
        <v>98</v>
      </c>
      <c r="D21" s="49">
        <v>8.2209062500000005</v>
      </c>
      <c r="E21" s="49">
        <v>0</v>
      </c>
      <c r="F21" s="49">
        <v>2</v>
      </c>
      <c r="G21" s="49">
        <v>87.375</v>
      </c>
      <c r="H21" s="49">
        <v>0</v>
      </c>
      <c r="I21" s="49">
        <v>1</v>
      </c>
      <c r="J21" s="49">
        <v>0</v>
      </c>
      <c r="K21" s="49">
        <v>3.4502425209999998</v>
      </c>
      <c r="L21" s="49">
        <v>171364.22156915601</v>
      </c>
      <c r="M21" s="49">
        <v>0</v>
      </c>
      <c r="N21" s="49">
        <v>0</v>
      </c>
      <c r="P21" s="49">
        <v>0</v>
      </c>
      <c r="Q21" s="49">
        <v>0</v>
      </c>
      <c r="R21" s="49">
        <v>1</v>
      </c>
      <c r="S21" s="49">
        <v>0</v>
      </c>
      <c r="T21" s="49">
        <v>171364.22156915601</v>
      </c>
      <c r="U21" s="49">
        <v>133330.35999999999</v>
      </c>
      <c r="V21" s="49">
        <v>15172.99</v>
      </c>
      <c r="W21" s="49">
        <v>148503.35</v>
      </c>
      <c r="X21" s="49">
        <v>148503.35</v>
      </c>
      <c r="Y21" s="49">
        <v>841.18</v>
      </c>
      <c r="Z21" s="49">
        <v>1157.92</v>
      </c>
      <c r="AA21" s="47">
        <v>150502.45000000001</v>
      </c>
    </row>
    <row r="22" spans="1:27" hidden="1" x14ac:dyDescent="0.2">
      <c r="A22" s="49" t="s">
        <v>129</v>
      </c>
      <c r="B22" s="49">
        <v>106.80087376100001</v>
      </c>
      <c r="C22" s="49">
        <v>341</v>
      </c>
      <c r="D22" s="49">
        <v>4.5441072499999997</v>
      </c>
      <c r="E22" s="49">
        <v>0</v>
      </c>
      <c r="F22" s="49">
        <v>8.375</v>
      </c>
      <c r="G22" s="49">
        <v>2152.125</v>
      </c>
      <c r="H22" s="49">
        <v>531.25</v>
      </c>
      <c r="I22" s="49">
        <v>0</v>
      </c>
      <c r="J22" s="49">
        <v>0</v>
      </c>
      <c r="K22" s="49">
        <v>6.2464093690000002</v>
      </c>
      <c r="L22" s="49">
        <v>2807242.8543249299</v>
      </c>
      <c r="M22" s="49">
        <v>0</v>
      </c>
      <c r="N22" s="49">
        <v>0</v>
      </c>
      <c r="P22" s="49">
        <v>0</v>
      </c>
      <c r="Q22" s="49">
        <v>0</v>
      </c>
      <c r="R22" s="49">
        <v>1</v>
      </c>
      <c r="S22" s="49">
        <v>7000</v>
      </c>
      <c r="T22" s="49">
        <v>2814242.8543249299</v>
      </c>
      <c r="U22" s="49">
        <v>2984031.54</v>
      </c>
      <c r="V22" s="49">
        <v>53115.76</v>
      </c>
      <c r="W22" s="49">
        <v>3037147.3</v>
      </c>
      <c r="X22" s="49">
        <v>2814242.8543249299</v>
      </c>
      <c r="Y22" s="49">
        <v>34206.400000000001</v>
      </c>
      <c r="Z22" s="49">
        <v>42041.65</v>
      </c>
      <c r="AA22" s="47">
        <v>2890490.9043249302</v>
      </c>
    </row>
    <row r="23" spans="1:27" hidden="1" x14ac:dyDescent="0.2">
      <c r="A23" s="49" t="s">
        <v>130</v>
      </c>
      <c r="B23" s="49">
        <v>53.522392232999998</v>
      </c>
      <c r="C23" s="49">
        <v>259</v>
      </c>
      <c r="D23" s="49">
        <v>3.2708628750000002</v>
      </c>
      <c r="E23" s="49">
        <v>0</v>
      </c>
      <c r="F23" s="49">
        <v>16</v>
      </c>
      <c r="G23" s="49">
        <v>4294.5</v>
      </c>
      <c r="H23" s="49">
        <v>188.25</v>
      </c>
      <c r="I23" s="49">
        <v>0</v>
      </c>
      <c r="J23" s="49">
        <v>0</v>
      </c>
      <c r="K23" s="49">
        <v>6.6345754780000004</v>
      </c>
      <c r="L23" s="49">
        <v>4138646.98891433</v>
      </c>
      <c r="M23" s="49">
        <v>0</v>
      </c>
      <c r="N23" s="49">
        <v>0</v>
      </c>
      <c r="P23" s="49">
        <v>0</v>
      </c>
      <c r="Q23" s="49">
        <v>0</v>
      </c>
      <c r="R23" s="49">
        <v>1</v>
      </c>
      <c r="S23" s="49">
        <v>0</v>
      </c>
      <c r="T23" s="49">
        <v>4138646.98891433</v>
      </c>
      <c r="U23" s="49">
        <v>5341603.8</v>
      </c>
      <c r="V23" s="49">
        <v>283105</v>
      </c>
      <c r="W23" s="49">
        <v>5624708.7999999998</v>
      </c>
      <c r="X23" s="49">
        <v>4138646.98891433</v>
      </c>
      <c r="Y23" s="49">
        <v>56277.98</v>
      </c>
      <c r="Z23" s="49">
        <v>73084.14</v>
      </c>
      <c r="AA23" s="47">
        <v>4268009.1089143297</v>
      </c>
    </row>
    <row r="24" spans="1:27" hidden="1" x14ac:dyDescent="0.2">
      <c r="A24" s="49" t="s">
        <v>131</v>
      </c>
      <c r="B24" s="49">
        <v>332.60639503300001</v>
      </c>
      <c r="C24" s="49">
        <v>904</v>
      </c>
      <c r="D24" s="49">
        <v>3.3589728750000001</v>
      </c>
      <c r="E24" s="49">
        <v>0</v>
      </c>
      <c r="F24" s="49">
        <v>3</v>
      </c>
      <c r="G24" s="49">
        <v>264.25</v>
      </c>
      <c r="H24" s="49">
        <v>0</v>
      </c>
      <c r="I24" s="49">
        <v>0</v>
      </c>
      <c r="J24" s="49">
        <v>0</v>
      </c>
      <c r="K24" s="49">
        <v>4.0637035140000002</v>
      </c>
      <c r="L24" s="49">
        <v>316477.52736841002</v>
      </c>
      <c r="M24" s="49">
        <v>0</v>
      </c>
      <c r="N24" s="49">
        <v>0</v>
      </c>
      <c r="P24" s="49">
        <v>0</v>
      </c>
      <c r="Q24" s="49">
        <v>0</v>
      </c>
      <c r="R24" s="49">
        <v>1</v>
      </c>
      <c r="S24" s="49">
        <v>5600</v>
      </c>
      <c r="T24" s="49">
        <v>322077.52736841002</v>
      </c>
      <c r="U24" s="49">
        <v>439260.35</v>
      </c>
      <c r="V24" s="49">
        <v>28156.59</v>
      </c>
      <c r="W24" s="49">
        <v>467416.94</v>
      </c>
      <c r="X24" s="49">
        <v>322077.52736841002</v>
      </c>
      <c r="Y24" s="49">
        <v>4188.21</v>
      </c>
      <c r="Z24" s="49">
        <v>5765.26</v>
      </c>
      <c r="AA24" s="47">
        <v>332030.99736841</v>
      </c>
    </row>
    <row r="25" spans="1:27" hidden="1" x14ac:dyDescent="0.2">
      <c r="A25" s="49" t="s">
        <v>132</v>
      </c>
      <c r="B25" s="49">
        <v>64.341725323000006</v>
      </c>
      <c r="C25" s="49">
        <v>110</v>
      </c>
      <c r="D25" s="49">
        <v>4.2369526249999998</v>
      </c>
      <c r="E25" s="49">
        <v>0</v>
      </c>
      <c r="F25" s="49">
        <v>3</v>
      </c>
      <c r="G25" s="49">
        <v>65.375</v>
      </c>
      <c r="H25" s="49">
        <v>2.375</v>
      </c>
      <c r="I25" s="49">
        <v>0</v>
      </c>
      <c r="J25" s="49">
        <v>1</v>
      </c>
      <c r="K25" s="49">
        <v>2.9750220380000001</v>
      </c>
      <c r="L25" s="49">
        <v>106545.354617588</v>
      </c>
      <c r="M25" s="49">
        <v>0</v>
      </c>
      <c r="N25" s="49">
        <v>0</v>
      </c>
      <c r="P25" s="49">
        <v>0</v>
      </c>
      <c r="Q25" s="49">
        <v>0</v>
      </c>
      <c r="R25" s="49">
        <v>1</v>
      </c>
      <c r="S25" s="49">
        <v>0</v>
      </c>
      <c r="T25" s="49">
        <v>106545.354617588</v>
      </c>
      <c r="U25" s="49">
        <v>87088.91</v>
      </c>
      <c r="V25" s="49">
        <v>6540.38</v>
      </c>
      <c r="W25" s="49">
        <v>93629.29</v>
      </c>
      <c r="X25" s="49">
        <v>93629.29</v>
      </c>
      <c r="Y25" s="49">
        <v>1106.46</v>
      </c>
      <c r="Z25" s="49">
        <v>1436.89</v>
      </c>
      <c r="AA25" s="47">
        <v>96172.64</v>
      </c>
    </row>
    <row r="26" spans="1:27" hidden="1" x14ac:dyDescent="0.2">
      <c r="A26" s="49" t="s">
        <v>133</v>
      </c>
      <c r="B26" s="49">
        <v>453.3</v>
      </c>
      <c r="C26" s="49">
        <v>588</v>
      </c>
      <c r="D26" s="49">
        <v>7.0730554999999997</v>
      </c>
      <c r="E26" s="49">
        <v>0</v>
      </c>
      <c r="F26" s="49">
        <v>6</v>
      </c>
      <c r="G26" s="49">
        <v>654</v>
      </c>
      <c r="H26" s="49">
        <v>41.625</v>
      </c>
      <c r="I26" s="49">
        <v>0</v>
      </c>
      <c r="J26" s="49">
        <v>0</v>
      </c>
      <c r="K26" s="49">
        <v>5.2892111929999999</v>
      </c>
      <c r="L26" s="49">
        <v>1077889.14655938</v>
      </c>
      <c r="M26" s="49">
        <v>0</v>
      </c>
      <c r="N26" s="49">
        <v>0</v>
      </c>
      <c r="P26" s="49">
        <v>0</v>
      </c>
      <c r="Q26" s="49">
        <v>0</v>
      </c>
      <c r="R26" s="49">
        <v>1</v>
      </c>
      <c r="S26" s="49">
        <v>168</v>
      </c>
      <c r="T26" s="49">
        <v>1078057.14655938</v>
      </c>
      <c r="U26" s="49">
        <v>968122.06</v>
      </c>
      <c r="V26" s="49">
        <v>0</v>
      </c>
      <c r="W26" s="49">
        <v>968122.06</v>
      </c>
      <c r="X26" s="49">
        <v>968122.06</v>
      </c>
      <c r="Y26" s="49">
        <v>12529.24</v>
      </c>
      <c r="Z26" s="49">
        <v>17247.060000000001</v>
      </c>
      <c r="AA26" s="47">
        <v>997898.36</v>
      </c>
    </row>
    <row r="27" spans="1:27" hidden="1" x14ac:dyDescent="0.2">
      <c r="A27" s="49" t="s">
        <v>134</v>
      </c>
      <c r="B27" s="49">
        <v>47.657884289000002</v>
      </c>
      <c r="C27" s="49">
        <v>141</v>
      </c>
      <c r="D27" s="49">
        <v>3.3657495000000002</v>
      </c>
      <c r="E27" s="49">
        <v>0</v>
      </c>
      <c r="F27" s="49">
        <v>3</v>
      </c>
      <c r="G27" s="49">
        <v>567.75</v>
      </c>
      <c r="H27" s="49">
        <v>42.25</v>
      </c>
      <c r="I27" s="49">
        <v>0</v>
      </c>
      <c r="J27" s="49">
        <v>0</v>
      </c>
      <c r="K27" s="49">
        <v>4.9304262579999998</v>
      </c>
      <c r="L27" s="49">
        <v>752932.04602296103</v>
      </c>
      <c r="M27" s="49">
        <v>0</v>
      </c>
      <c r="N27" s="49">
        <v>0</v>
      </c>
      <c r="P27" s="49">
        <v>0</v>
      </c>
      <c r="Q27" s="49">
        <v>0</v>
      </c>
      <c r="R27" s="49">
        <v>1</v>
      </c>
      <c r="S27" s="49">
        <v>1890</v>
      </c>
      <c r="T27" s="49">
        <v>754822.04602296103</v>
      </c>
      <c r="U27" s="49">
        <v>568404.18000000005</v>
      </c>
      <c r="V27" s="49">
        <v>19723.63</v>
      </c>
      <c r="W27" s="49">
        <v>588127.81000000006</v>
      </c>
      <c r="X27" s="49">
        <v>588127.81000000006</v>
      </c>
      <c r="Y27" s="49">
        <v>6156.86</v>
      </c>
      <c r="Z27" s="49">
        <v>8475.19</v>
      </c>
      <c r="AA27" s="47">
        <v>602759.86</v>
      </c>
    </row>
    <row r="28" spans="1:27" hidden="1" x14ac:dyDescent="0.2">
      <c r="A28" s="49" t="s">
        <v>135</v>
      </c>
      <c r="B28" s="49">
        <v>162.303625283</v>
      </c>
      <c r="C28" s="49">
        <v>419</v>
      </c>
      <c r="D28" s="49">
        <v>4.8547371249999998</v>
      </c>
      <c r="E28" s="49">
        <v>0</v>
      </c>
      <c r="F28" s="49">
        <v>4</v>
      </c>
      <c r="G28" s="49">
        <v>929.375</v>
      </c>
      <c r="H28" s="49">
        <v>62.875</v>
      </c>
      <c r="I28" s="49">
        <v>0</v>
      </c>
      <c r="J28" s="49">
        <v>0</v>
      </c>
      <c r="K28" s="49">
        <v>5.4136051619999996</v>
      </c>
      <c r="L28" s="49">
        <v>1220668.4320515001</v>
      </c>
      <c r="M28" s="49">
        <v>0</v>
      </c>
      <c r="N28" s="49">
        <v>0</v>
      </c>
      <c r="P28" s="49">
        <v>0</v>
      </c>
      <c r="Q28" s="49">
        <v>0</v>
      </c>
      <c r="R28" s="49">
        <v>1</v>
      </c>
      <c r="S28" s="49">
        <v>0</v>
      </c>
      <c r="T28" s="49">
        <v>1220668.4320515001</v>
      </c>
      <c r="U28" s="49">
        <v>1029724.27</v>
      </c>
      <c r="V28" s="49">
        <v>39232.49</v>
      </c>
      <c r="W28" s="49">
        <v>1068956.76</v>
      </c>
      <c r="X28" s="49">
        <v>1068956.76</v>
      </c>
      <c r="Y28" s="49">
        <v>12141.62</v>
      </c>
      <c r="Z28" s="49">
        <v>16713.490000000002</v>
      </c>
      <c r="AA28" s="47">
        <v>1097811.8700000001</v>
      </c>
    </row>
    <row r="29" spans="1:27" hidden="1" x14ac:dyDescent="0.2">
      <c r="A29" s="49" t="s">
        <v>136</v>
      </c>
      <c r="B29" s="49">
        <v>104.937467811</v>
      </c>
      <c r="C29" s="49">
        <v>157</v>
      </c>
      <c r="D29" s="49">
        <v>5.6151116249999999</v>
      </c>
      <c r="E29" s="49">
        <v>0</v>
      </c>
      <c r="F29" s="49">
        <v>2</v>
      </c>
      <c r="G29" s="49">
        <v>114.125</v>
      </c>
      <c r="H29" s="49">
        <v>0</v>
      </c>
      <c r="I29" s="49">
        <v>1</v>
      </c>
      <c r="J29" s="49">
        <v>0</v>
      </c>
      <c r="K29" s="49">
        <v>3.5561517729999998</v>
      </c>
      <c r="L29" s="49">
        <v>190509.20129966899</v>
      </c>
      <c r="M29" s="49">
        <v>3006.37</v>
      </c>
      <c r="N29" s="49">
        <v>0</v>
      </c>
      <c r="P29" s="49">
        <v>0</v>
      </c>
      <c r="Q29" s="49">
        <v>0</v>
      </c>
      <c r="R29" s="49">
        <v>1</v>
      </c>
      <c r="S29" s="49">
        <v>0</v>
      </c>
      <c r="T29" s="49">
        <v>193515.57129966901</v>
      </c>
      <c r="U29" s="49">
        <v>195960.66</v>
      </c>
      <c r="V29" s="49">
        <v>14677.45</v>
      </c>
      <c r="W29" s="49">
        <v>210638.11</v>
      </c>
      <c r="X29" s="49">
        <v>193515.57129966901</v>
      </c>
      <c r="Y29" s="49">
        <v>2193.8200000000002</v>
      </c>
      <c r="Z29" s="49">
        <v>3019.9</v>
      </c>
      <c r="AA29" s="47">
        <v>198729.29129966901</v>
      </c>
    </row>
    <row r="30" spans="1:27" hidden="1" x14ac:dyDescent="0.2">
      <c r="A30" s="49" t="s">
        <v>137</v>
      </c>
      <c r="B30" s="49">
        <v>117.25</v>
      </c>
      <c r="C30" s="49">
        <v>548</v>
      </c>
      <c r="D30" s="49">
        <v>3.5428838749999998</v>
      </c>
      <c r="E30" s="49">
        <v>0</v>
      </c>
      <c r="F30" s="49">
        <v>21.375</v>
      </c>
      <c r="G30" s="49">
        <v>6796.75</v>
      </c>
      <c r="H30" s="49">
        <v>706.625</v>
      </c>
      <c r="I30" s="49">
        <v>0</v>
      </c>
      <c r="J30" s="49">
        <v>0</v>
      </c>
      <c r="K30" s="49">
        <v>7.2005241919999996</v>
      </c>
      <c r="L30" s="49">
        <v>7288644.8283618204</v>
      </c>
      <c r="M30" s="49">
        <v>0</v>
      </c>
      <c r="N30" s="49">
        <v>0</v>
      </c>
      <c r="P30" s="49">
        <v>0</v>
      </c>
      <c r="Q30" s="49">
        <v>0</v>
      </c>
      <c r="R30" s="49">
        <v>1</v>
      </c>
      <c r="S30" s="49">
        <v>896</v>
      </c>
      <c r="T30" s="49">
        <v>7289540.8283618204</v>
      </c>
      <c r="U30" s="49">
        <v>7811147.7699999996</v>
      </c>
      <c r="V30" s="49">
        <v>289012.46999999997</v>
      </c>
      <c r="W30" s="49">
        <v>8100160.2400000002</v>
      </c>
      <c r="X30" s="49">
        <v>7289540.8283618204</v>
      </c>
      <c r="Y30" s="49">
        <v>106651.47</v>
      </c>
      <c r="Z30" s="49">
        <v>124415.73</v>
      </c>
      <c r="AA30" s="47">
        <v>7520608.0283618197</v>
      </c>
    </row>
    <row r="31" spans="1:27" hidden="1" x14ac:dyDescent="0.2">
      <c r="A31" s="49" t="s">
        <v>138</v>
      </c>
      <c r="B31" s="49">
        <v>77.850440739999996</v>
      </c>
      <c r="C31" s="49">
        <v>505</v>
      </c>
      <c r="D31" s="49">
        <v>2.530831375</v>
      </c>
      <c r="E31" s="49">
        <v>0</v>
      </c>
      <c r="F31" s="49">
        <v>29.125</v>
      </c>
      <c r="G31" s="49">
        <v>6307.25</v>
      </c>
      <c r="H31" s="49">
        <v>874.625</v>
      </c>
      <c r="I31" s="49">
        <v>0</v>
      </c>
      <c r="J31" s="49">
        <v>0</v>
      </c>
      <c r="K31" s="49">
        <v>7.23784691</v>
      </c>
      <c r="L31" s="49">
        <v>7565817.1008418202</v>
      </c>
      <c r="M31" s="49">
        <v>0</v>
      </c>
      <c r="N31" s="49">
        <v>0</v>
      </c>
      <c r="P31" s="49">
        <v>0</v>
      </c>
      <c r="Q31" s="49">
        <v>0</v>
      </c>
      <c r="R31" s="49">
        <v>1</v>
      </c>
      <c r="S31" s="49">
        <v>0</v>
      </c>
      <c r="T31" s="49">
        <v>7565817.1008418202</v>
      </c>
      <c r="U31" s="49">
        <v>8066235.96</v>
      </c>
      <c r="V31" s="49">
        <v>261346.05</v>
      </c>
      <c r="W31" s="49">
        <v>8327582.0099999998</v>
      </c>
      <c r="X31" s="49">
        <v>7565817.1008418202</v>
      </c>
      <c r="Y31" s="49">
        <v>98683.42</v>
      </c>
      <c r="Z31" s="49">
        <v>135842.18</v>
      </c>
      <c r="AA31" s="47">
        <v>7800342.7008418199</v>
      </c>
    </row>
    <row r="32" spans="1:27" hidden="1" x14ac:dyDescent="0.2">
      <c r="A32" s="49" t="s">
        <v>139</v>
      </c>
      <c r="B32" s="49">
        <v>143.302711821</v>
      </c>
      <c r="C32" s="49">
        <v>397</v>
      </c>
      <c r="D32" s="49">
        <v>2.334376625</v>
      </c>
      <c r="E32" s="49">
        <v>0</v>
      </c>
      <c r="F32" s="49">
        <v>10</v>
      </c>
      <c r="G32" s="49">
        <v>2333.375</v>
      </c>
      <c r="H32" s="49">
        <v>207.875</v>
      </c>
      <c r="I32" s="49">
        <v>0</v>
      </c>
      <c r="J32" s="49">
        <v>0</v>
      </c>
      <c r="K32" s="49">
        <v>6.136865663</v>
      </c>
      <c r="L32" s="49">
        <v>2515971.7368281502</v>
      </c>
      <c r="M32" s="49">
        <v>0</v>
      </c>
      <c r="N32" s="49">
        <v>0</v>
      </c>
      <c r="P32" s="49">
        <v>0</v>
      </c>
      <c r="Q32" s="49">
        <v>0</v>
      </c>
      <c r="R32" s="49">
        <v>1</v>
      </c>
      <c r="S32" s="49">
        <v>24500</v>
      </c>
      <c r="T32" s="49">
        <v>2729171.0868281499</v>
      </c>
      <c r="U32" s="49">
        <v>2763654.51</v>
      </c>
      <c r="V32" s="49">
        <v>66604.070000000007</v>
      </c>
      <c r="W32" s="49">
        <v>2830258.58</v>
      </c>
      <c r="X32" s="49">
        <v>2729171.0868281499</v>
      </c>
      <c r="Y32" s="49">
        <v>42755.42</v>
      </c>
      <c r="Z32" s="49">
        <v>58854.76</v>
      </c>
      <c r="AA32" s="47">
        <v>2830781.26682815</v>
      </c>
    </row>
    <row r="33" spans="1:27" hidden="1" x14ac:dyDescent="0.2">
      <c r="A33" s="49" t="s">
        <v>140</v>
      </c>
      <c r="B33" s="49">
        <v>94.790052537999998</v>
      </c>
      <c r="C33" s="49">
        <v>274</v>
      </c>
      <c r="D33" s="49">
        <v>3.9563653749999999</v>
      </c>
      <c r="E33" s="49">
        <v>0</v>
      </c>
      <c r="F33" s="49">
        <v>4</v>
      </c>
      <c r="G33" s="49">
        <v>1889.875</v>
      </c>
      <c r="H33" s="49">
        <v>73.875</v>
      </c>
      <c r="I33" s="49">
        <v>0</v>
      </c>
      <c r="J33" s="49">
        <v>0</v>
      </c>
      <c r="K33" s="49">
        <v>5.8494135350000001</v>
      </c>
      <c r="L33" s="49">
        <v>1887412.75153991</v>
      </c>
      <c r="M33" s="49">
        <v>0</v>
      </c>
      <c r="N33" s="49">
        <v>0</v>
      </c>
      <c r="P33" s="49">
        <v>0</v>
      </c>
      <c r="Q33" s="49">
        <v>0</v>
      </c>
      <c r="R33" s="49">
        <v>1</v>
      </c>
      <c r="S33" s="49">
        <v>17500</v>
      </c>
      <c r="T33" s="49">
        <v>1904912.75153991</v>
      </c>
      <c r="U33" s="49">
        <v>1813869.26</v>
      </c>
      <c r="V33" s="49">
        <v>60764.62</v>
      </c>
      <c r="W33" s="49">
        <v>1874633.88</v>
      </c>
      <c r="X33" s="49">
        <v>1874633.88</v>
      </c>
      <c r="Y33" s="49">
        <v>15339.06</v>
      </c>
      <c r="Z33" s="49">
        <v>21114.92</v>
      </c>
      <c r="AA33" s="47">
        <v>1911087.86</v>
      </c>
    </row>
    <row r="34" spans="1:27" hidden="1" x14ac:dyDescent="0.2">
      <c r="A34" s="49" t="s">
        <v>141</v>
      </c>
      <c r="B34" s="49">
        <v>386.05</v>
      </c>
      <c r="C34" s="49">
        <v>674</v>
      </c>
      <c r="D34" s="49">
        <v>7.0067254999999999</v>
      </c>
      <c r="E34" s="49">
        <v>0</v>
      </c>
      <c r="F34" s="49">
        <v>9</v>
      </c>
      <c r="G34" s="49">
        <v>3979.75</v>
      </c>
      <c r="H34" s="49">
        <v>270.125</v>
      </c>
      <c r="I34" s="49">
        <v>0</v>
      </c>
      <c r="J34" s="49">
        <v>0</v>
      </c>
      <c r="K34" s="49">
        <v>6.7310674410000004</v>
      </c>
      <c r="L34" s="49">
        <v>4557894.9483119501</v>
      </c>
      <c r="M34" s="49">
        <v>0</v>
      </c>
      <c r="N34" s="49">
        <v>0</v>
      </c>
      <c r="P34" s="49">
        <v>0</v>
      </c>
      <c r="Q34" s="49">
        <v>0</v>
      </c>
      <c r="R34" s="49">
        <v>1</v>
      </c>
      <c r="S34" s="49">
        <v>16925.3</v>
      </c>
      <c r="T34" s="49">
        <v>4574820.2483119499</v>
      </c>
      <c r="U34" s="49">
        <v>4431885.1900000004</v>
      </c>
      <c r="V34" s="49">
        <v>123649.60000000001</v>
      </c>
      <c r="W34" s="49">
        <v>4555534.79</v>
      </c>
      <c r="X34" s="49">
        <v>4555534.79</v>
      </c>
      <c r="Y34" s="49">
        <v>50176.45</v>
      </c>
      <c r="Z34" s="49">
        <v>69070.16</v>
      </c>
      <c r="AA34" s="47">
        <v>4674781.4000000004</v>
      </c>
    </row>
    <row r="35" spans="1:27" hidden="1" x14ac:dyDescent="0.2">
      <c r="A35" s="49" t="s">
        <v>142</v>
      </c>
      <c r="B35" s="49">
        <v>223</v>
      </c>
      <c r="C35" s="49">
        <v>492</v>
      </c>
      <c r="D35" s="49">
        <v>5.5670506250000003</v>
      </c>
      <c r="E35" s="49">
        <v>0</v>
      </c>
      <c r="F35" s="49">
        <v>3</v>
      </c>
      <c r="G35" s="49">
        <v>462.5</v>
      </c>
      <c r="H35" s="49">
        <v>28.375</v>
      </c>
      <c r="I35" s="49">
        <v>0</v>
      </c>
      <c r="J35" s="49">
        <v>0</v>
      </c>
      <c r="K35" s="49">
        <v>4.8887408250000002</v>
      </c>
      <c r="L35" s="49">
        <v>722190.92747893406</v>
      </c>
      <c r="M35" s="49">
        <v>0</v>
      </c>
      <c r="N35" s="49">
        <v>0</v>
      </c>
      <c r="P35" s="49">
        <v>0</v>
      </c>
      <c r="Q35" s="49">
        <v>0</v>
      </c>
      <c r="R35" s="49">
        <v>1</v>
      </c>
      <c r="S35" s="49">
        <v>1400</v>
      </c>
      <c r="T35" s="49">
        <v>723590.92747893406</v>
      </c>
      <c r="U35" s="49">
        <v>715455.75</v>
      </c>
      <c r="V35" s="49">
        <v>21892.95</v>
      </c>
      <c r="W35" s="49">
        <v>737348.7</v>
      </c>
      <c r="X35" s="49">
        <v>723590.92747893406</v>
      </c>
      <c r="Y35" s="49">
        <v>6615.25</v>
      </c>
      <c r="Z35" s="49">
        <v>9106.18</v>
      </c>
      <c r="AA35" s="47">
        <v>739312.35747893399</v>
      </c>
    </row>
    <row r="36" spans="1:27" hidden="1" x14ac:dyDescent="0.2">
      <c r="A36" s="49" t="s">
        <v>143</v>
      </c>
      <c r="B36" s="49">
        <v>103.52217046600001</v>
      </c>
      <c r="C36" s="49">
        <v>363</v>
      </c>
      <c r="D36" s="49">
        <v>5.47276425</v>
      </c>
      <c r="E36" s="49">
        <v>0</v>
      </c>
      <c r="F36" s="49">
        <v>3.375</v>
      </c>
      <c r="G36" s="49">
        <v>523.25</v>
      </c>
      <c r="H36" s="49">
        <v>28.125</v>
      </c>
      <c r="I36" s="49">
        <v>0</v>
      </c>
      <c r="J36" s="49">
        <v>0</v>
      </c>
      <c r="K36" s="49">
        <v>4.9496370110000001</v>
      </c>
      <c r="L36" s="49">
        <v>767536.26683950901</v>
      </c>
      <c r="M36" s="49">
        <v>0</v>
      </c>
      <c r="N36" s="49">
        <v>0</v>
      </c>
      <c r="P36" s="49">
        <v>0</v>
      </c>
      <c r="Q36" s="49">
        <v>0</v>
      </c>
      <c r="R36" s="49">
        <v>1</v>
      </c>
      <c r="S36" s="49">
        <v>1050</v>
      </c>
      <c r="T36" s="49">
        <v>993494.54683950904</v>
      </c>
      <c r="U36" s="49">
        <v>1006047.48</v>
      </c>
      <c r="V36" s="49">
        <v>37022.550000000003</v>
      </c>
      <c r="W36" s="49">
        <v>1043070.03</v>
      </c>
      <c r="X36" s="49">
        <v>993494.54683950904</v>
      </c>
      <c r="Y36" s="49">
        <v>15978.24</v>
      </c>
      <c r="Z36" s="49">
        <v>19638.18</v>
      </c>
      <c r="AA36" s="47">
        <v>1029110.9668395</v>
      </c>
    </row>
    <row r="37" spans="1:27" hidden="1" x14ac:dyDescent="0.2">
      <c r="A37" s="49" t="s">
        <v>144</v>
      </c>
      <c r="B37" s="49">
        <v>156.218433291</v>
      </c>
      <c r="C37" s="49">
        <v>204</v>
      </c>
      <c r="D37" s="49">
        <v>2.2122958750000001</v>
      </c>
      <c r="E37" s="49">
        <v>0</v>
      </c>
      <c r="F37" s="49">
        <v>7</v>
      </c>
      <c r="G37" s="49">
        <v>1044.625</v>
      </c>
      <c r="H37" s="49">
        <v>190.25</v>
      </c>
      <c r="I37" s="49">
        <v>0</v>
      </c>
      <c r="J37" s="49">
        <v>0</v>
      </c>
      <c r="K37" s="49">
        <v>5.5446983870000004</v>
      </c>
      <c r="L37" s="49">
        <v>1391652.41534375</v>
      </c>
      <c r="M37" s="49">
        <v>0</v>
      </c>
      <c r="N37" s="49">
        <v>0</v>
      </c>
      <c r="P37" s="49">
        <v>0</v>
      </c>
      <c r="Q37" s="49">
        <v>0</v>
      </c>
      <c r="R37" s="49">
        <v>1</v>
      </c>
      <c r="S37" s="49">
        <v>0</v>
      </c>
      <c r="T37" s="49">
        <v>1391652.41534375</v>
      </c>
      <c r="U37" s="49">
        <v>1366715.47</v>
      </c>
      <c r="V37" s="49">
        <v>70522.52</v>
      </c>
      <c r="W37" s="49">
        <v>1437237.99</v>
      </c>
      <c r="X37" s="49">
        <v>1391652.41534375</v>
      </c>
      <c r="Y37" s="49">
        <v>16731.919999999998</v>
      </c>
      <c r="Z37" s="49">
        <v>23032.240000000002</v>
      </c>
      <c r="AA37" s="47">
        <v>1431416.57534375</v>
      </c>
    </row>
    <row r="38" spans="1:27" hidden="1" x14ac:dyDescent="0.2">
      <c r="A38" s="49" t="s">
        <v>145</v>
      </c>
      <c r="B38" s="49">
        <v>209.28875891000001</v>
      </c>
      <c r="C38" s="49">
        <v>392</v>
      </c>
      <c r="D38" s="49">
        <v>5.8351306249999997</v>
      </c>
      <c r="E38" s="49">
        <v>0</v>
      </c>
      <c r="F38" s="49">
        <v>3</v>
      </c>
      <c r="G38" s="49">
        <v>741.375</v>
      </c>
      <c r="H38" s="49">
        <v>42</v>
      </c>
      <c r="I38" s="49">
        <v>0</v>
      </c>
      <c r="J38" s="49">
        <v>0</v>
      </c>
      <c r="K38" s="49">
        <v>5.2534355059999998</v>
      </c>
      <c r="L38" s="49">
        <v>1040008.56397155</v>
      </c>
      <c r="M38" s="49">
        <v>0</v>
      </c>
      <c r="N38" s="49">
        <v>0</v>
      </c>
      <c r="P38" s="49">
        <v>0</v>
      </c>
      <c r="Q38" s="49">
        <v>0</v>
      </c>
      <c r="R38" s="49">
        <v>1</v>
      </c>
      <c r="S38" s="49">
        <v>3500</v>
      </c>
      <c r="T38" s="49">
        <v>1043508.56397155</v>
      </c>
      <c r="U38" s="49">
        <v>691801.4</v>
      </c>
      <c r="V38" s="49">
        <v>53960.51</v>
      </c>
      <c r="W38" s="49">
        <v>745761.91</v>
      </c>
      <c r="X38" s="49">
        <v>745761.91</v>
      </c>
      <c r="Y38" s="49">
        <v>6441.02</v>
      </c>
      <c r="Z38" s="49">
        <v>8364.49</v>
      </c>
      <c r="AA38" s="47">
        <v>760567.42</v>
      </c>
    </row>
    <row r="39" spans="1:27" hidden="1" x14ac:dyDescent="0.2">
      <c r="A39" s="49" t="s">
        <v>146</v>
      </c>
      <c r="B39" s="49">
        <v>62.996000037000002</v>
      </c>
      <c r="C39" s="49">
        <v>515</v>
      </c>
      <c r="D39" s="49">
        <v>2.8709383750000002</v>
      </c>
      <c r="E39" s="49">
        <v>0</v>
      </c>
      <c r="F39" s="49">
        <v>26.75</v>
      </c>
      <c r="G39" s="49">
        <v>7739</v>
      </c>
      <c r="H39" s="49">
        <v>995.375</v>
      </c>
      <c r="I39" s="49">
        <v>0</v>
      </c>
      <c r="J39" s="49">
        <v>0</v>
      </c>
      <c r="K39" s="49">
        <v>7.3602826009999998</v>
      </c>
      <c r="L39" s="49">
        <v>8551237.7865327708</v>
      </c>
      <c r="M39" s="49">
        <v>0</v>
      </c>
      <c r="N39" s="49">
        <v>0</v>
      </c>
      <c r="P39" s="49">
        <v>0</v>
      </c>
      <c r="Q39" s="49">
        <v>0</v>
      </c>
      <c r="R39" s="49">
        <v>1</v>
      </c>
      <c r="S39" s="49">
        <v>32686.5</v>
      </c>
      <c r="T39" s="49">
        <v>8583924.2865327708</v>
      </c>
      <c r="U39" s="49">
        <v>9905146.2100000009</v>
      </c>
      <c r="V39" s="49">
        <v>419978.2</v>
      </c>
      <c r="W39" s="49">
        <v>10325124.41</v>
      </c>
      <c r="X39" s="49">
        <v>8583924.2865327708</v>
      </c>
      <c r="Y39" s="49">
        <v>112221.81</v>
      </c>
      <c r="Z39" s="49">
        <v>145734.34</v>
      </c>
      <c r="AA39" s="47">
        <v>8841880.4365327694</v>
      </c>
    </row>
    <row r="40" spans="1:27" hidden="1" x14ac:dyDescent="0.2">
      <c r="A40" s="49" t="s">
        <v>147</v>
      </c>
      <c r="B40" s="49">
        <v>362.1</v>
      </c>
      <c r="C40" s="49">
        <v>467</v>
      </c>
      <c r="D40" s="49">
        <v>6.5358943749999998</v>
      </c>
      <c r="E40" s="49">
        <v>0</v>
      </c>
      <c r="F40" s="49">
        <v>2</v>
      </c>
      <c r="G40" s="49">
        <v>419.5</v>
      </c>
      <c r="H40" s="49">
        <v>3</v>
      </c>
      <c r="I40" s="49">
        <v>0</v>
      </c>
      <c r="J40" s="49">
        <v>0</v>
      </c>
      <c r="K40" s="49">
        <v>4.6441974410000002</v>
      </c>
      <c r="L40" s="49">
        <v>565520.28300709196</v>
      </c>
      <c r="M40" s="49">
        <v>0</v>
      </c>
      <c r="N40" s="49">
        <v>0</v>
      </c>
      <c r="P40" s="49">
        <v>0</v>
      </c>
      <c r="Q40" s="49">
        <v>0</v>
      </c>
      <c r="R40" s="49">
        <v>1</v>
      </c>
      <c r="S40" s="49">
        <v>280</v>
      </c>
      <c r="T40" s="49">
        <v>565800.28300709196</v>
      </c>
      <c r="U40" s="49">
        <v>542354.56999999995</v>
      </c>
      <c r="V40" s="49">
        <v>11606.39</v>
      </c>
      <c r="W40" s="49">
        <v>553960.95999999996</v>
      </c>
      <c r="X40" s="49">
        <v>553960.95999999996</v>
      </c>
      <c r="Y40" s="49">
        <v>5122.67</v>
      </c>
      <c r="Z40" s="49">
        <v>7051.59</v>
      </c>
      <c r="AA40" s="47">
        <v>566135.22</v>
      </c>
    </row>
    <row r="41" spans="1:27" hidden="1" x14ac:dyDescent="0.2">
      <c r="A41" s="49" t="s">
        <v>148</v>
      </c>
      <c r="B41" s="49">
        <v>29.051767267999999</v>
      </c>
      <c r="C41" s="49">
        <v>115</v>
      </c>
      <c r="D41" s="49">
        <v>1.985813625</v>
      </c>
      <c r="E41" s="49">
        <v>0</v>
      </c>
      <c r="F41" s="49">
        <v>3</v>
      </c>
      <c r="G41" s="49">
        <v>865.375</v>
      </c>
      <c r="H41" s="49">
        <v>69.375</v>
      </c>
      <c r="I41" s="49">
        <v>0</v>
      </c>
      <c r="J41" s="49">
        <v>0</v>
      </c>
      <c r="K41" s="49">
        <v>5.1914162030000002</v>
      </c>
      <c r="L41" s="49">
        <v>977467.38366549101</v>
      </c>
      <c r="M41" s="49">
        <v>0</v>
      </c>
      <c r="N41" s="49">
        <v>0</v>
      </c>
      <c r="P41" s="49">
        <v>0</v>
      </c>
      <c r="Q41" s="49">
        <v>0</v>
      </c>
      <c r="R41" s="49">
        <v>1</v>
      </c>
      <c r="S41" s="49">
        <v>51410.8</v>
      </c>
      <c r="T41" s="49">
        <v>1028878.18366549</v>
      </c>
      <c r="U41" s="49">
        <v>871880.45</v>
      </c>
      <c r="V41" s="49">
        <v>48912.49</v>
      </c>
      <c r="W41" s="49">
        <v>920792.94</v>
      </c>
      <c r="X41" s="49">
        <v>920792.94</v>
      </c>
      <c r="Y41" s="49">
        <v>8204.32</v>
      </c>
      <c r="Z41" s="49">
        <v>11293.61</v>
      </c>
      <c r="AA41" s="47">
        <v>940290.87</v>
      </c>
    </row>
    <row r="42" spans="1:27" hidden="1" x14ac:dyDescent="0.2">
      <c r="A42" s="49" t="s">
        <v>149</v>
      </c>
      <c r="B42" s="49">
        <v>141.21833640700001</v>
      </c>
      <c r="C42" s="49">
        <v>166</v>
      </c>
      <c r="D42" s="49">
        <v>5.0607565000000001</v>
      </c>
      <c r="E42" s="49">
        <v>0</v>
      </c>
      <c r="F42" s="49">
        <v>1</v>
      </c>
      <c r="G42" s="49">
        <v>103.375</v>
      </c>
      <c r="H42" s="49">
        <v>0</v>
      </c>
      <c r="I42" s="49">
        <v>0</v>
      </c>
      <c r="J42" s="49">
        <v>0</v>
      </c>
      <c r="K42" s="49">
        <v>3.4607103399999999</v>
      </c>
      <c r="L42" s="49">
        <v>173167.45274925401</v>
      </c>
      <c r="M42" s="49">
        <v>0</v>
      </c>
      <c r="N42" s="49">
        <v>16716.91</v>
      </c>
      <c r="P42" s="49">
        <v>0</v>
      </c>
      <c r="Q42" s="49">
        <v>0</v>
      </c>
      <c r="R42" s="49">
        <v>1</v>
      </c>
      <c r="S42" s="49">
        <v>0</v>
      </c>
      <c r="T42" s="49">
        <v>189884.36274925401</v>
      </c>
      <c r="U42" s="49">
        <v>192283.58</v>
      </c>
      <c r="V42" s="49">
        <v>8921.9599999999991</v>
      </c>
      <c r="W42" s="49">
        <v>201205.54</v>
      </c>
      <c r="X42" s="49">
        <v>189884.36274925401</v>
      </c>
      <c r="Y42" s="49">
        <v>1286.7</v>
      </c>
      <c r="Z42" s="49">
        <v>1771.2</v>
      </c>
      <c r="AA42" s="47">
        <v>192942.26274925401</v>
      </c>
    </row>
    <row r="43" spans="1:27" hidden="1" x14ac:dyDescent="0.2">
      <c r="A43" s="49" t="s">
        <v>150</v>
      </c>
      <c r="B43" s="49">
        <v>285</v>
      </c>
      <c r="C43" s="49">
        <v>773</v>
      </c>
      <c r="D43" s="49">
        <v>10.589430249999999</v>
      </c>
      <c r="E43" s="49">
        <v>0</v>
      </c>
      <c r="F43" s="49">
        <v>1</v>
      </c>
      <c r="G43" s="49">
        <v>130.125</v>
      </c>
      <c r="H43" s="49">
        <v>0</v>
      </c>
      <c r="I43" s="49">
        <v>0</v>
      </c>
      <c r="J43" s="49">
        <v>0</v>
      </c>
      <c r="K43" s="49">
        <v>3.8662858980000001</v>
      </c>
      <c r="L43" s="49">
        <v>259779.87013319501</v>
      </c>
      <c r="M43" s="49">
        <v>0</v>
      </c>
      <c r="N43" s="49">
        <v>22197.38</v>
      </c>
      <c r="P43" s="49">
        <v>0</v>
      </c>
      <c r="Q43" s="49">
        <v>0</v>
      </c>
      <c r="R43" s="49">
        <v>1</v>
      </c>
      <c r="S43" s="49">
        <v>0</v>
      </c>
      <c r="T43" s="49">
        <v>281977.25013319502</v>
      </c>
      <c r="U43" s="49">
        <v>285540.07</v>
      </c>
      <c r="V43" s="49">
        <v>13620.26</v>
      </c>
      <c r="W43" s="49">
        <v>299160.33</v>
      </c>
      <c r="X43" s="49">
        <v>281977.25013319502</v>
      </c>
      <c r="Y43" s="49">
        <v>1257.74</v>
      </c>
      <c r="Z43" s="49">
        <v>1731.35</v>
      </c>
      <c r="AA43" s="47">
        <v>284966.34013319499</v>
      </c>
    </row>
    <row r="44" spans="1:27" hidden="1" x14ac:dyDescent="0.2">
      <c r="A44" s="49" t="s">
        <v>151</v>
      </c>
      <c r="B44" s="49">
        <v>114.77875349999999</v>
      </c>
      <c r="C44" s="49">
        <v>189</v>
      </c>
      <c r="D44" s="49">
        <v>3.7301107500000001</v>
      </c>
      <c r="E44" s="49">
        <v>0</v>
      </c>
      <c r="F44" s="49">
        <v>2.375</v>
      </c>
      <c r="G44" s="49">
        <v>630.875</v>
      </c>
      <c r="H44" s="49">
        <v>29.875</v>
      </c>
      <c r="I44" s="49">
        <v>0</v>
      </c>
      <c r="J44" s="49">
        <v>0</v>
      </c>
      <c r="K44" s="49">
        <v>4.9941912679999998</v>
      </c>
      <c r="L44" s="49">
        <v>802506.52768038504</v>
      </c>
      <c r="M44" s="49">
        <v>0</v>
      </c>
      <c r="N44" s="49">
        <v>0</v>
      </c>
      <c r="P44" s="49">
        <v>0</v>
      </c>
      <c r="Q44" s="49">
        <v>0</v>
      </c>
      <c r="R44" s="49">
        <v>1</v>
      </c>
      <c r="S44" s="49">
        <v>0</v>
      </c>
      <c r="T44" s="49">
        <v>802506.52768038504</v>
      </c>
      <c r="U44" s="49">
        <v>447955.25</v>
      </c>
      <c r="V44" s="49">
        <v>14737.73</v>
      </c>
      <c r="W44" s="49">
        <v>462692.98</v>
      </c>
      <c r="X44" s="49">
        <v>462692.98</v>
      </c>
      <c r="Y44" s="49">
        <v>5851.27</v>
      </c>
      <c r="Z44" s="49">
        <v>8054.53</v>
      </c>
      <c r="AA44" s="47">
        <v>476598.78</v>
      </c>
    </row>
    <row r="45" spans="1:27" hidden="1" x14ac:dyDescent="0.2">
      <c r="A45" s="49" t="s">
        <v>152</v>
      </c>
      <c r="B45" s="49">
        <v>392.88743081299998</v>
      </c>
      <c r="C45" s="49">
        <v>926</v>
      </c>
      <c r="D45" s="49">
        <v>7.0364795000000004</v>
      </c>
      <c r="E45" s="49">
        <v>0</v>
      </c>
      <c r="F45" s="49">
        <v>7.5</v>
      </c>
      <c r="G45" s="49">
        <v>904.5</v>
      </c>
      <c r="H45" s="49">
        <v>95.5</v>
      </c>
      <c r="I45" s="49">
        <v>0</v>
      </c>
      <c r="J45" s="49">
        <v>0</v>
      </c>
      <c r="K45" s="49">
        <v>5.6116843699999999</v>
      </c>
      <c r="L45" s="49">
        <v>1488066.77649829</v>
      </c>
      <c r="M45" s="49">
        <v>0</v>
      </c>
      <c r="N45" s="49">
        <v>0</v>
      </c>
      <c r="P45" s="49">
        <v>0</v>
      </c>
      <c r="Q45" s="49">
        <v>0</v>
      </c>
      <c r="R45" s="49">
        <v>1</v>
      </c>
      <c r="S45" s="49">
        <v>0</v>
      </c>
      <c r="T45" s="49">
        <v>1488066.77649829</v>
      </c>
      <c r="U45" s="49">
        <v>1873253.94</v>
      </c>
      <c r="V45" s="49">
        <v>51139.83</v>
      </c>
      <c r="W45" s="49">
        <v>1924393.77</v>
      </c>
      <c r="X45" s="49">
        <v>1488066.77649829</v>
      </c>
      <c r="Y45" s="49">
        <v>36370.03</v>
      </c>
      <c r="Z45" s="49">
        <v>0</v>
      </c>
      <c r="AA45" s="47">
        <v>1524436.80649829</v>
      </c>
    </row>
    <row r="46" spans="1:27" hidden="1" x14ac:dyDescent="0.2">
      <c r="A46" s="49" t="s">
        <v>153</v>
      </c>
      <c r="B46" s="49">
        <v>428.84209958600002</v>
      </c>
      <c r="C46" s="49">
        <v>284</v>
      </c>
      <c r="D46" s="49">
        <v>5.8126848750000004</v>
      </c>
      <c r="E46" s="49">
        <v>0</v>
      </c>
      <c r="F46" s="49">
        <v>2</v>
      </c>
      <c r="G46" s="49">
        <v>486</v>
      </c>
      <c r="H46" s="49">
        <v>41.25</v>
      </c>
      <c r="I46" s="49">
        <v>0</v>
      </c>
      <c r="J46" s="49">
        <v>0</v>
      </c>
      <c r="K46" s="49">
        <v>4.9753373630000004</v>
      </c>
      <c r="L46" s="49">
        <v>787517.887060476</v>
      </c>
      <c r="M46" s="49">
        <v>0</v>
      </c>
      <c r="N46" s="49">
        <v>0</v>
      </c>
      <c r="P46" s="49">
        <v>0</v>
      </c>
      <c r="Q46" s="49">
        <v>0</v>
      </c>
      <c r="R46" s="49">
        <v>1</v>
      </c>
      <c r="S46" s="49">
        <v>7000</v>
      </c>
      <c r="T46" s="49">
        <v>794517.887060476</v>
      </c>
      <c r="U46" s="49">
        <v>838464.6</v>
      </c>
      <c r="V46" s="49">
        <v>49217.87</v>
      </c>
      <c r="W46" s="49">
        <v>887682.47</v>
      </c>
      <c r="X46" s="49">
        <v>794517.887060476</v>
      </c>
      <c r="Y46" s="49">
        <v>9586.52</v>
      </c>
      <c r="Z46" s="49">
        <v>12449.32</v>
      </c>
      <c r="AA46" s="47">
        <v>816553.72706047597</v>
      </c>
    </row>
    <row r="47" spans="1:27" hidden="1" x14ac:dyDescent="0.2">
      <c r="A47" s="49" t="s">
        <v>154</v>
      </c>
      <c r="B47" s="49">
        <v>54.331675343999997</v>
      </c>
      <c r="C47" s="49">
        <v>118</v>
      </c>
      <c r="D47" s="49">
        <v>3.0304976250000002</v>
      </c>
      <c r="E47" s="49">
        <v>0</v>
      </c>
      <c r="F47" s="49">
        <v>1</v>
      </c>
      <c r="G47" s="49">
        <v>352</v>
      </c>
      <c r="H47" s="49">
        <v>0.25</v>
      </c>
      <c r="I47" s="49">
        <v>0</v>
      </c>
      <c r="J47" s="49">
        <v>1</v>
      </c>
      <c r="K47" s="49">
        <v>3.8907381729999999</v>
      </c>
      <c r="L47" s="49">
        <v>266210.378728649</v>
      </c>
      <c r="M47" s="49">
        <v>0</v>
      </c>
      <c r="N47" s="49">
        <v>0</v>
      </c>
      <c r="P47" s="49">
        <v>0</v>
      </c>
      <c r="Q47" s="49">
        <v>0</v>
      </c>
      <c r="R47" s="49">
        <v>1</v>
      </c>
      <c r="S47" s="49">
        <v>1050</v>
      </c>
      <c r="T47" s="49">
        <v>267260.378728649</v>
      </c>
      <c r="U47" s="49">
        <v>237284.44</v>
      </c>
      <c r="V47" s="49">
        <v>6643.96</v>
      </c>
      <c r="W47" s="49">
        <v>243928.4</v>
      </c>
      <c r="X47" s="49">
        <v>243928.4</v>
      </c>
      <c r="Y47" s="49">
        <v>2628.21</v>
      </c>
      <c r="Z47" s="49">
        <v>3230.23</v>
      </c>
      <c r="AA47" s="47">
        <v>249786.84</v>
      </c>
    </row>
    <row r="48" spans="1:27" hidden="1" x14ac:dyDescent="0.2">
      <c r="A48" s="49" t="s">
        <v>155</v>
      </c>
      <c r="B48" s="49">
        <v>61.945932648000003</v>
      </c>
      <c r="C48" s="49">
        <v>174</v>
      </c>
      <c r="D48" s="49">
        <v>3.8918750000000002</v>
      </c>
      <c r="E48" s="49">
        <v>0</v>
      </c>
      <c r="F48" s="49">
        <v>1</v>
      </c>
      <c r="G48" s="49">
        <v>83.75</v>
      </c>
      <c r="H48" s="49">
        <v>0</v>
      </c>
      <c r="I48" s="49">
        <v>0</v>
      </c>
      <c r="J48" s="49">
        <v>1</v>
      </c>
      <c r="K48" s="49">
        <v>2.9575923350000002</v>
      </c>
      <c r="L48" s="49">
        <v>104704.391033655</v>
      </c>
      <c r="M48" s="49">
        <v>0</v>
      </c>
      <c r="N48" s="49">
        <v>0</v>
      </c>
      <c r="P48" s="49">
        <v>0</v>
      </c>
      <c r="Q48" s="49">
        <v>0</v>
      </c>
      <c r="R48" s="49">
        <v>1</v>
      </c>
      <c r="S48" s="49">
        <v>0</v>
      </c>
      <c r="T48" s="49">
        <v>104704.391033655</v>
      </c>
      <c r="U48" s="49">
        <v>83565.97</v>
      </c>
      <c r="V48" s="49">
        <v>2540.41</v>
      </c>
      <c r="W48" s="49">
        <v>86106.38</v>
      </c>
      <c r="X48" s="49">
        <v>86106.38</v>
      </c>
      <c r="Y48" s="49">
        <v>702.86</v>
      </c>
      <c r="Z48" s="49">
        <v>967.52</v>
      </c>
      <c r="AA48" s="47">
        <v>87776.76</v>
      </c>
    </row>
    <row r="49" spans="1:27" hidden="1" x14ac:dyDescent="0.2">
      <c r="A49" s="49" t="s">
        <v>156</v>
      </c>
      <c r="B49" s="49">
        <v>573.89350807699998</v>
      </c>
      <c r="C49" s="49">
        <v>591</v>
      </c>
      <c r="D49" s="49">
        <v>7.5316210000000003</v>
      </c>
      <c r="E49" s="49">
        <v>0</v>
      </c>
      <c r="F49" s="49">
        <v>2</v>
      </c>
      <c r="G49" s="49">
        <v>149.375</v>
      </c>
      <c r="H49" s="49">
        <v>6</v>
      </c>
      <c r="I49" s="49">
        <v>0</v>
      </c>
      <c r="J49" s="49">
        <v>0</v>
      </c>
      <c r="K49" s="49">
        <v>4.0771515149999997</v>
      </c>
      <c r="L49" s="49">
        <v>320762.26336671697</v>
      </c>
      <c r="M49" s="49">
        <v>0</v>
      </c>
      <c r="N49" s="49">
        <v>66597.81</v>
      </c>
      <c r="P49" s="49">
        <v>0</v>
      </c>
      <c r="Q49" s="49">
        <v>0</v>
      </c>
      <c r="R49" s="49">
        <v>1</v>
      </c>
      <c r="S49" s="49">
        <v>70</v>
      </c>
      <c r="T49" s="49">
        <v>387430.07336671703</v>
      </c>
      <c r="U49" s="49">
        <v>392325.3</v>
      </c>
      <c r="V49" s="49">
        <v>12985.97</v>
      </c>
      <c r="W49" s="49">
        <v>405311.27</v>
      </c>
      <c r="X49" s="49">
        <v>387430.07336671703</v>
      </c>
      <c r="Y49" s="49">
        <v>5740.29</v>
      </c>
      <c r="Z49" s="49">
        <v>7901.77</v>
      </c>
      <c r="AA49" s="47">
        <v>401072.13336671703</v>
      </c>
    </row>
    <row r="50" spans="1:27" hidden="1" x14ac:dyDescent="0.2">
      <c r="A50" s="49" t="s">
        <v>157</v>
      </c>
      <c r="B50" s="49">
        <v>25.80747049</v>
      </c>
      <c r="C50" s="49">
        <v>107</v>
      </c>
      <c r="D50" s="49">
        <v>5.8074009999999996</v>
      </c>
      <c r="E50" s="49">
        <v>0</v>
      </c>
      <c r="F50" s="49">
        <v>3.375</v>
      </c>
      <c r="G50" s="49">
        <v>669.5</v>
      </c>
      <c r="H50" s="49">
        <v>9.875</v>
      </c>
      <c r="I50" s="49">
        <v>0</v>
      </c>
      <c r="J50" s="49">
        <v>0</v>
      </c>
      <c r="K50" s="49">
        <v>4.9796156629999997</v>
      </c>
      <c r="L50" s="49">
        <v>790894.34206089296</v>
      </c>
      <c r="M50" s="49">
        <v>0</v>
      </c>
      <c r="N50" s="49">
        <v>0</v>
      </c>
      <c r="P50" s="49">
        <v>0</v>
      </c>
      <c r="Q50" s="49">
        <v>0</v>
      </c>
      <c r="R50" s="49">
        <v>1</v>
      </c>
      <c r="S50" s="49">
        <v>18900</v>
      </c>
      <c r="T50" s="49">
        <v>809794.34206089296</v>
      </c>
      <c r="U50" s="49">
        <v>622536.97</v>
      </c>
      <c r="V50" s="49">
        <v>35048.83</v>
      </c>
      <c r="W50" s="49">
        <v>657585.80000000005</v>
      </c>
      <c r="X50" s="49">
        <v>657585.80000000005</v>
      </c>
      <c r="Y50" s="49">
        <v>7810.78</v>
      </c>
      <c r="Z50" s="49">
        <v>9599.9</v>
      </c>
      <c r="AA50" s="47">
        <v>674996.48</v>
      </c>
    </row>
    <row r="51" spans="1:27" hidden="1" x14ac:dyDescent="0.2">
      <c r="A51" s="49" t="s">
        <v>158</v>
      </c>
      <c r="B51" s="49">
        <v>80.186755954000006</v>
      </c>
      <c r="C51" s="49">
        <v>168</v>
      </c>
      <c r="D51" s="49">
        <v>4.6972402500000001</v>
      </c>
      <c r="E51" s="49">
        <v>0</v>
      </c>
      <c r="F51" s="49">
        <v>1</v>
      </c>
      <c r="G51" s="49">
        <v>201.125</v>
      </c>
      <c r="H51" s="49">
        <v>0</v>
      </c>
      <c r="I51" s="49">
        <v>0</v>
      </c>
      <c r="J51" s="49">
        <v>0</v>
      </c>
      <c r="K51" s="49">
        <v>3.8687453930000002</v>
      </c>
      <c r="L51" s="49">
        <v>260419.58366948701</v>
      </c>
      <c r="M51" s="49">
        <v>0</v>
      </c>
      <c r="N51" s="49">
        <v>0</v>
      </c>
      <c r="P51" s="49">
        <v>0</v>
      </c>
      <c r="Q51" s="49">
        <v>0</v>
      </c>
      <c r="R51" s="49">
        <v>1</v>
      </c>
      <c r="S51" s="49">
        <v>0</v>
      </c>
      <c r="T51" s="49">
        <v>260419.58366948701</v>
      </c>
      <c r="U51" s="49">
        <v>134991.85</v>
      </c>
      <c r="V51" s="49">
        <v>8868.9599999999991</v>
      </c>
      <c r="W51" s="49">
        <v>143860.81</v>
      </c>
      <c r="X51" s="49">
        <v>143860.81</v>
      </c>
      <c r="Y51" s="49">
        <v>1867.32</v>
      </c>
      <c r="Z51" s="49">
        <v>2570.4499999999998</v>
      </c>
      <c r="AA51" s="47">
        <v>148298.57999999999</v>
      </c>
    </row>
    <row r="52" spans="1:27" hidden="1" x14ac:dyDescent="0.2">
      <c r="A52" s="49" t="s">
        <v>159</v>
      </c>
      <c r="B52" s="49">
        <v>557.96100887099999</v>
      </c>
      <c r="C52" s="49">
        <v>925</v>
      </c>
      <c r="D52" s="49">
        <v>12.189075875</v>
      </c>
      <c r="E52" s="49">
        <v>0</v>
      </c>
      <c r="F52" s="49">
        <v>5</v>
      </c>
      <c r="G52" s="49">
        <v>327.5</v>
      </c>
      <c r="H52" s="49">
        <v>0</v>
      </c>
      <c r="I52" s="49">
        <v>0</v>
      </c>
      <c r="J52" s="49">
        <v>0</v>
      </c>
      <c r="K52" s="49">
        <v>4.6246674739999998</v>
      </c>
      <c r="L52" s="49">
        <v>554582.84186610603</v>
      </c>
      <c r="M52" s="49">
        <v>0</v>
      </c>
      <c r="N52" s="49">
        <v>0</v>
      </c>
      <c r="P52" s="49">
        <v>0</v>
      </c>
      <c r="Q52" s="49">
        <v>0</v>
      </c>
      <c r="R52" s="49">
        <v>1</v>
      </c>
      <c r="S52" s="49">
        <v>0</v>
      </c>
      <c r="T52" s="49">
        <v>734790.52186610596</v>
      </c>
      <c r="U52" s="49">
        <v>744074.69</v>
      </c>
      <c r="V52" s="49">
        <v>44570.07</v>
      </c>
      <c r="W52" s="49">
        <v>788644.76</v>
      </c>
      <c r="X52" s="49">
        <v>734790.52186610596</v>
      </c>
      <c r="Y52" s="49">
        <v>6309.66</v>
      </c>
      <c r="Z52" s="49">
        <v>8685.52</v>
      </c>
      <c r="AA52" s="47">
        <v>749785.70186610601</v>
      </c>
    </row>
    <row r="53" spans="1:27" hidden="1" x14ac:dyDescent="0.2">
      <c r="A53" s="49" t="s">
        <v>160</v>
      </c>
      <c r="B53" s="49">
        <v>158.75</v>
      </c>
      <c r="C53" s="49">
        <v>349</v>
      </c>
      <c r="D53" s="49">
        <v>6.6183231249999999</v>
      </c>
      <c r="E53" s="49">
        <v>0</v>
      </c>
      <c r="F53" s="49">
        <v>1</v>
      </c>
      <c r="G53" s="49">
        <v>138.75</v>
      </c>
      <c r="H53" s="49">
        <v>0</v>
      </c>
      <c r="I53" s="49">
        <v>0</v>
      </c>
      <c r="J53" s="49">
        <v>0</v>
      </c>
      <c r="K53" s="49">
        <v>3.7240176209999998</v>
      </c>
      <c r="L53" s="49">
        <v>225330.07825219401</v>
      </c>
      <c r="M53" s="49">
        <v>0</v>
      </c>
      <c r="N53" s="49">
        <v>44753.8</v>
      </c>
      <c r="P53" s="49">
        <v>0</v>
      </c>
      <c r="Q53" s="49">
        <v>0</v>
      </c>
      <c r="R53" s="49">
        <v>1</v>
      </c>
      <c r="S53" s="49">
        <v>0</v>
      </c>
      <c r="T53" s="49">
        <v>270083.87825219397</v>
      </c>
      <c r="U53" s="49">
        <v>273496.42</v>
      </c>
      <c r="V53" s="49">
        <v>7384.4</v>
      </c>
      <c r="W53" s="49">
        <v>280880.82</v>
      </c>
      <c r="X53" s="49">
        <v>270083.87825219397</v>
      </c>
      <c r="Y53" s="49">
        <v>2049.0700000000002</v>
      </c>
      <c r="Z53" s="49">
        <v>2820.64</v>
      </c>
      <c r="AA53" s="47">
        <v>274953.58825219399</v>
      </c>
    </row>
    <row r="54" spans="1:27" hidden="1" x14ac:dyDescent="0.2">
      <c r="A54" s="49" t="s">
        <v>161</v>
      </c>
      <c r="B54" s="49">
        <v>94.983541126999995</v>
      </c>
      <c r="C54" s="49">
        <v>219</v>
      </c>
      <c r="D54" s="49">
        <v>6.5213729999999996</v>
      </c>
      <c r="E54" s="49">
        <v>0</v>
      </c>
      <c r="F54" s="49">
        <v>2</v>
      </c>
      <c r="G54" s="49">
        <v>267.625</v>
      </c>
      <c r="H54" s="49">
        <v>0</v>
      </c>
      <c r="I54" s="49">
        <v>0</v>
      </c>
      <c r="J54" s="49">
        <v>0</v>
      </c>
      <c r="K54" s="49">
        <v>4.155102447</v>
      </c>
      <c r="L54" s="49">
        <v>346766.335464556</v>
      </c>
      <c r="M54" s="49">
        <v>0</v>
      </c>
      <c r="N54" s="49">
        <v>0</v>
      </c>
      <c r="P54" s="49">
        <v>0</v>
      </c>
      <c r="Q54" s="49">
        <v>0</v>
      </c>
      <c r="R54" s="49">
        <v>1</v>
      </c>
      <c r="S54" s="49">
        <v>0</v>
      </c>
      <c r="T54" s="49">
        <v>346766.335464556</v>
      </c>
      <c r="U54" s="49">
        <v>384897.11</v>
      </c>
      <c r="V54" s="49">
        <v>22554.97</v>
      </c>
      <c r="W54" s="49">
        <v>407452.08</v>
      </c>
      <c r="X54" s="49">
        <v>346766.335464556</v>
      </c>
      <c r="Y54" s="49">
        <v>4083.66</v>
      </c>
      <c r="Z54" s="49">
        <v>5621.35</v>
      </c>
      <c r="AA54" s="47">
        <v>356471.34546455601</v>
      </c>
    </row>
    <row r="55" spans="1:27" hidden="1" x14ac:dyDescent="0.2">
      <c r="A55" s="49" t="s">
        <v>162</v>
      </c>
      <c r="B55" s="49">
        <v>85.572292351000002</v>
      </c>
      <c r="C55" s="49">
        <v>134</v>
      </c>
      <c r="D55" s="49">
        <v>5.8585318749999997</v>
      </c>
      <c r="E55" s="49">
        <v>0</v>
      </c>
      <c r="F55" s="49">
        <v>2.375</v>
      </c>
      <c r="G55" s="49">
        <v>262.625</v>
      </c>
      <c r="H55" s="49">
        <v>3.375</v>
      </c>
      <c r="I55" s="49">
        <v>0</v>
      </c>
      <c r="J55" s="49">
        <v>0</v>
      </c>
      <c r="K55" s="49">
        <v>4.279662214</v>
      </c>
      <c r="L55" s="49">
        <v>392764.79051853</v>
      </c>
      <c r="M55" s="49">
        <v>0</v>
      </c>
      <c r="N55" s="49">
        <v>0</v>
      </c>
      <c r="P55" s="49">
        <v>0</v>
      </c>
      <c r="Q55" s="49">
        <v>0</v>
      </c>
      <c r="R55" s="49">
        <v>1</v>
      </c>
      <c r="S55" s="49">
        <v>7700</v>
      </c>
      <c r="T55" s="49">
        <v>400464.79051853</v>
      </c>
      <c r="U55" s="49">
        <v>538185.22</v>
      </c>
      <c r="V55" s="49">
        <v>38803.15</v>
      </c>
      <c r="W55" s="49">
        <v>576988.37</v>
      </c>
      <c r="X55" s="49">
        <v>400464.79051853</v>
      </c>
      <c r="Y55" s="49">
        <v>5414.94</v>
      </c>
      <c r="Z55" s="49">
        <v>6655.28</v>
      </c>
      <c r="AA55" s="47">
        <v>412535.01051852998</v>
      </c>
    </row>
    <row r="56" spans="1:27" hidden="1" x14ac:dyDescent="0.2">
      <c r="A56" s="49" t="s">
        <v>163</v>
      </c>
      <c r="B56" s="49">
        <v>329.85645823499999</v>
      </c>
      <c r="C56" s="49">
        <v>640</v>
      </c>
      <c r="D56" s="49">
        <v>8.8982848749999999</v>
      </c>
      <c r="E56" s="49">
        <v>0</v>
      </c>
      <c r="F56" s="49">
        <v>2</v>
      </c>
      <c r="G56" s="49">
        <v>467.625</v>
      </c>
      <c r="H56" s="49">
        <v>2</v>
      </c>
      <c r="I56" s="49">
        <v>0</v>
      </c>
      <c r="J56" s="49">
        <v>0</v>
      </c>
      <c r="K56" s="49">
        <v>4.7819135900000003</v>
      </c>
      <c r="L56" s="49">
        <v>649019.20667037996</v>
      </c>
      <c r="M56" s="49">
        <v>0</v>
      </c>
      <c r="N56" s="49">
        <v>0</v>
      </c>
      <c r="P56" s="49">
        <v>0</v>
      </c>
      <c r="Q56" s="49">
        <v>0</v>
      </c>
      <c r="R56" s="49">
        <v>1</v>
      </c>
      <c r="S56" s="49">
        <v>0</v>
      </c>
      <c r="T56" s="49">
        <v>649019.20667037996</v>
      </c>
      <c r="U56" s="49">
        <v>547075.94999999995</v>
      </c>
      <c r="V56" s="49">
        <v>19092.95</v>
      </c>
      <c r="W56" s="49">
        <v>566168.9</v>
      </c>
      <c r="X56" s="49">
        <v>566168.9</v>
      </c>
      <c r="Y56" s="49">
        <v>7010.91</v>
      </c>
      <c r="Z56" s="49">
        <v>9650.83</v>
      </c>
      <c r="AA56" s="47">
        <v>582830.64</v>
      </c>
    </row>
    <row r="57" spans="1:27" hidden="1" x14ac:dyDescent="0.2">
      <c r="A57" s="49" t="s">
        <v>164</v>
      </c>
      <c r="B57" s="49">
        <v>427.78007525300001</v>
      </c>
      <c r="C57" s="49">
        <v>596</v>
      </c>
      <c r="D57" s="49">
        <v>4.0780008749999999</v>
      </c>
      <c r="E57" s="49">
        <v>0</v>
      </c>
      <c r="F57" s="49">
        <v>1</v>
      </c>
      <c r="G57" s="49">
        <v>193.125</v>
      </c>
      <c r="H57" s="49">
        <v>11.375</v>
      </c>
      <c r="I57" s="49">
        <v>0</v>
      </c>
      <c r="J57" s="49">
        <v>0</v>
      </c>
      <c r="K57" s="49">
        <v>4.139947394</v>
      </c>
      <c r="L57" s="49">
        <v>341550.694609834</v>
      </c>
      <c r="M57" s="49">
        <v>0</v>
      </c>
      <c r="N57" s="49">
        <v>54655.11</v>
      </c>
      <c r="P57" s="49">
        <v>0</v>
      </c>
      <c r="Q57" s="49">
        <v>0</v>
      </c>
      <c r="R57" s="49">
        <v>1</v>
      </c>
      <c r="S57" s="49">
        <v>0</v>
      </c>
      <c r="T57" s="49">
        <v>396205.80460983398</v>
      </c>
      <c r="U57" s="49">
        <v>401211.91</v>
      </c>
      <c r="V57" s="49">
        <v>14122.66</v>
      </c>
      <c r="W57" s="49">
        <v>415334.57</v>
      </c>
      <c r="X57" s="49">
        <v>396205.80460983398</v>
      </c>
      <c r="Y57" s="49">
        <v>5187.01</v>
      </c>
      <c r="Z57" s="49">
        <v>7140.15</v>
      </c>
      <c r="AA57" s="47">
        <v>408532.96460983402</v>
      </c>
    </row>
    <row r="58" spans="1:27" hidden="1" x14ac:dyDescent="0.2">
      <c r="A58" s="49" t="s">
        <v>165</v>
      </c>
      <c r="B58" s="49">
        <v>165.67683858000001</v>
      </c>
      <c r="C58" s="49">
        <v>399</v>
      </c>
      <c r="D58" s="49">
        <v>5.2436674999999999</v>
      </c>
      <c r="E58" s="49">
        <v>0</v>
      </c>
      <c r="F58" s="49">
        <v>5</v>
      </c>
      <c r="G58" s="49">
        <v>1585.375</v>
      </c>
      <c r="H58" s="49">
        <v>112.25</v>
      </c>
      <c r="I58" s="49">
        <v>0</v>
      </c>
      <c r="J58" s="49">
        <v>0</v>
      </c>
      <c r="K58" s="49">
        <v>5.8637144870000002</v>
      </c>
      <c r="L58" s="49">
        <v>1914598.4788231801</v>
      </c>
      <c r="M58" s="49">
        <v>0</v>
      </c>
      <c r="N58" s="49">
        <v>0</v>
      </c>
      <c r="P58" s="49">
        <v>0</v>
      </c>
      <c r="Q58" s="49">
        <v>0</v>
      </c>
      <c r="R58" s="49">
        <v>1</v>
      </c>
      <c r="S58" s="49">
        <v>14259</v>
      </c>
      <c r="T58" s="49">
        <v>1928857.4788231801</v>
      </c>
      <c r="U58" s="49">
        <v>1662044.71</v>
      </c>
      <c r="V58" s="49">
        <v>63490.11</v>
      </c>
      <c r="W58" s="49">
        <v>1725534.82</v>
      </c>
      <c r="X58" s="49">
        <v>1725534.82</v>
      </c>
      <c r="Y58" s="49">
        <v>32444.12</v>
      </c>
      <c r="Z58" s="49">
        <v>44660.81</v>
      </c>
      <c r="AA58" s="47">
        <v>1802639.75</v>
      </c>
    </row>
    <row r="59" spans="1:27" hidden="1" x14ac:dyDescent="0.2">
      <c r="A59" s="49" t="s">
        <v>166</v>
      </c>
      <c r="B59" s="49">
        <v>10.305418080999999</v>
      </c>
      <c r="C59" s="49">
        <v>62</v>
      </c>
      <c r="D59" s="49">
        <v>3.1253768750000002</v>
      </c>
      <c r="E59" s="49">
        <v>0</v>
      </c>
      <c r="F59" s="49">
        <v>3</v>
      </c>
      <c r="G59" s="49">
        <v>1558.625</v>
      </c>
      <c r="H59" s="49">
        <v>80.625</v>
      </c>
      <c r="I59" s="49">
        <v>0</v>
      </c>
      <c r="J59" s="49">
        <v>1</v>
      </c>
      <c r="K59" s="49">
        <v>5.3256875179999996</v>
      </c>
      <c r="L59" s="49">
        <v>1117932.45846829</v>
      </c>
      <c r="M59" s="49">
        <v>291691.48</v>
      </c>
      <c r="N59" s="49">
        <v>0</v>
      </c>
      <c r="P59" s="49">
        <v>0</v>
      </c>
      <c r="Q59" s="49">
        <v>0</v>
      </c>
      <c r="R59" s="49">
        <v>1</v>
      </c>
      <c r="S59" s="49">
        <v>1740.9</v>
      </c>
      <c r="T59" s="49">
        <v>1411364.8384682899</v>
      </c>
      <c r="U59" s="49">
        <v>1429197.61</v>
      </c>
      <c r="V59" s="49">
        <v>106046.46</v>
      </c>
      <c r="W59" s="49">
        <v>1535244.07</v>
      </c>
      <c r="X59" s="49">
        <v>1411364.8384682899</v>
      </c>
      <c r="Y59" s="49">
        <v>15810.71</v>
      </c>
      <c r="Z59" s="49">
        <v>19432.28</v>
      </c>
      <c r="AA59" s="47">
        <v>1446607.8284682899</v>
      </c>
    </row>
    <row r="60" spans="1:27" hidden="1" x14ac:dyDescent="0.2">
      <c r="A60" s="49" t="s">
        <v>167</v>
      </c>
      <c r="B60" s="49">
        <v>66.632953068999996</v>
      </c>
      <c r="C60" s="49">
        <v>99</v>
      </c>
      <c r="D60" s="49">
        <v>5.9892839999999996</v>
      </c>
      <c r="E60" s="49">
        <v>0</v>
      </c>
      <c r="F60" s="49">
        <v>5</v>
      </c>
      <c r="G60" s="49">
        <v>39.875</v>
      </c>
      <c r="H60" s="49">
        <v>0</v>
      </c>
      <c r="I60" s="49">
        <v>1</v>
      </c>
      <c r="J60" s="49">
        <v>0</v>
      </c>
      <c r="K60" s="49">
        <v>2.916192551</v>
      </c>
      <c r="L60" s="49">
        <v>100458.154907003</v>
      </c>
      <c r="M60" s="49">
        <v>5737.74</v>
      </c>
      <c r="N60" s="49">
        <v>0</v>
      </c>
      <c r="P60" s="49">
        <v>0</v>
      </c>
      <c r="Q60" s="49">
        <v>0</v>
      </c>
      <c r="R60" s="49">
        <v>1</v>
      </c>
      <c r="S60" s="49">
        <v>0</v>
      </c>
      <c r="T60" s="49">
        <v>106195.89490700301</v>
      </c>
      <c r="U60" s="49">
        <v>107537.69</v>
      </c>
      <c r="V60" s="49">
        <v>17560.900000000001</v>
      </c>
      <c r="W60" s="49">
        <v>125098.59</v>
      </c>
      <c r="X60" s="49">
        <v>106195.89490700301</v>
      </c>
      <c r="Y60" s="49">
        <v>987.54</v>
      </c>
      <c r="Z60" s="49">
        <v>1359.4</v>
      </c>
      <c r="AA60" s="47">
        <v>108542.83490700299</v>
      </c>
    </row>
    <row r="61" spans="1:27" hidden="1" x14ac:dyDescent="0.2">
      <c r="A61" s="49" t="s">
        <v>168</v>
      </c>
      <c r="B61" s="49">
        <v>91.577799579000001</v>
      </c>
      <c r="C61" s="49">
        <v>381</v>
      </c>
      <c r="D61" s="49">
        <v>4.3517423749999997</v>
      </c>
      <c r="E61" s="49">
        <v>0</v>
      </c>
      <c r="F61" s="49">
        <v>7</v>
      </c>
      <c r="G61" s="49">
        <v>2545.875</v>
      </c>
      <c r="H61" s="49">
        <v>261.875</v>
      </c>
      <c r="I61" s="49">
        <v>0</v>
      </c>
      <c r="J61" s="49">
        <v>0</v>
      </c>
      <c r="K61" s="49">
        <v>6.2470469030000002</v>
      </c>
      <c r="L61" s="49">
        <v>2809033.1380038899</v>
      </c>
      <c r="M61" s="49">
        <v>0</v>
      </c>
      <c r="N61" s="49">
        <v>0</v>
      </c>
      <c r="P61" s="49">
        <v>0</v>
      </c>
      <c r="Q61" s="49">
        <v>0</v>
      </c>
      <c r="R61" s="49">
        <v>1</v>
      </c>
      <c r="S61" s="49">
        <v>14000</v>
      </c>
      <c r="T61" s="49">
        <v>2823033.1380038899</v>
      </c>
      <c r="U61" s="49">
        <v>3356197.17</v>
      </c>
      <c r="V61" s="49">
        <v>99007.82</v>
      </c>
      <c r="W61" s="49">
        <v>3455204.99</v>
      </c>
      <c r="X61" s="49">
        <v>2823033.1380038899</v>
      </c>
      <c r="Y61" s="49">
        <v>34446.550000000003</v>
      </c>
      <c r="Z61" s="49">
        <v>47417.24</v>
      </c>
      <c r="AA61" s="47">
        <v>2904896.92800389</v>
      </c>
    </row>
    <row r="62" spans="1:27" hidden="1" x14ac:dyDescent="0.2">
      <c r="A62" s="49" t="s">
        <v>169</v>
      </c>
      <c r="B62" s="49">
        <v>142.80000000000001</v>
      </c>
      <c r="C62" s="49">
        <v>366</v>
      </c>
      <c r="D62" s="49">
        <v>3.3611875000000002</v>
      </c>
      <c r="E62" s="49">
        <v>0</v>
      </c>
      <c r="F62" s="49">
        <v>5</v>
      </c>
      <c r="G62" s="49">
        <v>2415.25</v>
      </c>
      <c r="H62" s="49">
        <v>204.75</v>
      </c>
      <c r="I62" s="49">
        <v>0</v>
      </c>
      <c r="J62" s="49">
        <v>0</v>
      </c>
      <c r="K62" s="49">
        <v>6.1253256709999997</v>
      </c>
      <c r="L62" s="49">
        <v>2487104.3281436102</v>
      </c>
      <c r="M62" s="49">
        <v>0</v>
      </c>
      <c r="N62" s="49">
        <v>0</v>
      </c>
      <c r="P62" s="49">
        <v>0</v>
      </c>
      <c r="Q62" s="49">
        <v>0</v>
      </c>
      <c r="R62" s="49">
        <v>1</v>
      </c>
      <c r="S62" s="49">
        <v>16800</v>
      </c>
      <c r="T62" s="49">
        <v>2503904.3281436102</v>
      </c>
      <c r="U62" s="49">
        <v>2116500.73</v>
      </c>
      <c r="V62" s="49">
        <v>96724.08</v>
      </c>
      <c r="W62" s="49">
        <v>2213224.81</v>
      </c>
      <c r="X62" s="49">
        <v>2213224.81</v>
      </c>
      <c r="Y62" s="49">
        <v>25539.38</v>
      </c>
      <c r="Z62" s="49">
        <v>35156.11</v>
      </c>
      <c r="AA62" s="47">
        <v>2273920.2999999998</v>
      </c>
    </row>
    <row r="63" spans="1:27" hidden="1" x14ac:dyDescent="0.2">
      <c r="A63" s="49" t="s">
        <v>170</v>
      </c>
      <c r="B63" s="49">
        <v>132.685008619</v>
      </c>
      <c r="C63" s="49">
        <v>315</v>
      </c>
      <c r="D63" s="49">
        <v>3.1023652500000001</v>
      </c>
      <c r="E63" s="49">
        <v>0</v>
      </c>
      <c r="F63" s="49">
        <v>10</v>
      </c>
      <c r="G63" s="49">
        <v>2974.125</v>
      </c>
      <c r="H63" s="49">
        <v>200.5</v>
      </c>
      <c r="I63" s="49">
        <v>0</v>
      </c>
      <c r="J63" s="49">
        <v>0</v>
      </c>
      <c r="K63" s="49">
        <v>6.324505126</v>
      </c>
      <c r="L63" s="49">
        <v>3035264.4929351099</v>
      </c>
      <c r="M63" s="49">
        <v>0</v>
      </c>
      <c r="N63" s="49">
        <v>0</v>
      </c>
      <c r="P63" s="49">
        <v>0</v>
      </c>
      <c r="Q63" s="49">
        <v>0</v>
      </c>
      <c r="R63" s="49">
        <v>1</v>
      </c>
      <c r="S63" s="49">
        <v>209.3</v>
      </c>
      <c r="T63" s="49">
        <v>3035473.7929351102</v>
      </c>
      <c r="U63" s="49">
        <v>2531680.9300000002</v>
      </c>
      <c r="V63" s="49">
        <v>76456.759999999995</v>
      </c>
      <c r="W63" s="49">
        <v>2608137.69</v>
      </c>
      <c r="X63" s="49">
        <v>2608137.69</v>
      </c>
      <c r="Y63" s="49">
        <v>28064.53</v>
      </c>
      <c r="Z63" s="49">
        <v>38632.089999999997</v>
      </c>
      <c r="AA63" s="47">
        <v>2674834.31</v>
      </c>
    </row>
    <row r="64" spans="1:27" hidden="1" x14ac:dyDescent="0.2">
      <c r="A64" s="49" t="s">
        <v>171</v>
      </c>
      <c r="B64" s="49">
        <v>35.799418400999997</v>
      </c>
      <c r="C64" s="49">
        <v>345</v>
      </c>
      <c r="D64" s="49">
        <v>6.9068048749999997</v>
      </c>
      <c r="E64" s="49">
        <v>0</v>
      </c>
      <c r="F64" s="49">
        <v>1</v>
      </c>
      <c r="G64" s="49">
        <v>49</v>
      </c>
      <c r="H64" s="49">
        <v>0</v>
      </c>
      <c r="I64" s="49">
        <v>0</v>
      </c>
      <c r="J64" s="49">
        <v>0</v>
      </c>
      <c r="K64" s="49">
        <v>3.0104514519999999</v>
      </c>
      <c r="L64" s="49">
        <v>110387.860979429</v>
      </c>
      <c r="M64" s="49">
        <v>0</v>
      </c>
      <c r="N64" s="49">
        <v>33975.74</v>
      </c>
      <c r="P64" s="49">
        <v>0</v>
      </c>
      <c r="Q64" s="49">
        <v>0</v>
      </c>
      <c r="R64" s="49">
        <v>1</v>
      </c>
      <c r="S64" s="49">
        <v>3334.1</v>
      </c>
      <c r="T64" s="49">
        <v>147697.70097942901</v>
      </c>
      <c r="U64" s="49">
        <v>149563.88</v>
      </c>
      <c r="V64" s="49">
        <v>14956.39</v>
      </c>
      <c r="W64" s="49">
        <v>164520.26999999999</v>
      </c>
      <c r="X64" s="49">
        <v>147697.70097942901</v>
      </c>
      <c r="Y64" s="49">
        <v>1810.38</v>
      </c>
      <c r="Z64" s="49">
        <v>2225.0700000000002</v>
      </c>
      <c r="AA64" s="47">
        <v>151733.15097942899</v>
      </c>
    </row>
    <row r="65" spans="1:27" hidden="1" x14ac:dyDescent="0.2">
      <c r="A65" s="49" t="s">
        <v>172</v>
      </c>
      <c r="B65" s="49">
        <v>233.26845613099999</v>
      </c>
      <c r="C65" s="49">
        <v>725</v>
      </c>
      <c r="D65" s="49">
        <v>7.0516465000000004</v>
      </c>
      <c r="E65" s="49">
        <v>0</v>
      </c>
      <c r="F65" s="49">
        <v>6</v>
      </c>
      <c r="G65" s="49">
        <v>1034.5</v>
      </c>
      <c r="H65" s="49">
        <v>140.125</v>
      </c>
      <c r="I65" s="49">
        <v>0</v>
      </c>
      <c r="J65" s="49">
        <v>0</v>
      </c>
      <c r="K65" s="49">
        <v>5.7057004339999997</v>
      </c>
      <c r="L65" s="49">
        <v>1634756.52015181</v>
      </c>
      <c r="M65" s="49">
        <v>0</v>
      </c>
      <c r="N65" s="49">
        <v>0</v>
      </c>
      <c r="P65" s="49">
        <v>0</v>
      </c>
      <c r="Q65" s="49">
        <v>0</v>
      </c>
      <c r="R65" s="49">
        <v>1</v>
      </c>
      <c r="S65" s="49">
        <v>2576</v>
      </c>
      <c r="T65" s="49">
        <v>1637332.52015181</v>
      </c>
      <c r="U65" s="49">
        <v>2308387.5</v>
      </c>
      <c r="V65" s="49">
        <v>83794.47</v>
      </c>
      <c r="W65" s="49">
        <v>2392181.9700000002</v>
      </c>
      <c r="X65" s="49">
        <v>1637332.52015181</v>
      </c>
      <c r="Y65" s="49">
        <v>26829.29</v>
      </c>
      <c r="Z65" s="49">
        <v>36931.730000000003</v>
      </c>
      <c r="AA65" s="47">
        <v>1701093.54015181</v>
      </c>
    </row>
    <row r="66" spans="1:27" hidden="1" x14ac:dyDescent="0.2">
      <c r="A66" s="49" t="s">
        <v>173</v>
      </c>
      <c r="B66" s="49">
        <v>36.386256408000001</v>
      </c>
      <c r="C66" s="49">
        <v>562</v>
      </c>
      <c r="D66" s="49">
        <v>3.4095974999999998</v>
      </c>
      <c r="E66" s="49">
        <v>0</v>
      </c>
      <c r="F66" s="49">
        <v>81.375</v>
      </c>
      <c r="G66" s="49">
        <v>11986.625</v>
      </c>
      <c r="H66" s="49">
        <v>1842.75</v>
      </c>
      <c r="I66" s="49">
        <v>0</v>
      </c>
      <c r="J66" s="49">
        <v>0</v>
      </c>
      <c r="K66" s="49">
        <v>8.5580378719999999</v>
      </c>
      <c r="L66" s="49">
        <v>28327450.409047499</v>
      </c>
      <c r="M66" s="49">
        <v>0</v>
      </c>
      <c r="N66" s="49">
        <v>0</v>
      </c>
      <c r="P66" s="49">
        <v>0</v>
      </c>
      <c r="Q66" s="49">
        <v>0</v>
      </c>
      <c r="R66" s="49">
        <v>1</v>
      </c>
      <c r="S66" s="49">
        <v>0</v>
      </c>
      <c r="T66" s="49">
        <v>28327450.409047499</v>
      </c>
      <c r="U66" s="49">
        <v>19404304.600000001</v>
      </c>
      <c r="V66" s="49">
        <v>737363.57</v>
      </c>
      <c r="W66" s="49">
        <v>20141668.170000002</v>
      </c>
      <c r="X66" s="49">
        <v>20141668.170000002</v>
      </c>
      <c r="Y66" s="49">
        <v>218252.61</v>
      </c>
      <c r="Z66" s="49">
        <v>254605.57</v>
      </c>
      <c r="AA66" s="47">
        <v>20614526.350000001</v>
      </c>
    </row>
    <row r="67" spans="1:27" hidden="1" x14ac:dyDescent="0.2">
      <c r="A67" s="49" t="s">
        <v>174</v>
      </c>
      <c r="B67" s="49">
        <v>35.743735999999998</v>
      </c>
      <c r="C67" s="49">
        <v>465</v>
      </c>
      <c r="D67" s="49">
        <v>6.8820368749999998</v>
      </c>
      <c r="E67" s="49">
        <v>0</v>
      </c>
      <c r="F67" s="49">
        <v>25.5</v>
      </c>
      <c r="G67" s="49">
        <v>0</v>
      </c>
      <c r="H67" s="49">
        <v>290.25</v>
      </c>
      <c r="I67" s="49">
        <v>0</v>
      </c>
      <c r="J67" s="49">
        <v>0</v>
      </c>
      <c r="K67" s="49">
        <v>1.4052372879999999</v>
      </c>
      <c r="L67" s="49">
        <v>22171.019519942001</v>
      </c>
      <c r="M67" s="49">
        <v>0</v>
      </c>
      <c r="N67" s="49">
        <v>0</v>
      </c>
      <c r="P67" s="49">
        <v>2027091.89</v>
      </c>
      <c r="Q67" s="49">
        <v>0</v>
      </c>
      <c r="R67" s="49">
        <v>1</v>
      </c>
      <c r="S67" s="49">
        <v>0</v>
      </c>
      <c r="T67" s="49">
        <v>2049262.9095199399</v>
      </c>
      <c r="U67" s="49">
        <v>2075155.6</v>
      </c>
      <c r="V67" s="49">
        <v>129489.71</v>
      </c>
      <c r="W67" s="49">
        <v>2204645.31</v>
      </c>
      <c r="X67" s="49">
        <v>2049262.9095199399</v>
      </c>
      <c r="Y67" s="49">
        <v>48512.21</v>
      </c>
      <c r="Z67" s="49">
        <v>0</v>
      </c>
      <c r="AA67" s="47">
        <v>2097775.1195199401</v>
      </c>
    </row>
    <row r="68" spans="1:27" hidden="1" x14ac:dyDescent="0.2">
      <c r="A68" s="49" t="s">
        <v>175</v>
      </c>
      <c r="B68" s="49">
        <v>536.49</v>
      </c>
      <c r="C68" s="49">
        <v>3585</v>
      </c>
      <c r="D68" s="49">
        <v>8.6226052499999994</v>
      </c>
      <c r="E68" s="49">
        <v>0</v>
      </c>
      <c r="F68" s="49">
        <v>105.375</v>
      </c>
      <c r="G68" s="49">
        <v>0</v>
      </c>
      <c r="H68" s="49">
        <v>688.75</v>
      </c>
      <c r="I68" s="49">
        <v>0</v>
      </c>
      <c r="J68" s="49">
        <v>0</v>
      </c>
      <c r="K68" s="49">
        <v>2.8671124020000001</v>
      </c>
      <c r="L68" s="49">
        <v>95646.693170901999</v>
      </c>
      <c r="M68" s="49">
        <v>0</v>
      </c>
      <c r="N68" s="49">
        <v>0</v>
      </c>
      <c r="P68" s="49">
        <v>5849047.79</v>
      </c>
      <c r="Q68" s="49">
        <v>0</v>
      </c>
      <c r="R68" s="49">
        <v>1</v>
      </c>
      <c r="S68" s="49">
        <v>210000</v>
      </c>
      <c r="T68" s="49">
        <v>6154694.4831708996</v>
      </c>
      <c r="U68" s="49">
        <v>6232459.8200000003</v>
      </c>
      <c r="V68" s="49">
        <v>388905.49</v>
      </c>
      <c r="W68" s="49">
        <v>6621365.3099999996</v>
      </c>
      <c r="X68" s="49">
        <v>6154694.4831708996</v>
      </c>
      <c r="Y68" s="49">
        <v>142661.07999999999</v>
      </c>
      <c r="Z68" s="49">
        <v>0</v>
      </c>
      <c r="AA68" s="47">
        <v>6297355.5631708996</v>
      </c>
    </row>
    <row r="69" spans="1:27" hidden="1" x14ac:dyDescent="0.2">
      <c r="A69" s="49" t="s">
        <v>176</v>
      </c>
      <c r="B69" s="49">
        <v>1057.81</v>
      </c>
      <c r="C69" s="49">
        <v>3868</v>
      </c>
      <c r="D69" s="49">
        <v>2.4756741249999998</v>
      </c>
      <c r="E69" s="49">
        <v>0</v>
      </c>
      <c r="F69" s="49">
        <v>8</v>
      </c>
      <c r="G69" s="49">
        <v>0</v>
      </c>
      <c r="H69" s="49">
        <v>117.375</v>
      </c>
      <c r="I69" s="49">
        <v>0</v>
      </c>
      <c r="J69" s="49">
        <v>0</v>
      </c>
      <c r="K69" s="49">
        <v>0.949416814</v>
      </c>
      <c r="L69" s="49">
        <v>14054.821934669</v>
      </c>
      <c r="M69" s="49">
        <v>0</v>
      </c>
      <c r="N69" s="49">
        <v>0</v>
      </c>
      <c r="P69" s="49">
        <v>678729.28</v>
      </c>
      <c r="Q69" s="49">
        <v>0</v>
      </c>
      <c r="R69" s="49">
        <v>1</v>
      </c>
      <c r="S69" s="49">
        <v>0</v>
      </c>
      <c r="T69" s="49">
        <v>692784.10193466896</v>
      </c>
      <c r="U69" s="49">
        <v>701537.52</v>
      </c>
      <c r="V69" s="49">
        <v>43775.94</v>
      </c>
      <c r="W69" s="49">
        <v>745313.46</v>
      </c>
      <c r="X69" s="49">
        <v>692784.10193466896</v>
      </c>
      <c r="Y69" s="49">
        <v>20416.29</v>
      </c>
      <c r="Z69" s="49">
        <v>0</v>
      </c>
      <c r="AA69" s="47">
        <v>713200.39193466899</v>
      </c>
    </row>
    <row r="70" spans="1:27" hidden="1" x14ac:dyDescent="0.2">
      <c r="A70" s="49" t="s">
        <v>177</v>
      </c>
      <c r="B70" s="49">
        <v>544.4</v>
      </c>
      <c r="C70" s="49">
        <v>550</v>
      </c>
      <c r="D70" s="49">
        <v>3.9302536250000002</v>
      </c>
      <c r="E70" s="49">
        <v>0</v>
      </c>
      <c r="F70" s="49">
        <v>7</v>
      </c>
      <c r="G70" s="49">
        <v>1641.25</v>
      </c>
      <c r="H70" s="49">
        <v>114.625</v>
      </c>
      <c r="I70" s="49">
        <v>0</v>
      </c>
      <c r="J70" s="49">
        <v>0</v>
      </c>
      <c r="K70" s="49">
        <v>5.8976797159999998</v>
      </c>
      <c r="L70" s="49">
        <v>1980745.2406860499</v>
      </c>
      <c r="M70" s="49">
        <v>0</v>
      </c>
      <c r="N70" s="49">
        <v>0</v>
      </c>
      <c r="P70" s="49">
        <v>0</v>
      </c>
      <c r="Q70" s="49">
        <v>0</v>
      </c>
      <c r="R70" s="49">
        <v>1</v>
      </c>
      <c r="S70" s="49">
        <v>4097.1000000000004</v>
      </c>
      <c r="T70" s="49">
        <v>2001469.09068605</v>
      </c>
      <c r="U70" s="49">
        <v>2026757.9</v>
      </c>
      <c r="V70" s="49">
        <v>83907.78</v>
      </c>
      <c r="W70" s="49">
        <v>2110665.6800000002</v>
      </c>
      <c r="X70" s="49">
        <v>2001469.09068605</v>
      </c>
      <c r="Y70" s="49">
        <v>24818.82</v>
      </c>
      <c r="Z70" s="49">
        <v>34164.230000000003</v>
      </c>
      <c r="AA70" s="47">
        <v>2060452.1406860501</v>
      </c>
    </row>
    <row r="71" spans="1:27" hidden="1" x14ac:dyDescent="0.2">
      <c r="A71" s="49" t="s">
        <v>178</v>
      </c>
      <c r="B71" s="49">
        <v>193.2</v>
      </c>
      <c r="C71" s="49">
        <v>416</v>
      </c>
      <c r="D71" s="49">
        <v>4.7879563750000003</v>
      </c>
      <c r="E71" s="49">
        <v>0</v>
      </c>
      <c r="F71" s="49">
        <v>6.375</v>
      </c>
      <c r="G71" s="49">
        <v>1277.75</v>
      </c>
      <c r="H71" s="49">
        <v>82.875</v>
      </c>
      <c r="I71" s="49">
        <v>0</v>
      </c>
      <c r="J71" s="49">
        <v>0</v>
      </c>
      <c r="K71" s="49">
        <v>5.6933593069999997</v>
      </c>
      <c r="L71" s="49">
        <v>1614705.7612168801</v>
      </c>
      <c r="M71" s="49">
        <v>0</v>
      </c>
      <c r="N71" s="49">
        <v>0</v>
      </c>
      <c r="P71" s="49">
        <v>0</v>
      </c>
      <c r="Q71" s="49">
        <v>0</v>
      </c>
      <c r="R71" s="49">
        <v>1</v>
      </c>
      <c r="S71" s="49">
        <v>0</v>
      </c>
      <c r="T71" s="49">
        <v>1614705.7612168801</v>
      </c>
      <c r="U71" s="49">
        <v>1206783.28</v>
      </c>
      <c r="V71" s="49">
        <v>50564.22</v>
      </c>
      <c r="W71" s="49">
        <v>1257347.5</v>
      </c>
      <c r="X71" s="49">
        <v>1257347.5</v>
      </c>
      <c r="Y71" s="49">
        <v>12804.27</v>
      </c>
      <c r="Z71" s="49">
        <v>17625.650000000001</v>
      </c>
      <c r="AA71" s="47">
        <v>1287777.42</v>
      </c>
    </row>
    <row r="72" spans="1:27" hidden="1" x14ac:dyDescent="0.2">
      <c r="A72" s="49" t="s">
        <v>179</v>
      </c>
      <c r="B72" s="49">
        <v>221.975666359</v>
      </c>
      <c r="C72" s="49">
        <v>160</v>
      </c>
      <c r="D72" s="49">
        <v>5.10133875</v>
      </c>
      <c r="E72" s="49">
        <v>0</v>
      </c>
      <c r="F72" s="49">
        <v>3</v>
      </c>
      <c r="G72" s="49">
        <v>116.625</v>
      </c>
      <c r="H72" s="49">
        <v>0</v>
      </c>
      <c r="I72" s="49">
        <v>0</v>
      </c>
      <c r="J72" s="49">
        <v>0</v>
      </c>
      <c r="K72" s="49">
        <v>3.585199754</v>
      </c>
      <c r="L72" s="49">
        <v>196124.267258173</v>
      </c>
      <c r="M72" s="49">
        <v>0</v>
      </c>
      <c r="N72" s="49">
        <v>2027.74</v>
      </c>
      <c r="P72" s="49">
        <v>0</v>
      </c>
      <c r="Q72" s="49">
        <v>0</v>
      </c>
      <c r="R72" s="49">
        <v>1</v>
      </c>
      <c r="S72" s="49">
        <v>0</v>
      </c>
      <c r="T72" s="49">
        <v>198152.00725817299</v>
      </c>
      <c r="U72" s="49">
        <v>200655.68</v>
      </c>
      <c r="V72" s="49">
        <v>17838.29</v>
      </c>
      <c r="W72" s="49">
        <v>218493.97</v>
      </c>
      <c r="X72" s="49">
        <v>198152.00725817299</v>
      </c>
      <c r="Y72" s="49">
        <v>2599.13</v>
      </c>
      <c r="Z72" s="49">
        <v>3577.82</v>
      </c>
      <c r="AA72" s="47">
        <v>204328.957258173</v>
      </c>
    </row>
    <row r="73" spans="1:27" hidden="1" x14ac:dyDescent="0.2">
      <c r="A73" s="49" t="s">
        <v>180</v>
      </c>
      <c r="B73" s="49">
        <v>59.254018217999999</v>
      </c>
      <c r="C73" s="49">
        <v>122</v>
      </c>
      <c r="D73" s="49">
        <v>5.0962052499999997</v>
      </c>
      <c r="E73" s="49">
        <v>0</v>
      </c>
      <c r="F73" s="49">
        <v>2</v>
      </c>
      <c r="G73" s="49">
        <v>410</v>
      </c>
      <c r="H73" s="49">
        <v>4</v>
      </c>
      <c r="I73" s="49">
        <v>0</v>
      </c>
      <c r="J73" s="49">
        <v>0</v>
      </c>
      <c r="K73" s="49">
        <v>4.5412459859999998</v>
      </c>
      <c r="L73" s="49">
        <v>510195.86809274298</v>
      </c>
      <c r="M73" s="49">
        <v>0</v>
      </c>
      <c r="N73" s="49">
        <v>0</v>
      </c>
      <c r="P73" s="49">
        <v>0</v>
      </c>
      <c r="Q73" s="49">
        <v>0</v>
      </c>
      <c r="R73" s="49">
        <v>1</v>
      </c>
      <c r="S73" s="49">
        <v>0</v>
      </c>
      <c r="T73" s="49">
        <v>510195.86809274298</v>
      </c>
      <c r="U73" s="49">
        <v>256545.66</v>
      </c>
      <c r="V73" s="49">
        <v>21601.14</v>
      </c>
      <c r="W73" s="49">
        <v>278146.8</v>
      </c>
      <c r="X73" s="49">
        <v>278146.8</v>
      </c>
      <c r="Y73" s="49">
        <v>3173.33</v>
      </c>
      <c r="Z73" s="49">
        <v>4368.22</v>
      </c>
      <c r="AA73" s="47">
        <v>285688.34999999998</v>
      </c>
    </row>
    <row r="74" spans="1:27" hidden="1" x14ac:dyDescent="0.2">
      <c r="A74" s="49" t="s">
        <v>181</v>
      </c>
      <c r="B74" s="49">
        <v>221.383405788</v>
      </c>
      <c r="C74" s="49">
        <v>1022</v>
      </c>
      <c r="D74" s="49">
        <v>4.3446315000000002</v>
      </c>
      <c r="E74" s="49">
        <v>0</v>
      </c>
      <c r="F74" s="49">
        <v>9</v>
      </c>
      <c r="G74" s="49">
        <v>3434.375</v>
      </c>
      <c r="H74" s="49">
        <v>119.875</v>
      </c>
      <c r="I74" s="49">
        <v>0</v>
      </c>
      <c r="J74" s="49">
        <v>0</v>
      </c>
      <c r="K74" s="49">
        <v>6.4158059459999999</v>
      </c>
      <c r="L74" s="49">
        <v>3325431.3259834698</v>
      </c>
      <c r="M74" s="49">
        <v>0</v>
      </c>
      <c r="N74" s="49">
        <v>0</v>
      </c>
      <c r="P74" s="49">
        <v>0</v>
      </c>
      <c r="Q74" s="49">
        <v>0</v>
      </c>
      <c r="R74" s="49">
        <v>1</v>
      </c>
      <c r="S74" s="49">
        <v>1887.2</v>
      </c>
      <c r="T74" s="49">
        <v>3327318.52598347</v>
      </c>
      <c r="U74" s="49">
        <v>3816979.94</v>
      </c>
      <c r="V74" s="49">
        <v>142373.35</v>
      </c>
      <c r="W74" s="49">
        <v>3959353.29</v>
      </c>
      <c r="X74" s="49">
        <v>3327318.52598347</v>
      </c>
      <c r="Y74" s="49">
        <v>41574.03</v>
      </c>
      <c r="Z74" s="49">
        <v>51096.91</v>
      </c>
      <c r="AA74" s="47">
        <v>3419989.46598347</v>
      </c>
    </row>
    <row r="75" spans="1:27" hidden="1" x14ac:dyDescent="0.2">
      <c r="A75" s="49" t="s">
        <v>182</v>
      </c>
      <c r="B75" s="49">
        <v>326.337532571</v>
      </c>
      <c r="C75" s="49">
        <v>410</v>
      </c>
      <c r="D75" s="49">
        <v>5.8555051249999996</v>
      </c>
      <c r="E75" s="49">
        <v>0</v>
      </c>
      <c r="F75" s="49">
        <v>7</v>
      </c>
      <c r="G75" s="49">
        <v>1773.375</v>
      </c>
      <c r="H75" s="49">
        <v>163.25</v>
      </c>
      <c r="I75" s="49">
        <v>0</v>
      </c>
      <c r="J75" s="49">
        <v>0</v>
      </c>
      <c r="K75" s="49">
        <v>6.0546794009999996</v>
      </c>
      <c r="L75" s="49">
        <v>2317462.5148261902</v>
      </c>
      <c r="M75" s="49">
        <v>0</v>
      </c>
      <c r="N75" s="49">
        <v>0</v>
      </c>
      <c r="P75" s="49">
        <v>0</v>
      </c>
      <c r="Q75" s="49">
        <v>0</v>
      </c>
      <c r="R75" s="49">
        <v>1</v>
      </c>
      <c r="S75" s="49">
        <v>35</v>
      </c>
      <c r="T75" s="49">
        <v>2317497.5148261902</v>
      </c>
      <c r="U75" s="49">
        <v>2161817.84</v>
      </c>
      <c r="V75" s="49">
        <v>118251.44</v>
      </c>
      <c r="W75" s="49">
        <v>2280069.2799999998</v>
      </c>
      <c r="X75" s="49">
        <v>2280069.2799999998</v>
      </c>
      <c r="Y75" s="49">
        <v>22520.45</v>
      </c>
      <c r="Z75" s="49">
        <v>31000.43</v>
      </c>
      <c r="AA75" s="47">
        <v>2333590.16</v>
      </c>
    </row>
    <row r="76" spans="1:27" hidden="1" x14ac:dyDescent="0.2">
      <c r="A76" s="49" t="s">
        <v>183</v>
      </c>
      <c r="B76" s="49">
        <v>7.849618853</v>
      </c>
      <c r="C76" s="49">
        <v>14</v>
      </c>
      <c r="D76" s="49">
        <v>1.1745481250000001</v>
      </c>
      <c r="E76" s="49">
        <v>0</v>
      </c>
      <c r="F76" s="49">
        <v>1</v>
      </c>
      <c r="G76" s="49">
        <v>47.75</v>
      </c>
      <c r="H76" s="49">
        <v>0</v>
      </c>
      <c r="I76" s="49">
        <v>0</v>
      </c>
      <c r="J76" s="49">
        <v>1</v>
      </c>
      <c r="K76" s="49">
        <v>2.4162399539999999</v>
      </c>
      <c r="L76" s="49">
        <v>60933.839369943002</v>
      </c>
      <c r="M76" s="49">
        <v>0</v>
      </c>
      <c r="N76" s="49">
        <v>0</v>
      </c>
      <c r="P76" s="49">
        <v>0</v>
      </c>
      <c r="Q76" s="49">
        <v>0</v>
      </c>
      <c r="R76" s="49">
        <v>1</v>
      </c>
      <c r="S76" s="49">
        <v>0</v>
      </c>
      <c r="T76" s="49">
        <v>60933.839369943002</v>
      </c>
      <c r="U76" s="49">
        <v>31554.98</v>
      </c>
      <c r="V76" s="49">
        <v>5941.8</v>
      </c>
      <c r="W76" s="49">
        <v>37496.78</v>
      </c>
      <c r="X76" s="49">
        <v>37496.78</v>
      </c>
      <c r="Y76" s="49">
        <v>442.3</v>
      </c>
      <c r="Z76" s="49">
        <v>608.85</v>
      </c>
      <c r="AA76" s="47">
        <v>38547.93</v>
      </c>
    </row>
    <row r="77" spans="1:27" hidden="1" x14ac:dyDescent="0.2">
      <c r="A77" s="49" t="s">
        <v>184</v>
      </c>
      <c r="B77" s="49">
        <v>38.168830595999999</v>
      </c>
      <c r="C77" s="49">
        <v>522</v>
      </c>
      <c r="D77" s="49">
        <v>3.4048913750000001</v>
      </c>
      <c r="E77" s="49">
        <v>0</v>
      </c>
      <c r="F77" s="49">
        <v>97.5</v>
      </c>
      <c r="G77" s="49">
        <v>15021</v>
      </c>
      <c r="H77" s="49">
        <v>1610.75</v>
      </c>
      <c r="I77" s="49">
        <v>0</v>
      </c>
      <c r="J77" s="49">
        <v>0</v>
      </c>
      <c r="K77" s="49">
        <v>8.9400341379999997</v>
      </c>
      <c r="L77" s="49">
        <v>41505567.726506099</v>
      </c>
      <c r="M77" s="49">
        <v>0</v>
      </c>
      <c r="N77" s="49">
        <v>0</v>
      </c>
      <c r="P77" s="49">
        <v>0</v>
      </c>
      <c r="Q77" s="49">
        <v>0</v>
      </c>
      <c r="R77" s="49">
        <v>1</v>
      </c>
      <c r="S77" s="49">
        <v>70000</v>
      </c>
      <c r="T77" s="49">
        <v>41575567.726506099</v>
      </c>
      <c r="U77" s="49">
        <v>16214704.119999999</v>
      </c>
      <c r="V77" s="49">
        <v>497791.42</v>
      </c>
      <c r="W77" s="49">
        <v>16712495.539999999</v>
      </c>
      <c r="X77" s="49">
        <v>16712495.539999999</v>
      </c>
      <c r="Y77" s="49">
        <v>437681.96</v>
      </c>
      <c r="Z77" s="49">
        <v>0</v>
      </c>
      <c r="AA77" s="47">
        <v>17150177.5</v>
      </c>
    </row>
    <row r="78" spans="1:27" hidden="1" x14ac:dyDescent="0.2">
      <c r="A78" s="49" t="s">
        <v>185</v>
      </c>
      <c r="B78" s="49">
        <v>47.027130673999999</v>
      </c>
      <c r="C78" s="49">
        <v>621</v>
      </c>
      <c r="D78" s="49">
        <v>2.129656625</v>
      </c>
      <c r="E78" s="49">
        <v>0</v>
      </c>
      <c r="F78" s="49">
        <v>50.375</v>
      </c>
      <c r="G78" s="49">
        <v>14907.375</v>
      </c>
      <c r="H78" s="49">
        <v>1806.25</v>
      </c>
      <c r="I78" s="49">
        <v>0</v>
      </c>
      <c r="J78" s="49">
        <v>0</v>
      </c>
      <c r="K78" s="49">
        <v>8.1818348269999994</v>
      </c>
      <c r="L78" s="49">
        <v>19445744.789269101</v>
      </c>
      <c r="M78" s="49">
        <v>0</v>
      </c>
      <c r="N78" s="49">
        <v>0</v>
      </c>
      <c r="P78" s="49">
        <v>0</v>
      </c>
      <c r="Q78" s="49">
        <v>0</v>
      </c>
      <c r="R78" s="49">
        <v>1</v>
      </c>
      <c r="S78" s="49">
        <v>0</v>
      </c>
      <c r="T78" s="49">
        <v>19445744.789269101</v>
      </c>
      <c r="U78" s="49">
        <v>18812413.34</v>
      </c>
      <c r="V78" s="49">
        <v>543678.75</v>
      </c>
      <c r="W78" s="49">
        <v>19356092.09</v>
      </c>
      <c r="X78" s="49">
        <v>19356092.09</v>
      </c>
      <c r="Y78" s="49">
        <v>220815.65</v>
      </c>
      <c r="Z78" s="49">
        <v>286757.28000000003</v>
      </c>
      <c r="AA78" s="47">
        <v>19863665.02</v>
      </c>
    </row>
    <row r="79" spans="1:27" hidden="1" x14ac:dyDescent="0.2">
      <c r="A79" s="49" t="s">
        <v>186</v>
      </c>
      <c r="B79" s="49">
        <v>35.744663768000002</v>
      </c>
      <c r="C79" s="49">
        <v>529</v>
      </c>
      <c r="D79" s="49">
        <v>2.4055793749999999</v>
      </c>
      <c r="E79" s="49">
        <v>0</v>
      </c>
      <c r="F79" s="49">
        <v>53.625</v>
      </c>
      <c r="G79" s="49">
        <v>13842.25</v>
      </c>
      <c r="H79" s="49">
        <v>1179.25</v>
      </c>
      <c r="I79" s="49">
        <v>0</v>
      </c>
      <c r="J79" s="49">
        <v>0</v>
      </c>
      <c r="K79" s="49">
        <v>8.1390578619999996</v>
      </c>
      <c r="L79" s="49">
        <v>18631455.417327002</v>
      </c>
      <c r="M79" s="49">
        <v>0</v>
      </c>
      <c r="N79" s="49">
        <v>0</v>
      </c>
      <c r="P79" s="49">
        <v>0</v>
      </c>
      <c r="Q79" s="49">
        <v>0</v>
      </c>
      <c r="R79" s="49">
        <v>1</v>
      </c>
      <c r="S79" s="49">
        <v>0</v>
      </c>
      <c r="T79" s="49">
        <v>18631455.417327002</v>
      </c>
      <c r="U79" s="49">
        <v>21204846.859999999</v>
      </c>
      <c r="V79" s="49">
        <v>689157.52</v>
      </c>
      <c r="W79" s="49">
        <v>21894004.379999999</v>
      </c>
      <c r="X79" s="49">
        <v>18631455.417327002</v>
      </c>
      <c r="Y79" s="49">
        <v>162756.42000000001</v>
      </c>
      <c r="Z79" s="49">
        <v>200037.11</v>
      </c>
      <c r="AA79" s="47">
        <v>18994248.947326999</v>
      </c>
    </row>
    <row r="80" spans="1:27" hidden="1" x14ac:dyDescent="0.2">
      <c r="A80" s="49" t="s">
        <v>187</v>
      </c>
      <c r="B80" s="49">
        <v>111.027892248</v>
      </c>
      <c r="C80" s="49">
        <v>409</v>
      </c>
      <c r="D80" s="49">
        <v>4.589747375</v>
      </c>
      <c r="E80" s="49">
        <v>0</v>
      </c>
      <c r="F80" s="49">
        <v>31.75</v>
      </c>
      <c r="G80" s="49">
        <v>2962.375</v>
      </c>
      <c r="H80" s="49">
        <v>266.75</v>
      </c>
      <c r="I80" s="49">
        <v>0</v>
      </c>
      <c r="J80" s="49">
        <v>0</v>
      </c>
      <c r="K80" s="49">
        <v>6.7422673599999996</v>
      </c>
      <c r="L80" s="49">
        <v>4609229.9409121303</v>
      </c>
      <c r="M80" s="49">
        <v>0</v>
      </c>
      <c r="N80" s="49">
        <v>0</v>
      </c>
      <c r="P80" s="49">
        <v>0</v>
      </c>
      <c r="Q80" s="49">
        <v>0</v>
      </c>
      <c r="R80" s="49">
        <v>1</v>
      </c>
      <c r="S80" s="49">
        <v>1050</v>
      </c>
      <c r="T80" s="49">
        <v>4610279.9409121303</v>
      </c>
      <c r="U80" s="49">
        <v>3825102.38</v>
      </c>
      <c r="V80" s="49">
        <v>221855.94</v>
      </c>
      <c r="W80" s="49">
        <v>4046958.32</v>
      </c>
      <c r="X80" s="49">
        <v>4046958.32</v>
      </c>
      <c r="Y80" s="49">
        <v>45470.77</v>
      </c>
      <c r="Z80" s="49">
        <v>59049.59</v>
      </c>
      <c r="AA80" s="47">
        <v>4151478.68</v>
      </c>
    </row>
    <row r="81" spans="1:27" hidden="1" x14ac:dyDescent="0.2">
      <c r="A81" s="49" t="s">
        <v>188</v>
      </c>
      <c r="B81" s="49">
        <v>11.881367912</v>
      </c>
      <c r="C81" s="49">
        <v>126</v>
      </c>
      <c r="D81" s="49">
        <v>2.3503059999999998</v>
      </c>
      <c r="E81" s="49">
        <v>0</v>
      </c>
      <c r="F81" s="49">
        <v>7</v>
      </c>
      <c r="G81" s="49">
        <v>3612</v>
      </c>
      <c r="H81" s="49">
        <v>161.125</v>
      </c>
      <c r="I81" s="49">
        <v>0</v>
      </c>
      <c r="J81" s="49">
        <v>0</v>
      </c>
      <c r="K81" s="49">
        <v>6.2837478119999997</v>
      </c>
      <c r="L81" s="49">
        <v>2914042.3892666101</v>
      </c>
      <c r="M81" s="49">
        <v>0</v>
      </c>
      <c r="N81" s="49">
        <v>0</v>
      </c>
      <c r="P81" s="49">
        <v>0</v>
      </c>
      <c r="Q81" s="49">
        <v>0</v>
      </c>
      <c r="R81" s="49">
        <v>1</v>
      </c>
      <c r="S81" s="49">
        <v>7000</v>
      </c>
      <c r="T81" s="49">
        <v>2921042.3892666101</v>
      </c>
      <c r="U81" s="49">
        <v>3618348.55</v>
      </c>
      <c r="V81" s="49">
        <v>134964.4</v>
      </c>
      <c r="W81" s="49">
        <v>3753312.95</v>
      </c>
      <c r="X81" s="49">
        <v>2921042.3892666101</v>
      </c>
      <c r="Y81" s="49">
        <v>32977.85</v>
      </c>
      <c r="Z81" s="49">
        <v>40531.699999999997</v>
      </c>
      <c r="AA81" s="47">
        <v>2994551.93926661</v>
      </c>
    </row>
    <row r="82" spans="1:27" hidden="1" x14ac:dyDescent="0.2">
      <c r="A82" s="49" t="s">
        <v>189</v>
      </c>
      <c r="B82" s="49">
        <v>92.518283992999997</v>
      </c>
      <c r="C82" s="49">
        <v>84</v>
      </c>
      <c r="D82" s="49">
        <v>2.5216072500000002</v>
      </c>
      <c r="E82" s="49">
        <v>0</v>
      </c>
      <c r="F82" s="49">
        <v>3</v>
      </c>
      <c r="G82" s="49">
        <v>753.25</v>
      </c>
      <c r="H82" s="49">
        <v>11.625</v>
      </c>
      <c r="I82" s="49">
        <v>0</v>
      </c>
      <c r="J82" s="49">
        <v>0</v>
      </c>
      <c r="K82" s="49">
        <v>4.9658108189999997</v>
      </c>
      <c r="L82" s="49">
        <v>780051.18554042804</v>
      </c>
      <c r="M82" s="49">
        <v>0</v>
      </c>
      <c r="N82" s="49">
        <v>0</v>
      </c>
      <c r="P82" s="49">
        <v>0</v>
      </c>
      <c r="Q82" s="49">
        <v>0</v>
      </c>
      <c r="R82" s="49">
        <v>1</v>
      </c>
      <c r="S82" s="49">
        <v>0</v>
      </c>
      <c r="T82" s="49">
        <v>780051.18554042804</v>
      </c>
      <c r="U82" s="49">
        <v>798355</v>
      </c>
      <c r="V82" s="49">
        <v>22114.43</v>
      </c>
      <c r="W82" s="49">
        <v>820469.43</v>
      </c>
      <c r="X82" s="49">
        <v>780051.18554042804</v>
      </c>
      <c r="Y82" s="49">
        <v>9203.11</v>
      </c>
      <c r="Z82" s="49">
        <v>12668.51</v>
      </c>
      <c r="AA82" s="47">
        <v>801922.80554042803</v>
      </c>
    </row>
    <row r="83" spans="1:27" hidden="1" x14ac:dyDescent="0.2">
      <c r="A83" s="49" t="s">
        <v>190</v>
      </c>
      <c r="B83" s="49">
        <v>20.852029086000002</v>
      </c>
      <c r="C83" s="49">
        <v>218</v>
      </c>
      <c r="D83" s="49">
        <v>2.1259462500000001</v>
      </c>
      <c r="E83" s="49">
        <v>0</v>
      </c>
      <c r="F83" s="49">
        <v>18.375</v>
      </c>
      <c r="G83" s="49">
        <v>5802.75</v>
      </c>
      <c r="H83" s="49">
        <v>647</v>
      </c>
      <c r="I83" s="49">
        <v>0</v>
      </c>
      <c r="J83" s="49">
        <v>0</v>
      </c>
      <c r="K83" s="49">
        <v>6.9310505219999996</v>
      </c>
      <c r="L83" s="49">
        <v>5566931.2761378596</v>
      </c>
      <c r="M83" s="49">
        <v>0</v>
      </c>
      <c r="N83" s="49">
        <v>0</v>
      </c>
      <c r="P83" s="49">
        <v>0</v>
      </c>
      <c r="Q83" s="49">
        <v>0</v>
      </c>
      <c r="R83" s="49">
        <v>1</v>
      </c>
      <c r="S83" s="49">
        <v>0</v>
      </c>
      <c r="T83" s="49">
        <v>5566931.2761378596</v>
      </c>
      <c r="U83" s="49">
        <v>6572122.2800000003</v>
      </c>
      <c r="V83" s="49">
        <v>205707.43</v>
      </c>
      <c r="W83" s="49">
        <v>6777829.71</v>
      </c>
      <c r="X83" s="49">
        <v>5566931.2761378596</v>
      </c>
      <c r="Y83" s="49">
        <v>61107.9</v>
      </c>
      <c r="Z83" s="49">
        <v>79356.399999999994</v>
      </c>
      <c r="AA83" s="47">
        <v>5707395.5761378603</v>
      </c>
    </row>
    <row r="84" spans="1:27" hidden="1" x14ac:dyDescent="0.2">
      <c r="A84" s="49" t="s">
        <v>191</v>
      </c>
      <c r="B84" s="49">
        <v>144.07300934599999</v>
      </c>
      <c r="C84" s="49">
        <v>245</v>
      </c>
      <c r="D84" s="49">
        <v>7.08995</v>
      </c>
      <c r="E84" s="49">
        <v>0</v>
      </c>
      <c r="F84" s="49">
        <v>4</v>
      </c>
      <c r="G84" s="49">
        <v>857.375</v>
      </c>
      <c r="H84" s="49">
        <v>44.625</v>
      </c>
      <c r="I84" s="49">
        <v>0</v>
      </c>
      <c r="J84" s="49">
        <v>0</v>
      </c>
      <c r="K84" s="49">
        <v>5.4142205219999999</v>
      </c>
      <c r="L84" s="49">
        <v>1221419.81451161</v>
      </c>
      <c r="M84" s="49">
        <v>0</v>
      </c>
      <c r="N84" s="49">
        <v>0</v>
      </c>
      <c r="P84" s="49">
        <v>0</v>
      </c>
      <c r="Q84" s="49">
        <v>0</v>
      </c>
      <c r="R84" s="49">
        <v>1</v>
      </c>
      <c r="S84" s="49">
        <v>1593.2</v>
      </c>
      <c r="T84" s="49">
        <v>1223013.0145116099</v>
      </c>
      <c r="U84" s="49">
        <v>1090449.8799999999</v>
      </c>
      <c r="V84" s="49">
        <v>56921.48</v>
      </c>
      <c r="W84" s="49">
        <v>1147371.3600000001</v>
      </c>
      <c r="X84" s="49">
        <v>1147371.3600000001</v>
      </c>
      <c r="Y84" s="49">
        <v>12283.15</v>
      </c>
      <c r="Z84" s="49">
        <v>16908.32</v>
      </c>
      <c r="AA84" s="47">
        <v>1176562.83</v>
      </c>
    </row>
    <row r="85" spans="1:27" hidden="1" x14ac:dyDescent="0.2">
      <c r="A85" s="49" t="s">
        <v>192</v>
      </c>
      <c r="B85" s="49">
        <v>208.5</v>
      </c>
      <c r="C85" s="49">
        <v>230</v>
      </c>
      <c r="D85" s="49">
        <v>4.4695549999999997</v>
      </c>
      <c r="E85" s="49">
        <v>0</v>
      </c>
      <c r="F85" s="49">
        <v>2</v>
      </c>
      <c r="G85" s="49">
        <v>281.625</v>
      </c>
      <c r="H85" s="49">
        <v>4.75</v>
      </c>
      <c r="I85" s="49">
        <v>0</v>
      </c>
      <c r="J85" s="49">
        <v>0</v>
      </c>
      <c r="K85" s="49">
        <v>4.3168072620000002</v>
      </c>
      <c r="L85" s="49">
        <v>407628.40319271199</v>
      </c>
      <c r="M85" s="49">
        <v>0</v>
      </c>
      <c r="N85" s="49">
        <v>0</v>
      </c>
      <c r="P85" s="49">
        <v>0</v>
      </c>
      <c r="Q85" s="49">
        <v>0</v>
      </c>
      <c r="R85" s="49">
        <v>1</v>
      </c>
      <c r="S85" s="49">
        <v>0</v>
      </c>
      <c r="T85" s="49">
        <v>429122.52319271199</v>
      </c>
      <c r="U85" s="49">
        <v>434544.54</v>
      </c>
      <c r="V85" s="49">
        <v>22292.13</v>
      </c>
      <c r="W85" s="49">
        <v>456836.67</v>
      </c>
      <c r="X85" s="49">
        <v>429122.52319271199</v>
      </c>
      <c r="Y85" s="49">
        <v>5494.2</v>
      </c>
      <c r="Z85" s="49">
        <v>7563.02</v>
      </c>
      <c r="AA85" s="47">
        <v>442179.74319271202</v>
      </c>
    </row>
    <row r="86" spans="1:27" hidden="1" x14ac:dyDescent="0.2">
      <c r="A86" s="49" t="s">
        <v>193</v>
      </c>
      <c r="B86" s="49">
        <v>144.07595536299999</v>
      </c>
      <c r="C86" s="49">
        <v>399</v>
      </c>
      <c r="D86" s="49">
        <v>3.708701875</v>
      </c>
      <c r="E86" s="49">
        <v>0</v>
      </c>
      <c r="F86" s="49">
        <v>2</v>
      </c>
      <c r="G86" s="49">
        <v>38.375</v>
      </c>
      <c r="H86" s="49">
        <v>0</v>
      </c>
      <c r="I86" s="49">
        <v>0</v>
      </c>
      <c r="J86" s="49">
        <v>0</v>
      </c>
      <c r="K86" s="49">
        <v>2.7710418639999999</v>
      </c>
      <c r="L86" s="49">
        <v>86885.450030077001</v>
      </c>
      <c r="M86" s="49">
        <v>0</v>
      </c>
      <c r="N86" s="49">
        <v>33237.019999999997</v>
      </c>
      <c r="P86" s="49">
        <v>0</v>
      </c>
      <c r="Q86" s="49">
        <v>0</v>
      </c>
      <c r="R86" s="49">
        <v>1</v>
      </c>
      <c r="S86" s="49">
        <v>0</v>
      </c>
      <c r="T86" s="49">
        <v>120122.47003007701</v>
      </c>
      <c r="U86" s="49">
        <v>121640.23</v>
      </c>
      <c r="V86" s="49">
        <v>8393.18</v>
      </c>
      <c r="W86" s="49">
        <v>130033.41</v>
      </c>
      <c r="X86" s="49">
        <v>120122.47003007701</v>
      </c>
      <c r="Y86" s="49">
        <v>1183.76</v>
      </c>
      <c r="Z86" s="49">
        <v>1629.5</v>
      </c>
      <c r="AA86" s="47">
        <v>122935.730030077</v>
      </c>
    </row>
    <row r="87" spans="1:27" hidden="1" x14ac:dyDescent="0.2">
      <c r="A87" s="49" t="s">
        <v>194</v>
      </c>
      <c r="B87" s="49">
        <v>587.35990982400006</v>
      </c>
      <c r="C87" s="49">
        <v>1265</v>
      </c>
      <c r="D87" s="49">
        <v>4.975082875</v>
      </c>
      <c r="E87" s="49">
        <v>0</v>
      </c>
      <c r="F87" s="49">
        <v>3.375</v>
      </c>
      <c r="G87" s="49">
        <v>400.375</v>
      </c>
      <c r="H87" s="49">
        <v>33.625</v>
      </c>
      <c r="I87" s="49">
        <v>0</v>
      </c>
      <c r="J87" s="49">
        <v>0</v>
      </c>
      <c r="K87" s="49">
        <v>4.8192907619999996</v>
      </c>
      <c r="L87" s="49">
        <v>673736.76831603702</v>
      </c>
      <c r="M87" s="49">
        <v>0</v>
      </c>
      <c r="N87" s="49">
        <v>0</v>
      </c>
      <c r="P87" s="49">
        <v>0</v>
      </c>
      <c r="Q87" s="49">
        <v>0</v>
      </c>
      <c r="R87" s="49">
        <v>1</v>
      </c>
      <c r="S87" s="49">
        <v>1050</v>
      </c>
      <c r="T87" s="49">
        <v>674786.76831603702</v>
      </c>
      <c r="U87" s="49">
        <v>669758.23</v>
      </c>
      <c r="V87" s="49">
        <v>31478.639999999999</v>
      </c>
      <c r="W87" s="49">
        <v>701236.87</v>
      </c>
      <c r="X87" s="49">
        <v>674786.76831603702</v>
      </c>
      <c r="Y87" s="49">
        <v>8912</v>
      </c>
      <c r="Z87" s="49">
        <v>12267.77</v>
      </c>
      <c r="AA87" s="47">
        <v>695966.53831603704</v>
      </c>
    </row>
    <row r="88" spans="1:27" hidden="1" x14ac:dyDescent="0.2">
      <c r="A88" s="49" t="s">
        <v>195</v>
      </c>
      <c r="B88" s="49">
        <v>290.364107488</v>
      </c>
      <c r="C88" s="49">
        <v>419</v>
      </c>
      <c r="D88" s="49">
        <v>7.1378765</v>
      </c>
      <c r="E88" s="49">
        <v>0</v>
      </c>
      <c r="F88" s="49">
        <v>2</v>
      </c>
      <c r="G88" s="49">
        <v>443.75</v>
      </c>
      <c r="H88" s="49">
        <v>43.375</v>
      </c>
      <c r="I88" s="49">
        <v>0</v>
      </c>
      <c r="J88" s="49">
        <v>0</v>
      </c>
      <c r="K88" s="49">
        <v>4.965385231</v>
      </c>
      <c r="L88" s="49">
        <v>779719.27558726503</v>
      </c>
      <c r="M88" s="49">
        <v>0</v>
      </c>
      <c r="N88" s="49">
        <v>0</v>
      </c>
      <c r="P88" s="49">
        <v>0</v>
      </c>
      <c r="Q88" s="49">
        <v>0</v>
      </c>
      <c r="R88" s="49">
        <v>1</v>
      </c>
      <c r="S88" s="49">
        <v>0</v>
      </c>
      <c r="T88" s="49">
        <v>779719.27558726503</v>
      </c>
      <c r="U88" s="49">
        <v>543634.18999999994</v>
      </c>
      <c r="V88" s="49">
        <v>29193.16</v>
      </c>
      <c r="W88" s="49">
        <v>572827.35</v>
      </c>
      <c r="X88" s="49">
        <v>572827.35</v>
      </c>
      <c r="Y88" s="49">
        <v>6137.55</v>
      </c>
      <c r="Z88" s="49">
        <v>8448.6200000000008</v>
      </c>
      <c r="AA88" s="47">
        <v>587413.52</v>
      </c>
    </row>
    <row r="89" spans="1:27" hidden="1" x14ac:dyDescent="0.2">
      <c r="A89" s="49" t="s">
        <v>196</v>
      </c>
      <c r="B89" s="49">
        <v>39.709845862999998</v>
      </c>
      <c r="C89" s="49">
        <v>184</v>
      </c>
      <c r="D89" s="49">
        <v>2.29683525</v>
      </c>
      <c r="E89" s="49">
        <v>0</v>
      </c>
      <c r="F89" s="49">
        <v>6</v>
      </c>
      <c r="G89" s="49">
        <v>1424.375</v>
      </c>
      <c r="H89" s="49">
        <v>197</v>
      </c>
      <c r="I89" s="49">
        <v>0</v>
      </c>
      <c r="J89" s="49">
        <v>0</v>
      </c>
      <c r="K89" s="49">
        <v>5.7040003229999998</v>
      </c>
      <c r="L89" s="49">
        <v>1631979.61379071</v>
      </c>
      <c r="M89" s="49">
        <v>0</v>
      </c>
      <c r="N89" s="49">
        <v>0</v>
      </c>
      <c r="P89" s="49">
        <v>0</v>
      </c>
      <c r="Q89" s="49">
        <v>0</v>
      </c>
      <c r="R89" s="49">
        <v>1</v>
      </c>
      <c r="S89" s="49">
        <v>1323.7</v>
      </c>
      <c r="T89" s="49">
        <v>1633303.3137907099</v>
      </c>
      <c r="U89" s="49">
        <v>1665517.98</v>
      </c>
      <c r="V89" s="49">
        <v>113754.88</v>
      </c>
      <c r="W89" s="49">
        <v>1779272.86</v>
      </c>
      <c r="X89" s="49">
        <v>1633303.3137907099</v>
      </c>
      <c r="Y89" s="49">
        <v>17656.740000000002</v>
      </c>
      <c r="Z89" s="49">
        <v>24305.29</v>
      </c>
      <c r="AA89" s="47">
        <v>1675265.34379071</v>
      </c>
    </row>
    <row r="90" spans="1:27" hidden="1" x14ac:dyDescent="0.2">
      <c r="A90" s="49" t="s">
        <v>197</v>
      </c>
      <c r="B90" s="49">
        <v>237.40759571000001</v>
      </c>
      <c r="C90" s="49">
        <v>334</v>
      </c>
      <c r="D90" s="49">
        <v>3.3763570000000001</v>
      </c>
      <c r="E90" s="49">
        <v>0</v>
      </c>
      <c r="F90" s="49">
        <v>2</v>
      </c>
      <c r="G90" s="49">
        <v>445.5</v>
      </c>
      <c r="H90" s="49">
        <v>29.5</v>
      </c>
      <c r="I90" s="49">
        <v>0</v>
      </c>
      <c r="J90" s="49">
        <v>0</v>
      </c>
      <c r="K90" s="49">
        <v>4.7618857830000003</v>
      </c>
      <c r="L90" s="49">
        <v>636150.07613647694</v>
      </c>
      <c r="M90" s="49">
        <v>0</v>
      </c>
      <c r="N90" s="49">
        <v>0</v>
      </c>
      <c r="P90" s="49">
        <v>0</v>
      </c>
      <c r="Q90" s="49">
        <v>0</v>
      </c>
      <c r="R90" s="49">
        <v>1</v>
      </c>
      <c r="S90" s="49">
        <v>0</v>
      </c>
      <c r="T90" s="49">
        <v>636150.07613647694</v>
      </c>
      <c r="U90" s="49">
        <v>615482.09</v>
      </c>
      <c r="V90" s="49">
        <v>34713.19</v>
      </c>
      <c r="W90" s="49">
        <v>650195.28</v>
      </c>
      <c r="X90" s="49">
        <v>636150.07613647694</v>
      </c>
      <c r="Y90" s="49">
        <v>7137.97</v>
      </c>
      <c r="Z90" s="49">
        <v>9825.73</v>
      </c>
      <c r="AA90" s="47">
        <v>653113.77613647701</v>
      </c>
    </row>
    <row r="91" spans="1:27" hidden="1" x14ac:dyDescent="0.2">
      <c r="A91" s="49" t="s">
        <v>198</v>
      </c>
      <c r="B91" s="49">
        <v>149.43343970800001</v>
      </c>
      <c r="C91" s="49">
        <v>285</v>
      </c>
      <c r="D91" s="49">
        <v>3.9847791250000002</v>
      </c>
      <c r="E91" s="49">
        <v>0</v>
      </c>
      <c r="F91" s="49">
        <v>15.5</v>
      </c>
      <c r="G91" s="49">
        <v>1531.5</v>
      </c>
      <c r="H91" s="49">
        <v>153.625</v>
      </c>
      <c r="I91" s="49">
        <v>0</v>
      </c>
      <c r="J91" s="49">
        <v>0</v>
      </c>
      <c r="K91" s="49">
        <v>5.9787151439999997</v>
      </c>
      <c r="L91" s="49">
        <v>2147938.5885429499</v>
      </c>
      <c r="M91" s="49">
        <v>0</v>
      </c>
      <c r="N91" s="49">
        <v>0</v>
      </c>
      <c r="P91" s="49">
        <v>0</v>
      </c>
      <c r="Q91" s="49">
        <v>0</v>
      </c>
      <c r="R91" s="49">
        <v>1</v>
      </c>
      <c r="S91" s="49">
        <v>0</v>
      </c>
      <c r="T91" s="49">
        <v>2555713.1285429499</v>
      </c>
      <c r="U91" s="49">
        <v>2588004.88</v>
      </c>
      <c r="V91" s="49">
        <v>103002.59</v>
      </c>
      <c r="W91" s="49">
        <v>2691007.47</v>
      </c>
      <c r="X91" s="49">
        <v>2555713.1285429499</v>
      </c>
      <c r="Y91" s="49">
        <v>0</v>
      </c>
      <c r="Z91" s="49">
        <v>0</v>
      </c>
      <c r="AA91" s="47">
        <v>2555713.1285429499</v>
      </c>
    </row>
    <row r="92" spans="1:27" hidden="1" x14ac:dyDescent="0.2">
      <c r="A92" s="49" t="s">
        <v>199</v>
      </c>
      <c r="B92" s="49">
        <v>25.518502042000001</v>
      </c>
      <c r="C92" s="49">
        <v>67</v>
      </c>
      <c r="D92" s="49">
        <v>4.282832</v>
      </c>
      <c r="E92" s="49">
        <v>0</v>
      </c>
      <c r="F92" s="49">
        <v>1</v>
      </c>
      <c r="G92" s="49">
        <v>248.75</v>
      </c>
      <c r="H92" s="49">
        <v>0</v>
      </c>
      <c r="I92" s="49">
        <v>0</v>
      </c>
      <c r="J92" s="49">
        <v>1</v>
      </c>
      <c r="K92" s="49">
        <v>3.6676360629999998</v>
      </c>
      <c r="L92" s="49">
        <v>212977.128948105</v>
      </c>
      <c r="M92" s="49">
        <v>0</v>
      </c>
      <c r="N92" s="49">
        <v>0</v>
      </c>
      <c r="P92" s="49">
        <v>0</v>
      </c>
      <c r="Q92" s="49">
        <v>0</v>
      </c>
      <c r="R92" s="49">
        <v>1</v>
      </c>
      <c r="S92" s="49">
        <v>0</v>
      </c>
      <c r="T92" s="49">
        <v>212977.128948105</v>
      </c>
      <c r="U92" s="49">
        <v>203707.62</v>
      </c>
      <c r="V92" s="49">
        <v>23854.16</v>
      </c>
      <c r="W92" s="49">
        <v>227561.78</v>
      </c>
      <c r="X92" s="49">
        <v>212977.128948105</v>
      </c>
      <c r="Y92" s="49">
        <v>2710.75</v>
      </c>
      <c r="Z92" s="49">
        <v>3520.26</v>
      </c>
      <c r="AA92" s="47">
        <v>219208.13894810501</v>
      </c>
    </row>
    <row r="93" spans="1:27" hidden="1" x14ac:dyDescent="0.2">
      <c r="A93" s="49" t="s">
        <v>200</v>
      </c>
      <c r="B93" s="49">
        <v>17.28</v>
      </c>
      <c r="C93" s="49">
        <v>37</v>
      </c>
      <c r="D93" s="49">
        <v>3.6022132500000001</v>
      </c>
      <c r="E93" s="49">
        <v>0</v>
      </c>
      <c r="F93" s="49">
        <v>2</v>
      </c>
      <c r="G93" s="49">
        <v>74.625</v>
      </c>
      <c r="H93" s="49">
        <v>0</v>
      </c>
      <c r="I93" s="49">
        <v>1</v>
      </c>
      <c r="J93" s="49">
        <v>0</v>
      </c>
      <c r="K93" s="49">
        <v>3.140330144</v>
      </c>
      <c r="L93" s="49">
        <v>125697.580228716</v>
      </c>
      <c r="M93" s="49">
        <v>1219.22</v>
      </c>
      <c r="N93" s="49">
        <v>0</v>
      </c>
      <c r="P93" s="49">
        <v>0</v>
      </c>
      <c r="Q93" s="49">
        <v>0</v>
      </c>
      <c r="R93" s="49">
        <v>1</v>
      </c>
      <c r="S93" s="49">
        <v>0</v>
      </c>
      <c r="T93" s="49">
        <v>126916.80022871601</v>
      </c>
      <c r="U93" s="49">
        <v>128520.41</v>
      </c>
      <c r="V93" s="49">
        <v>22066.95</v>
      </c>
      <c r="W93" s="49">
        <v>150587.35999999999</v>
      </c>
      <c r="X93" s="49">
        <v>126916.80022871601</v>
      </c>
      <c r="Y93" s="49">
        <v>484.12</v>
      </c>
      <c r="Z93" s="49">
        <v>666.41</v>
      </c>
      <c r="AA93" s="47">
        <v>128067.330228716</v>
      </c>
    </row>
    <row r="94" spans="1:27" hidden="1" x14ac:dyDescent="0.2">
      <c r="A94" s="49" t="s">
        <v>201</v>
      </c>
      <c r="B94" s="49">
        <v>22.9244007</v>
      </c>
      <c r="C94" s="49">
        <v>70</v>
      </c>
      <c r="D94" s="49">
        <v>4.1698029999999999</v>
      </c>
      <c r="E94" s="49">
        <v>0</v>
      </c>
      <c r="F94" s="49">
        <v>1</v>
      </c>
      <c r="G94" s="49">
        <v>130.875</v>
      </c>
      <c r="H94" s="49">
        <v>0</v>
      </c>
      <c r="I94" s="49">
        <v>0</v>
      </c>
      <c r="J94" s="49">
        <v>1</v>
      </c>
      <c r="K94" s="49">
        <v>3.2351501840000001</v>
      </c>
      <c r="L94" s="49">
        <v>138199.584584967</v>
      </c>
      <c r="M94" s="49">
        <v>30852.79</v>
      </c>
      <c r="N94" s="49">
        <v>0</v>
      </c>
      <c r="P94" s="49">
        <v>0</v>
      </c>
      <c r="Q94" s="49">
        <v>0</v>
      </c>
      <c r="R94" s="49">
        <v>1</v>
      </c>
      <c r="S94" s="49">
        <v>0</v>
      </c>
      <c r="T94" s="49">
        <v>169052.37458496701</v>
      </c>
      <c r="U94" s="49">
        <v>171188.37</v>
      </c>
      <c r="V94" s="49">
        <v>13369.81</v>
      </c>
      <c r="W94" s="49">
        <v>184558.18</v>
      </c>
      <c r="X94" s="49">
        <v>169052.37458496701</v>
      </c>
      <c r="Y94" s="49">
        <v>1904.35</v>
      </c>
      <c r="Z94" s="49">
        <v>2473.04</v>
      </c>
      <c r="AA94" s="47">
        <v>173429.76458496699</v>
      </c>
    </row>
    <row r="95" spans="1:27" hidden="1" x14ac:dyDescent="0.2">
      <c r="A95" s="49" t="s">
        <v>202</v>
      </c>
      <c r="B95" s="49">
        <v>32.787517751999999</v>
      </c>
      <c r="C95" s="49">
        <v>96</v>
      </c>
      <c r="D95" s="49">
        <v>5.1170947499999997</v>
      </c>
      <c r="E95" s="49">
        <v>0</v>
      </c>
      <c r="F95" s="49">
        <v>1.375</v>
      </c>
      <c r="G95" s="49">
        <v>410.75</v>
      </c>
      <c r="H95" s="49">
        <v>10.125</v>
      </c>
      <c r="I95" s="49">
        <v>0</v>
      </c>
      <c r="J95" s="49">
        <v>1</v>
      </c>
      <c r="K95" s="49">
        <v>4.3132328969999998</v>
      </c>
      <c r="L95" s="49">
        <v>406173.991207732</v>
      </c>
      <c r="M95" s="49">
        <v>245679.06</v>
      </c>
      <c r="N95" s="49">
        <v>0</v>
      </c>
      <c r="P95" s="49">
        <v>0</v>
      </c>
      <c r="Q95" s="49">
        <v>0</v>
      </c>
      <c r="R95" s="49">
        <v>1</v>
      </c>
      <c r="S95" s="49">
        <v>0</v>
      </c>
      <c r="T95" s="49">
        <v>651853.05120773194</v>
      </c>
      <c r="U95" s="49">
        <v>660089.30000000005</v>
      </c>
      <c r="V95" s="49">
        <v>20396.759999999998</v>
      </c>
      <c r="W95" s="49">
        <v>680486.06</v>
      </c>
      <c r="X95" s="49">
        <v>651853.05120773194</v>
      </c>
      <c r="Y95" s="49">
        <v>7570.61</v>
      </c>
      <c r="Z95" s="49">
        <v>10421.299999999999</v>
      </c>
      <c r="AA95" s="47">
        <v>669844.96120773198</v>
      </c>
    </row>
    <row r="96" spans="1:27" hidden="1" x14ac:dyDescent="0.2">
      <c r="A96" s="49" t="s">
        <v>203</v>
      </c>
      <c r="B96" s="49">
        <v>324.28558743899998</v>
      </c>
      <c r="C96" s="49">
        <v>392</v>
      </c>
      <c r="D96" s="49">
        <v>4.6685561250000003</v>
      </c>
      <c r="E96" s="49">
        <v>0</v>
      </c>
      <c r="F96" s="49">
        <v>2</v>
      </c>
      <c r="G96" s="49">
        <v>79.125</v>
      </c>
      <c r="H96" s="49">
        <v>51.25</v>
      </c>
      <c r="I96" s="49">
        <v>0</v>
      </c>
      <c r="J96" s="49">
        <v>0</v>
      </c>
      <c r="K96" s="49">
        <v>3.7422896109999999</v>
      </c>
      <c r="L96" s="49">
        <v>229485.152423691</v>
      </c>
      <c r="M96" s="49">
        <v>0</v>
      </c>
      <c r="N96" s="49">
        <v>55264.160000000003</v>
      </c>
      <c r="P96" s="49">
        <v>0</v>
      </c>
      <c r="Q96" s="49">
        <v>0</v>
      </c>
      <c r="R96" s="49">
        <v>1</v>
      </c>
      <c r="S96" s="49">
        <v>0</v>
      </c>
      <c r="T96" s="49">
        <v>284749.31242369098</v>
      </c>
      <c r="U96" s="49">
        <v>288347.15999999997</v>
      </c>
      <c r="V96" s="49">
        <v>14965.22</v>
      </c>
      <c r="W96" s="49">
        <v>303312.38</v>
      </c>
      <c r="X96" s="49">
        <v>284749.31242369098</v>
      </c>
      <c r="Y96" s="49">
        <v>3802.2</v>
      </c>
      <c r="Z96" s="49">
        <v>5233.8999999999996</v>
      </c>
      <c r="AA96" s="47">
        <v>293785.41242369101</v>
      </c>
    </row>
    <row r="97" spans="1:27" hidden="1" x14ac:dyDescent="0.2">
      <c r="A97" s="49" t="s">
        <v>204</v>
      </c>
      <c r="B97" s="49">
        <v>111.055374199</v>
      </c>
      <c r="C97" s="49">
        <v>224</v>
      </c>
      <c r="D97" s="49">
        <v>3.4969291249999999</v>
      </c>
      <c r="E97" s="49">
        <v>0</v>
      </c>
      <c r="F97" s="49">
        <v>6</v>
      </c>
      <c r="G97" s="49">
        <v>977</v>
      </c>
      <c r="H97" s="49">
        <v>28.125</v>
      </c>
      <c r="I97" s="49">
        <v>0</v>
      </c>
      <c r="J97" s="49">
        <v>0</v>
      </c>
      <c r="K97" s="49">
        <v>5.3226546739999998</v>
      </c>
      <c r="L97" s="49">
        <v>1114547.07955407</v>
      </c>
      <c r="M97" s="49">
        <v>0</v>
      </c>
      <c r="N97" s="49">
        <v>0</v>
      </c>
      <c r="P97" s="49">
        <v>0</v>
      </c>
      <c r="Q97" s="49">
        <v>0</v>
      </c>
      <c r="R97" s="49">
        <v>1</v>
      </c>
      <c r="S97" s="49">
        <v>0</v>
      </c>
      <c r="T97" s="49">
        <v>1114547.07955407</v>
      </c>
      <c r="U97" s="49">
        <v>841831.13</v>
      </c>
      <c r="V97" s="49">
        <v>41418.089999999997</v>
      </c>
      <c r="W97" s="49">
        <v>883249.22</v>
      </c>
      <c r="X97" s="49">
        <v>883249.22</v>
      </c>
      <c r="Y97" s="49">
        <v>11636.59</v>
      </c>
      <c r="Z97" s="49">
        <v>16018.29</v>
      </c>
      <c r="AA97" s="47">
        <v>910904.1</v>
      </c>
    </row>
    <row r="98" spans="1:27" hidden="1" x14ac:dyDescent="0.2">
      <c r="A98" s="49" t="s">
        <v>205</v>
      </c>
      <c r="B98" s="49">
        <v>31.175011217000002</v>
      </c>
      <c r="C98" s="49">
        <v>531</v>
      </c>
      <c r="D98" s="49">
        <v>2.695399375</v>
      </c>
      <c r="E98" s="49">
        <v>0</v>
      </c>
      <c r="F98" s="49">
        <v>37</v>
      </c>
      <c r="G98" s="49">
        <v>6916.375</v>
      </c>
      <c r="H98" s="49">
        <v>1352.875</v>
      </c>
      <c r="I98" s="49">
        <v>0</v>
      </c>
      <c r="J98" s="49">
        <v>0</v>
      </c>
      <c r="K98" s="49">
        <v>7.4479975500000002</v>
      </c>
      <c r="L98" s="49">
        <v>9335188.7090691403</v>
      </c>
      <c r="M98" s="49">
        <v>0</v>
      </c>
      <c r="N98" s="49">
        <v>0</v>
      </c>
      <c r="P98" s="49">
        <v>0</v>
      </c>
      <c r="Q98" s="49">
        <v>0</v>
      </c>
      <c r="R98" s="49">
        <v>1</v>
      </c>
      <c r="S98" s="49">
        <v>0</v>
      </c>
      <c r="T98" s="49">
        <v>9335188.7090691403</v>
      </c>
      <c r="U98" s="49">
        <v>11871216.689999999</v>
      </c>
      <c r="V98" s="49">
        <v>569818.4</v>
      </c>
      <c r="W98" s="49">
        <v>12441035.09</v>
      </c>
      <c r="X98" s="49">
        <v>9335188.7090691403</v>
      </c>
      <c r="Y98" s="49">
        <v>85628.63</v>
      </c>
      <c r="Z98" s="49">
        <v>99891.25</v>
      </c>
      <c r="AA98" s="47">
        <v>9520708.5890691392</v>
      </c>
    </row>
    <row r="99" spans="1:27" hidden="1" x14ac:dyDescent="0.2">
      <c r="A99" s="49" t="s">
        <v>206</v>
      </c>
      <c r="B99" s="49">
        <v>45.8</v>
      </c>
      <c r="C99" s="49">
        <v>152</v>
      </c>
      <c r="D99" s="49">
        <v>3.2551779999999999</v>
      </c>
      <c r="E99" s="49">
        <v>0</v>
      </c>
      <c r="F99" s="49">
        <v>4</v>
      </c>
      <c r="G99" s="49">
        <v>1777.5</v>
      </c>
      <c r="H99" s="49">
        <v>54.375</v>
      </c>
      <c r="I99" s="49">
        <v>0</v>
      </c>
      <c r="J99" s="49">
        <v>0</v>
      </c>
      <c r="K99" s="49">
        <v>5.7251669590000001</v>
      </c>
      <c r="L99" s="49">
        <v>1666891.3112687799</v>
      </c>
      <c r="M99" s="49">
        <v>0</v>
      </c>
      <c r="N99" s="49">
        <v>0</v>
      </c>
      <c r="P99" s="49">
        <v>0</v>
      </c>
      <c r="Q99" s="49">
        <v>0</v>
      </c>
      <c r="R99" s="49">
        <v>1</v>
      </c>
      <c r="S99" s="49">
        <v>0</v>
      </c>
      <c r="T99" s="49">
        <v>1666891.3112687799</v>
      </c>
      <c r="U99" s="49">
        <v>1594031.79</v>
      </c>
      <c r="V99" s="49">
        <v>67427.539999999994</v>
      </c>
      <c r="W99" s="49">
        <v>1661459.33</v>
      </c>
      <c r="X99" s="49">
        <v>1661459.33</v>
      </c>
      <c r="Y99" s="49">
        <v>40355.599999999999</v>
      </c>
      <c r="Z99" s="49">
        <v>0</v>
      </c>
      <c r="AA99" s="47">
        <v>1701814.93</v>
      </c>
    </row>
    <row r="100" spans="1:27" hidden="1" x14ac:dyDescent="0.2">
      <c r="A100" s="49" t="s">
        <v>207</v>
      </c>
      <c r="B100" s="49">
        <v>177.61975196500001</v>
      </c>
      <c r="C100" s="49">
        <v>220</v>
      </c>
      <c r="D100" s="49">
        <v>5.9229158750000002</v>
      </c>
      <c r="E100" s="49">
        <v>0</v>
      </c>
      <c r="F100" s="49">
        <v>3.25</v>
      </c>
      <c r="G100" s="49">
        <v>249.5</v>
      </c>
      <c r="H100" s="49">
        <v>28.5</v>
      </c>
      <c r="I100" s="49">
        <v>0</v>
      </c>
      <c r="J100" s="49">
        <v>1</v>
      </c>
      <c r="K100" s="49">
        <v>4.2006558350000001</v>
      </c>
      <c r="L100" s="49">
        <v>362928.03224272298</v>
      </c>
      <c r="M100" s="49">
        <v>145020.42000000001</v>
      </c>
      <c r="N100" s="49">
        <v>0</v>
      </c>
      <c r="P100" s="49">
        <v>0</v>
      </c>
      <c r="Q100" s="49">
        <v>0</v>
      </c>
      <c r="R100" s="49">
        <v>1</v>
      </c>
      <c r="S100" s="49">
        <v>0</v>
      </c>
      <c r="T100" s="49">
        <v>507948.45224272303</v>
      </c>
      <c r="U100" s="49">
        <v>514366.44</v>
      </c>
      <c r="V100" s="49">
        <v>35388.410000000003</v>
      </c>
      <c r="W100" s="49">
        <v>549754.85</v>
      </c>
      <c r="X100" s="49">
        <v>507948.45224272303</v>
      </c>
      <c r="Y100" s="49">
        <v>5712.94</v>
      </c>
      <c r="Z100" s="49">
        <v>7864.13</v>
      </c>
      <c r="AA100" s="47">
        <v>521525.52224272297</v>
      </c>
    </row>
    <row r="101" spans="1:27" hidden="1" x14ac:dyDescent="0.2">
      <c r="A101" s="49" t="s">
        <v>208</v>
      </c>
      <c r="B101" s="49">
        <v>160.50095382699999</v>
      </c>
      <c r="C101" s="49">
        <v>310</v>
      </c>
      <c r="D101" s="49">
        <v>7.0628651250000001</v>
      </c>
      <c r="E101" s="49">
        <v>0</v>
      </c>
      <c r="F101" s="49">
        <v>7</v>
      </c>
      <c r="G101" s="49">
        <v>751.625</v>
      </c>
      <c r="H101" s="49">
        <v>63</v>
      </c>
      <c r="I101" s="49">
        <v>0</v>
      </c>
      <c r="J101" s="49">
        <v>0</v>
      </c>
      <c r="K101" s="49">
        <v>5.4116295440000002</v>
      </c>
      <c r="L101" s="49">
        <v>1218259.2380295401</v>
      </c>
      <c r="M101" s="49">
        <v>0</v>
      </c>
      <c r="N101" s="49">
        <v>0</v>
      </c>
      <c r="P101" s="49">
        <v>0</v>
      </c>
      <c r="Q101" s="49">
        <v>0</v>
      </c>
      <c r="R101" s="49">
        <v>1</v>
      </c>
      <c r="S101" s="49">
        <v>0</v>
      </c>
      <c r="T101" s="49">
        <v>1333377.3380295399</v>
      </c>
      <c r="U101" s="49">
        <v>1350224.73</v>
      </c>
      <c r="V101" s="49">
        <v>31055.17</v>
      </c>
      <c r="W101" s="49">
        <v>1381279.9</v>
      </c>
      <c r="X101" s="49">
        <v>1333377.3380295399</v>
      </c>
      <c r="Y101" s="49">
        <v>10962.68</v>
      </c>
      <c r="Z101" s="49">
        <v>15090.62</v>
      </c>
      <c r="AA101" s="47">
        <v>1359430.63802954</v>
      </c>
    </row>
    <row r="102" spans="1:27" hidden="1" x14ac:dyDescent="0.2">
      <c r="A102" s="49" t="s">
        <v>209</v>
      </c>
      <c r="B102" s="49">
        <v>7.4105091999999999</v>
      </c>
      <c r="C102" s="49">
        <v>18</v>
      </c>
      <c r="D102" s="49">
        <v>5.83</v>
      </c>
      <c r="E102" s="49">
        <v>0</v>
      </c>
      <c r="F102" s="49">
        <v>1</v>
      </c>
      <c r="G102" s="49">
        <v>22</v>
      </c>
      <c r="H102" s="49">
        <v>0</v>
      </c>
      <c r="I102" s="49">
        <v>0</v>
      </c>
      <c r="J102" s="49">
        <v>1</v>
      </c>
      <c r="K102" s="49">
        <v>2.1120375509999998</v>
      </c>
      <c r="L102" s="49">
        <v>44951.596239534003</v>
      </c>
      <c r="M102" s="49">
        <v>36376.870000000003</v>
      </c>
      <c r="N102" s="49">
        <v>0</v>
      </c>
      <c r="P102" s="49">
        <v>0</v>
      </c>
      <c r="Q102" s="49">
        <v>0</v>
      </c>
      <c r="R102" s="49">
        <v>1</v>
      </c>
      <c r="S102" s="49">
        <v>0</v>
      </c>
      <c r="T102" s="49">
        <v>81328.466239533998</v>
      </c>
      <c r="U102" s="49">
        <v>82356.06</v>
      </c>
      <c r="V102" s="49">
        <v>18966.599999999999</v>
      </c>
      <c r="W102" s="49">
        <v>101322.66</v>
      </c>
      <c r="X102" s="49">
        <v>81328.466239533998</v>
      </c>
      <c r="Y102" s="49">
        <v>783.82</v>
      </c>
      <c r="Z102" s="49">
        <v>914.38</v>
      </c>
      <c r="AA102" s="47">
        <v>83026.666239533995</v>
      </c>
    </row>
    <row r="103" spans="1:27" hidden="1" x14ac:dyDescent="0.2">
      <c r="A103" s="49" t="s">
        <v>210</v>
      </c>
      <c r="B103" s="49">
        <v>102.12377412799999</v>
      </c>
      <c r="C103" s="49">
        <v>698</v>
      </c>
      <c r="D103" s="49">
        <v>3.5319241250000002</v>
      </c>
      <c r="E103" s="49">
        <v>0</v>
      </c>
      <c r="F103" s="49">
        <v>28.875</v>
      </c>
      <c r="G103" s="49">
        <v>13711.625</v>
      </c>
      <c r="H103" s="49">
        <v>479</v>
      </c>
      <c r="I103" s="49">
        <v>0</v>
      </c>
      <c r="J103" s="49">
        <v>0</v>
      </c>
      <c r="K103" s="49">
        <v>7.7343033439999997</v>
      </c>
      <c r="L103" s="49">
        <v>12429799.6360262</v>
      </c>
      <c r="M103" s="49">
        <v>0</v>
      </c>
      <c r="N103" s="49">
        <v>0</v>
      </c>
      <c r="P103" s="49">
        <v>0</v>
      </c>
      <c r="Q103" s="49">
        <v>0</v>
      </c>
      <c r="R103" s="49">
        <v>1</v>
      </c>
      <c r="S103" s="49">
        <v>0</v>
      </c>
      <c r="T103" s="49">
        <v>12429799.6360262</v>
      </c>
      <c r="U103" s="49">
        <v>14814167.17</v>
      </c>
      <c r="V103" s="49">
        <v>248878.01</v>
      </c>
      <c r="W103" s="49">
        <v>15063045.18</v>
      </c>
      <c r="X103" s="49">
        <v>12429799.6360262</v>
      </c>
      <c r="Y103" s="49">
        <v>147901.92000000001</v>
      </c>
      <c r="Z103" s="49">
        <v>172537.02</v>
      </c>
      <c r="AA103" s="47">
        <v>12750238.576026199</v>
      </c>
    </row>
    <row r="104" spans="1:27" hidden="1" x14ac:dyDescent="0.2">
      <c r="A104" s="49" t="s">
        <v>211</v>
      </c>
      <c r="B104" s="49">
        <v>238.00304907</v>
      </c>
      <c r="C104" s="49">
        <v>286</v>
      </c>
      <c r="D104" s="49">
        <v>5.03641425</v>
      </c>
      <c r="E104" s="49">
        <v>0</v>
      </c>
      <c r="F104" s="49">
        <v>1</v>
      </c>
      <c r="G104" s="49">
        <v>42.5</v>
      </c>
      <c r="H104" s="49">
        <v>0</v>
      </c>
      <c r="I104" s="49">
        <v>0</v>
      </c>
      <c r="J104" s="49">
        <v>0</v>
      </c>
      <c r="K104" s="49">
        <v>2.8924893840000001</v>
      </c>
      <c r="L104" s="49">
        <v>98104.977535052996</v>
      </c>
      <c r="M104" s="49">
        <v>0</v>
      </c>
      <c r="N104" s="49">
        <v>0</v>
      </c>
      <c r="P104" s="49">
        <v>0</v>
      </c>
      <c r="Q104" s="49">
        <v>0</v>
      </c>
      <c r="R104" s="49">
        <v>1</v>
      </c>
      <c r="S104" s="49">
        <v>0</v>
      </c>
      <c r="T104" s="49">
        <v>98104.977535052996</v>
      </c>
      <c r="U104" s="49">
        <v>81855.58</v>
      </c>
      <c r="V104" s="49">
        <v>5173.2700000000004</v>
      </c>
      <c r="W104" s="49">
        <v>87028.85</v>
      </c>
      <c r="X104" s="49">
        <v>87028.85</v>
      </c>
      <c r="Y104" s="49">
        <v>337.76</v>
      </c>
      <c r="Z104" s="49">
        <v>464.94</v>
      </c>
      <c r="AA104" s="47">
        <v>87831.55</v>
      </c>
    </row>
    <row r="105" spans="1:27" hidden="1" x14ac:dyDescent="0.2">
      <c r="A105" s="49" t="s">
        <v>212</v>
      </c>
      <c r="B105" s="49">
        <v>580.31877125200003</v>
      </c>
      <c r="C105" s="49">
        <v>1157</v>
      </c>
      <c r="D105" s="49">
        <v>4.3681902499999996</v>
      </c>
      <c r="E105" s="49">
        <v>0</v>
      </c>
      <c r="F105" s="49">
        <v>2</v>
      </c>
      <c r="G105" s="49">
        <v>36.75</v>
      </c>
      <c r="H105" s="49">
        <v>2.125</v>
      </c>
      <c r="I105" s="49">
        <v>1</v>
      </c>
      <c r="J105" s="49">
        <v>0</v>
      </c>
      <c r="K105" s="49">
        <v>2.9358105889999999</v>
      </c>
      <c r="L105" s="49">
        <v>102448.40542582799</v>
      </c>
      <c r="M105" s="49">
        <v>144173.88</v>
      </c>
      <c r="N105" s="49">
        <v>0</v>
      </c>
      <c r="P105" s="49">
        <v>0</v>
      </c>
      <c r="Q105" s="49">
        <v>0</v>
      </c>
      <c r="R105" s="49">
        <v>1</v>
      </c>
      <c r="S105" s="49">
        <v>350</v>
      </c>
      <c r="T105" s="49">
        <v>246972.28542582801</v>
      </c>
      <c r="U105" s="49">
        <v>250092.81</v>
      </c>
      <c r="V105" s="49">
        <v>18456.849999999999</v>
      </c>
      <c r="W105" s="49">
        <v>268549.65999999997</v>
      </c>
      <c r="X105" s="49">
        <v>246972.28542582801</v>
      </c>
      <c r="Y105" s="49">
        <v>2607.17</v>
      </c>
      <c r="Z105" s="49">
        <v>3588.89</v>
      </c>
      <c r="AA105" s="47">
        <v>253168.34542582801</v>
      </c>
    </row>
    <row r="106" spans="1:27" hidden="1" x14ac:dyDescent="0.2">
      <c r="A106" s="49" t="s">
        <v>213</v>
      </c>
      <c r="B106" s="49">
        <v>237.64229165500001</v>
      </c>
      <c r="C106" s="49">
        <v>599</v>
      </c>
      <c r="D106" s="49">
        <v>3.8335963749999999</v>
      </c>
      <c r="E106" s="49">
        <v>0</v>
      </c>
      <c r="F106" s="49">
        <v>12.375</v>
      </c>
      <c r="G106" s="49">
        <v>3245.75</v>
      </c>
      <c r="H106" s="49">
        <v>221.375</v>
      </c>
      <c r="I106" s="49">
        <v>0</v>
      </c>
      <c r="J106" s="49">
        <v>0</v>
      </c>
      <c r="K106" s="49">
        <v>6.4771017339999997</v>
      </c>
      <c r="L106" s="49">
        <v>3535642.9914640798</v>
      </c>
      <c r="M106" s="49">
        <v>0</v>
      </c>
      <c r="N106" s="49">
        <v>0</v>
      </c>
      <c r="P106" s="49">
        <v>0</v>
      </c>
      <c r="Q106" s="49">
        <v>0</v>
      </c>
      <c r="R106" s="49">
        <v>1</v>
      </c>
      <c r="S106" s="49">
        <v>0</v>
      </c>
      <c r="T106" s="49">
        <v>3535642.9914640798</v>
      </c>
      <c r="U106" s="49">
        <v>2844716.78</v>
      </c>
      <c r="V106" s="49">
        <v>112935.26</v>
      </c>
      <c r="W106" s="49">
        <v>2957652.04</v>
      </c>
      <c r="X106" s="49">
        <v>2957652.04</v>
      </c>
      <c r="Y106" s="49">
        <v>34591.300000000003</v>
      </c>
      <c r="Z106" s="49">
        <v>47616.5</v>
      </c>
      <c r="AA106" s="47">
        <v>3039859.84</v>
      </c>
    </row>
    <row r="107" spans="1:27" hidden="1" x14ac:dyDescent="0.2">
      <c r="A107" s="49" t="s">
        <v>214</v>
      </c>
      <c r="B107" s="49">
        <v>291.619822892</v>
      </c>
      <c r="C107" s="49">
        <v>664</v>
      </c>
      <c r="D107" s="49">
        <v>3.2701618749999999</v>
      </c>
      <c r="E107" s="49">
        <v>0</v>
      </c>
      <c r="F107" s="49">
        <v>34.25</v>
      </c>
      <c r="G107" s="49">
        <v>8207.75</v>
      </c>
      <c r="H107" s="49">
        <v>2002.625</v>
      </c>
      <c r="I107" s="49">
        <v>0</v>
      </c>
      <c r="J107" s="49">
        <v>0</v>
      </c>
      <c r="K107" s="49">
        <v>7.6508480069999996</v>
      </c>
      <c r="L107" s="49">
        <v>11434572.5808558</v>
      </c>
      <c r="M107" s="49">
        <v>0</v>
      </c>
      <c r="N107" s="49">
        <v>0</v>
      </c>
      <c r="P107" s="49">
        <v>0</v>
      </c>
      <c r="Q107" s="49">
        <v>0</v>
      </c>
      <c r="R107" s="49">
        <v>1</v>
      </c>
      <c r="S107" s="49">
        <v>0</v>
      </c>
      <c r="T107" s="49">
        <v>11434572.5808558</v>
      </c>
      <c r="U107" s="49">
        <v>10911945.32</v>
      </c>
      <c r="V107" s="49">
        <v>359003</v>
      </c>
      <c r="W107" s="49">
        <v>11270948.32</v>
      </c>
      <c r="X107" s="49">
        <v>11270948.32</v>
      </c>
      <c r="Y107" s="49">
        <v>139856.20000000001</v>
      </c>
      <c r="Z107" s="49">
        <v>192518.37</v>
      </c>
      <c r="AA107" s="47">
        <v>11603322.890000001</v>
      </c>
    </row>
    <row r="108" spans="1:27" hidden="1" x14ac:dyDescent="0.2">
      <c r="A108" s="49" t="s">
        <v>215</v>
      </c>
      <c r="B108" s="49">
        <v>67.546547662999998</v>
      </c>
      <c r="C108" s="49">
        <v>748</v>
      </c>
      <c r="D108" s="49">
        <v>2.8902133750000001</v>
      </c>
      <c r="E108" s="49">
        <v>0</v>
      </c>
      <c r="F108" s="49">
        <v>44.375</v>
      </c>
      <c r="G108" s="49">
        <v>15320.375</v>
      </c>
      <c r="H108" s="49">
        <v>1204</v>
      </c>
      <c r="I108" s="49">
        <v>0</v>
      </c>
      <c r="J108" s="49">
        <v>0</v>
      </c>
      <c r="K108" s="49">
        <v>8.1064989310000009</v>
      </c>
      <c r="L108" s="49">
        <v>18034604.299633302</v>
      </c>
      <c r="M108" s="49">
        <v>0</v>
      </c>
      <c r="N108" s="49">
        <v>0</v>
      </c>
      <c r="P108" s="49">
        <v>0</v>
      </c>
      <c r="Q108" s="49">
        <v>0</v>
      </c>
      <c r="R108" s="49">
        <v>1</v>
      </c>
      <c r="S108" s="49">
        <v>0</v>
      </c>
      <c r="T108" s="49">
        <v>18034604.299633302</v>
      </c>
      <c r="U108" s="49">
        <v>19899172.420000002</v>
      </c>
      <c r="V108" s="49">
        <v>766118.14</v>
      </c>
      <c r="W108" s="49">
        <v>20665290.559999999</v>
      </c>
      <c r="X108" s="49">
        <v>18034604.299633302</v>
      </c>
      <c r="Y108" s="49">
        <v>54125.69</v>
      </c>
      <c r="Z108" s="49">
        <v>63141.07</v>
      </c>
      <c r="AA108" s="47">
        <v>18151871.0596333</v>
      </c>
    </row>
    <row r="109" spans="1:27" hidden="1" x14ac:dyDescent="0.2">
      <c r="A109" s="49" t="s">
        <v>216</v>
      </c>
      <c r="B109" s="49">
        <v>574.1</v>
      </c>
      <c r="C109" s="49">
        <v>1429</v>
      </c>
      <c r="D109" s="49">
        <v>6.804837</v>
      </c>
      <c r="E109" s="49">
        <v>0</v>
      </c>
      <c r="F109" s="49">
        <v>4.125</v>
      </c>
      <c r="G109" s="49">
        <v>390.125</v>
      </c>
      <c r="H109" s="49">
        <v>0.75</v>
      </c>
      <c r="I109" s="49">
        <v>0</v>
      </c>
      <c r="J109" s="49">
        <v>0</v>
      </c>
      <c r="K109" s="49">
        <v>4.5619339429999997</v>
      </c>
      <c r="L109" s="49">
        <v>520860.71484512201</v>
      </c>
      <c r="M109" s="49">
        <v>0</v>
      </c>
      <c r="N109" s="49">
        <v>0</v>
      </c>
      <c r="P109" s="49">
        <v>0</v>
      </c>
      <c r="Q109" s="49">
        <v>0</v>
      </c>
      <c r="R109" s="49">
        <v>1</v>
      </c>
      <c r="S109" s="49">
        <v>0</v>
      </c>
      <c r="T109" s="49">
        <v>862364.81484512205</v>
      </c>
      <c r="U109" s="49">
        <v>873260.9</v>
      </c>
      <c r="V109" s="49">
        <v>38860.11</v>
      </c>
      <c r="W109" s="49">
        <v>912121.01</v>
      </c>
      <c r="X109" s="49">
        <v>862364.81484512205</v>
      </c>
      <c r="Y109" s="49">
        <v>9085.7099999999991</v>
      </c>
      <c r="Z109" s="49">
        <v>12506.89</v>
      </c>
      <c r="AA109" s="47">
        <v>883957.41484512202</v>
      </c>
    </row>
    <row r="110" spans="1:27" hidden="1" x14ac:dyDescent="0.2">
      <c r="A110" s="49" t="s">
        <v>217</v>
      </c>
      <c r="B110" s="49">
        <v>106.51632796299999</v>
      </c>
      <c r="C110" s="49">
        <v>166</v>
      </c>
      <c r="D110" s="49">
        <v>4.0648726249999996</v>
      </c>
      <c r="E110" s="49">
        <v>0</v>
      </c>
      <c r="F110" s="49">
        <v>4</v>
      </c>
      <c r="G110" s="49">
        <v>714.125</v>
      </c>
      <c r="H110" s="49">
        <v>34.625</v>
      </c>
      <c r="I110" s="49">
        <v>0</v>
      </c>
      <c r="J110" s="49">
        <v>0</v>
      </c>
      <c r="K110" s="49">
        <v>5.1290256799999998</v>
      </c>
      <c r="L110" s="49">
        <v>918346.16053486103</v>
      </c>
      <c r="M110" s="49">
        <v>0</v>
      </c>
      <c r="N110" s="49">
        <v>0</v>
      </c>
      <c r="P110" s="49">
        <v>0</v>
      </c>
      <c r="Q110" s="49">
        <v>0</v>
      </c>
      <c r="R110" s="49">
        <v>1</v>
      </c>
      <c r="S110" s="49">
        <v>12425</v>
      </c>
      <c r="T110" s="49">
        <v>930771.16053486103</v>
      </c>
      <c r="U110" s="49">
        <v>781291.65</v>
      </c>
      <c r="V110" s="49">
        <v>43205.43</v>
      </c>
      <c r="W110" s="49">
        <v>824497.08</v>
      </c>
      <c r="X110" s="49">
        <v>824497.08</v>
      </c>
      <c r="Y110" s="49">
        <v>8981.16</v>
      </c>
      <c r="Z110" s="49">
        <v>12362.98</v>
      </c>
      <c r="AA110" s="47">
        <v>845841.22</v>
      </c>
    </row>
    <row r="111" spans="1:27" hidden="1" x14ac:dyDescent="0.2">
      <c r="A111" s="49" t="s">
        <v>218</v>
      </c>
      <c r="B111" s="49">
        <v>345.37209379699999</v>
      </c>
      <c r="C111" s="49">
        <v>298</v>
      </c>
      <c r="D111" s="49">
        <v>5.3978446250000003</v>
      </c>
      <c r="E111" s="49">
        <v>0</v>
      </c>
      <c r="F111" s="49">
        <v>2</v>
      </c>
      <c r="G111" s="49">
        <v>236.5</v>
      </c>
      <c r="H111" s="49">
        <v>9.625</v>
      </c>
      <c r="I111" s="49">
        <v>0</v>
      </c>
      <c r="J111" s="49">
        <v>0</v>
      </c>
      <c r="K111" s="49">
        <v>4.3222767700000002</v>
      </c>
      <c r="L111" s="49">
        <v>409864.03839550901</v>
      </c>
      <c r="M111" s="49">
        <v>0</v>
      </c>
      <c r="N111" s="49">
        <v>0</v>
      </c>
      <c r="P111" s="49">
        <v>0</v>
      </c>
      <c r="Q111" s="49">
        <v>0</v>
      </c>
      <c r="R111" s="49">
        <v>1</v>
      </c>
      <c r="S111" s="49">
        <v>0</v>
      </c>
      <c r="T111" s="49">
        <v>409864.03839550901</v>
      </c>
      <c r="U111" s="49">
        <v>398498.58</v>
      </c>
      <c r="V111" s="49">
        <v>31800.19</v>
      </c>
      <c r="W111" s="49">
        <v>430298.77</v>
      </c>
      <c r="X111" s="49">
        <v>409864.03839550901</v>
      </c>
      <c r="Y111" s="49">
        <v>4537.22</v>
      </c>
      <c r="Z111" s="49">
        <v>6245.69</v>
      </c>
      <c r="AA111" s="47">
        <v>420646.94839550898</v>
      </c>
    </row>
    <row r="112" spans="1:27" hidden="1" x14ac:dyDescent="0.2">
      <c r="A112" s="49" t="s">
        <v>219</v>
      </c>
      <c r="B112" s="49">
        <v>34.664181595999999</v>
      </c>
      <c r="C112" s="49">
        <v>99</v>
      </c>
      <c r="D112" s="49">
        <v>3.8571083750000001</v>
      </c>
      <c r="E112" s="49">
        <v>0</v>
      </c>
      <c r="F112" s="49">
        <v>4.375</v>
      </c>
      <c r="G112" s="49">
        <v>233.25</v>
      </c>
      <c r="H112" s="49">
        <v>13.75</v>
      </c>
      <c r="I112" s="49">
        <v>0</v>
      </c>
      <c r="J112" s="49">
        <v>0</v>
      </c>
      <c r="K112" s="49">
        <v>4.2549143689999998</v>
      </c>
      <c r="L112" s="49">
        <v>383163.99763264298</v>
      </c>
      <c r="M112" s="49">
        <v>0</v>
      </c>
      <c r="N112" s="49">
        <v>0</v>
      </c>
      <c r="P112" s="49">
        <v>0</v>
      </c>
      <c r="Q112" s="49">
        <v>0</v>
      </c>
      <c r="R112" s="49">
        <v>1</v>
      </c>
      <c r="S112" s="49">
        <v>14000</v>
      </c>
      <c r="T112" s="49">
        <v>397163.99763264298</v>
      </c>
      <c r="U112" s="49">
        <v>462504.51</v>
      </c>
      <c r="V112" s="49">
        <v>36861.61</v>
      </c>
      <c r="W112" s="49">
        <v>499366.12</v>
      </c>
      <c r="X112" s="49">
        <v>397163.99763264298</v>
      </c>
      <c r="Y112" s="49">
        <v>4485.4399999999996</v>
      </c>
      <c r="Z112" s="49">
        <v>5512.86</v>
      </c>
      <c r="AA112" s="47">
        <v>407162.29763264302</v>
      </c>
    </row>
    <row r="113" spans="1:27" hidden="1" x14ac:dyDescent="0.2">
      <c r="A113" s="49" t="s">
        <v>220</v>
      </c>
      <c r="B113" s="49">
        <v>410.26594522599999</v>
      </c>
      <c r="C113" s="49">
        <v>284</v>
      </c>
      <c r="D113" s="49">
        <v>11.35031225</v>
      </c>
      <c r="E113" s="49">
        <v>0</v>
      </c>
      <c r="F113" s="49">
        <v>1</v>
      </c>
      <c r="G113" s="49">
        <v>50</v>
      </c>
      <c r="H113" s="49">
        <v>0</v>
      </c>
      <c r="I113" s="49">
        <v>0</v>
      </c>
      <c r="J113" s="49">
        <v>0</v>
      </c>
      <c r="K113" s="49">
        <v>3.2808642309999998</v>
      </c>
      <c r="L113" s="49">
        <v>144663.87564123201</v>
      </c>
      <c r="M113" s="49">
        <v>0</v>
      </c>
      <c r="N113" s="49">
        <v>197525.04</v>
      </c>
      <c r="P113" s="49">
        <v>0</v>
      </c>
      <c r="Q113" s="49">
        <v>0</v>
      </c>
      <c r="R113" s="49">
        <v>1</v>
      </c>
      <c r="S113" s="49">
        <v>0</v>
      </c>
      <c r="T113" s="49">
        <v>342188.91564123199</v>
      </c>
      <c r="U113" s="49">
        <v>346512.52</v>
      </c>
      <c r="V113" s="49">
        <v>12578.4</v>
      </c>
      <c r="W113" s="49">
        <v>359090.92</v>
      </c>
      <c r="X113" s="49">
        <v>342188.91564123199</v>
      </c>
      <c r="Y113" s="49">
        <v>3753.95</v>
      </c>
      <c r="Z113" s="49">
        <v>5167.4799999999996</v>
      </c>
      <c r="AA113" s="47">
        <v>351110.34564123198</v>
      </c>
    </row>
    <row r="114" spans="1:27" hidden="1" x14ac:dyDescent="0.2">
      <c r="A114" s="49" t="s">
        <v>221</v>
      </c>
      <c r="B114" s="49">
        <v>139.128812224</v>
      </c>
      <c r="C114" s="49">
        <v>370</v>
      </c>
      <c r="D114" s="49">
        <v>5.5702534999999997</v>
      </c>
      <c r="E114" s="49">
        <v>0</v>
      </c>
      <c r="F114" s="49">
        <v>3</v>
      </c>
      <c r="G114" s="49">
        <v>797.75</v>
      </c>
      <c r="H114" s="49">
        <v>44.125</v>
      </c>
      <c r="I114" s="49">
        <v>0</v>
      </c>
      <c r="J114" s="49">
        <v>0</v>
      </c>
      <c r="K114" s="49">
        <v>5.2846147060000002</v>
      </c>
      <c r="L114" s="49">
        <v>1072946.01294394</v>
      </c>
      <c r="M114" s="49">
        <v>0</v>
      </c>
      <c r="N114" s="49">
        <v>0</v>
      </c>
      <c r="P114" s="49">
        <v>0</v>
      </c>
      <c r="Q114" s="49">
        <v>0</v>
      </c>
      <c r="R114" s="49">
        <v>1</v>
      </c>
      <c r="S114" s="49">
        <v>1400</v>
      </c>
      <c r="T114" s="49">
        <v>1074346.01294394</v>
      </c>
      <c r="U114" s="49">
        <v>916705.5</v>
      </c>
      <c r="V114" s="49">
        <v>46201.96</v>
      </c>
      <c r="W114" s="49">
        <v>962907.46</v>
      </c>
      <c r="X114" s="49">
        <v>962907.46</v>
      </c>
      <c r="Y114" s="49">
        <v>10998.07</v>
      </c>
      <c r="Z114" s="49">
        <v>15139.33</v>
      </c>
      <c r="AA114" s="47">
        <v>989044.86</v>
      </c>
    </row>
    <row r="115" spans="1:27" hidden="1" x14ac:dyDescent="0.2">
      <c r="A115" s="49" t="s">
        <v>222</v>
      </c>
      <c r="B115" s="49">
        <v>198.34283434100001</v>
      </c>
      <c r="C115" s="49">
        <v>272</v>
      </c>
      <c r="D115" s="49">
        <v>8.6781141250000005</v>
      </c>
      <c r="E115" s="49">
        <v>0</v>
      </c>
      <c r="F115" s="49">
        <v>1</v>
      </c>
      <c r="G115" s="49">
        <v>258.625</v>
      </c>
      <c r="H115" s="49">
        <v>18</v>
      </c>
      <c r="I115" s="49">
        <v>0</v>
      </c>
      <c r="J115" s="49">
        <v>0</v>
      </c>
      <c r="K115" s="49">
        <v>4.5532545850000004</v>
      </c>
      <c r="L115" s="49">
        <v>516359.53992770897</v>
      </c>
      <c r="M115" s="49">
        <v>0</v>
      </c>
      <c r="N115" s="49">
        <v>0</v>
      </c>
      <c r="P115" s="49">
        <v>0</v>
      </c>
      <c r="Q115" s="49">
        <v>0</v>
      </c>
      <c r="R115" s="49">
        <v>1</v>
      </c>
      <c r="S115" s="49">
        <v>2800</v>
      </c>
      <c r="T115" s="49">
        <v>519159.53992770897</v>
      </c>
      <c r="U115" s="49">
        <v>246162.32</v>
      </c>
      <c r="V115" s="49">
        <v>13194.3</v>
      </c>
      <c r="W115" s="49">
        <v>259356.62</v>
      </c>
      <c r="X115" s="49">
        <v>259356.62</v>
      </c>
      <c r="Y115" s="49">
        <v>2927.24</v>
      </c>
      <c r="Z115" s="49">
        <v>4029.48</v>
      </c>
      <c r="AA115" s="47">
        <v>266313.34000000003</v>
      </c>
    </row>
    <row r="116" spans="1:27" hidden="1" x14ac:dyDescent="0.2">
      <c r="A116" s="49" t="s">
        <v>223</v>
      </c>
      <c r="B116" s="49">
        <v>26.851313573999999</v>
      </c>
      <c r="C116" s="49">
        <v>187</v>
      </c>
      <c r="D116" s="49">
        <v>2.962898375</v>
      </c>
      <c r="E116" s="49">
        <v>0</v>
      </c>
      <c r="F116" s="49">
        <v>28.375</v>
      </c>
      <c r="G116" s="49">
        <v>9069.875</v>
      </c>
      <c r="H116" s="49">
        <v>601.625</v>
      </c>
      <c r="I116" s="49">
        <v>0</v>
      </c>
      <c r="J116" s="49">
        <v>0</v>
      </c>
      <c r="K116" s="49">
        <v>7.4149116890000002</v>
      </c>
      <c r="L116" s="49">
        <v>9031379.5569542293</v>
      </c>
      <c r="M116" s="49">
        <v>0</v>
      </c>
      <c r="N116" s="49">
        <v>0</v>
      </c>
      <c r="P116" s="49">
        <v>0</v>
      </c>
      <c r="Q116" s="49">
        <v>0</v>
      </c>
      <c r="R116" s="49">
        <v>1</v>
      </c>
      <c r="S116" s="49">
        <v>32900</v>
      </c>
      <c r="T116" s="49">
        <v>9064279.5569542293</v>
      </c>
      <c r="U116" s="49">
        <v>7490312.54</v>
      </c>
      <c r="V116" s="49">
        <v>254670.63</v>
      </c>
      <c r="W116" s="49">
        <v>7744983.1699999999</v>
      </c>
      <c r="X116" s="49">
        <v>7744983.1699999999</v>
      </c>
      <c r="Y116" s="49">
        <v>117120.18</v>
      </c>
      <c r="Z116" s="49">
        <v>136628.15</v>
      </c>
      <c r="AA116" s="47">
        <v>7998731.5</v>
      </c>
    </row>
    <row r="117" spans="1:27" hidden="1" x14ac:dyDescent="0.2">
      <c r="A117" s="49" t="s">
        <v>224</v>
      </c>
      <c r="B117" s="49">
        <v>68.994254624000007</v>
      </c>
      <c r="C117" s="49">
        <v>861</v>
      </c>
      <c r="D117" s="49">
        <v>3.0834883749999999</v>
      </c>
      <c r="E117" s="49">
        <v>0</v>
      </c>
      <c r="F117" s="49">
        <v>49</v>
      </c>
      <c r="G117" s="49">
        <v>14038.625</v>
      </c>
      <c r="H117" s="49">
        <v>1135</v>
      </c>
      <c r="I117" s="49">
        <v>0</v>
      </c>
      <c r="J117" s="49">
        <v>0</v>
      </c>
      <c r="K117" s="49">
        <v>8.1211347800000002</v>
      </c>
      <c r="L117" s="49">
        <v>18300497.066111099</v>
      </c>
      <c r="M117" s="49">
        <v>0</v>
      </c>
      <c r="N117" s="49">
        <v>0</v>
      </c>
      <c r="P117" s="49">
        <v>0</v>
      </c>
      <c r="Q117" s="49">
        <v>0</v>
      </c>
      <c r="R117" s="49">
        <v>1</v>
      </c>
      <c r="S117" s="49">
        <v>0</v>
      </c>
      <c r="T117" s="49">
        <v>18300497.066111099</v>
      </c>
      <c r="U117" s="49">
        <v>18927431.219999999</v>
      </c>
      <c r="V117" s="49">
        <v>480756.75</v>
      </c>
      <c r="W117" s="49">
        <v>19408187.969999999</v>
      </c>
      <c r="X117" s="49">
        <v>18300497.066111099</v>
      </c>
      <c r="Y117" s="49">
        <v>180875.73</v>
      </c>
      <c r="Z117" s="49">
        <v>211003.06</v>
      </c>
      <c r="AA117" s="47">
        <v>18692375.856111102</v>
      </c>
    </row>
    <row r="118" spans="1:27" hidden="1" x14ac:dyDescent="0.2">
      <c r="A118" s="49" t="s">
        <v>225</v>
      </c>
      <c r="B118" s="49">
        <v>21.404427518999999</v>
      </c>
      <c r="C118" s="49">
        <v>112</v>
      </c>
      <c r="D118" s="49">
        <v>3.1079495000000001</v>
      </c>
      <c r="E118" s="49">
        <v>0</v>
      </c>
      <c r="F118" s="49">
        <v>10.125</v>
      </c>
      <c r="G118" s="49">
        <v>2467</v>
      </c>
      <c r="H118" s="49">
        <v>166.625</v>
      </c>
      <c r="I118" s="49">
        <v>0</v>
      </c>
      <c r="J118" s="49">
        <v>0</v>
      </c>
      <c r="K118" s="49">
        <v>6.1303342900000004</v>
      </c>
      <c r="L118" s="49">
        <v>2499592.5337835201</v>
      </c>
      <c r="M118" s="49">
        <v>0</v>
      </c>
      <c r="N118" s="49">
        <v>0</v>
      </c>
      <c r="P118" s="49">
        <v>0</v>
      </c>
      <c r="Q118" s="49">
        <v>0</v>
      </c>
      <c r="R118" s="49">
        <v>1</v>
      </c>
      <c r="S118" s="49">
        <v>77000</v>
      </c>
      <c r="T118" s="49">
        <v>2576592.5337835201</v>
      </c>
      <c r="U118" s="49">
        <v>2524667.92</v>
      </c>
      <c r="V118" s="49">
        <v>99976.85</v>
      </c>
      <c r="W118" s="49">
        <v>2624644.77</v>
      </c>
      <c r="X118" s="49">
        <v>2576592.5337835201</v>
      </c>
      <c r="Y118" s="49">
        <v>26624.39</v>
      </c>
      <c r="Z118" s="49">
        <v>32722.92</v>
      </c>
      <c r="AA118" s="47">
        <v>2635939.8437835202</v>
      </c>
    </row>
    <row r="119" spans="1:27" hidden="1" x14ac:dyDescent="0.2">
      <c r="A119" s="49" t="s">
        <v>226</v>
      </c>
      <c r="B119" s="49">
        <v>142.60381593400001</v>
      </c>
      <c r="C119" s="49">
        <v>107</v>
      </c>
      <c r="D119" s="49">
        <v>8.2106246249999995</v>
      </c>
      <c r="E119" s="49">
        <v>0</v>
      </c>
      <c r="F119" s="49">
        <v>2.625</v>
      </c>
      <c r="G119" s="49">
        <v>39.375</v>
      </c>
      <c r="H119" s="49">
        <v>0</v>
      </c>
      <c r="I119" s="49">
        <v>1</v>
      </c>
      <c r="J119" s="49">
        <v>0</v>
      </c>
      <c r="K119" s="49">
        <v>2.9874228779999998</v>
      </c>
      <c r="L119" s="49">
        <v>107874.83278285401</v>
      </c>
      <c r="M119" s="49">
        <v>0</v>
      </c>
      <c r="N119" s="49">
        <v>0</v>
      </c>
      <c r="P119" s="49">
        <v>0</v>
      </c>
      <c r="Q119" s="49">
        <v>0</v>
      </c>
      <c r="R119" s="49">
        <v>1</v>
      </c>
      <c r="S119" s="49">
        <v>0</v>
      </c>
      <c r="T119" s="49">
        <v>107874.83278285401</v>
      </c>
      <c r="U119" s="49">
        <v>71992.399999999994</v>
      </c>
      <c r="V119" s="49">
        <v>14578.46</v>
      </c>
      <c r="W119" s="49">
        <v>86570.86</v>
      </c>
      <c r="X119" s="49">
        <v>86570.86</v>
      </c>
      <c r="Y119" s="49">
        <v>696.43</v>
      </c>
      <c r="Z119" s="49">
        <v>958.66</v>
      </c>
      <c r="AA119" s="47">
        <v>88225.95</v>
      </c>
    </row>
    <row r="120" spans="1:27" hidden="1" x14ac:dyDescent="0.2">
      <c r="A120" s="49" t="s">
        <v>227</v>
      </c>
      <c r="B120" s="49">
        <v>275.373588654</v>
      </c>
      <c r="C120" s="49">
        <v>431</v>
      </c>
      <c r="D120" s="49">
        <v>10.453696624999999</v>
      </c>
      <c r="E120" s="49">
        <v>0</v>
      </c>
      <c r="F120" s="49">
        <v>2.625</v>
      </c>
      <c r="G120" s="49">
        <v>700.25</v>
      </c>
      <c r="H120" s="49">
        <v>5.875</v>
      </c>
      <c r="I120" s="49">
        <v>0</v>
      </c>
      <c r="J120" s="49">
        <v>0</v>
      </c>
      <c r="K120" s="49">
        <v>5.2113652149999998</v>
      </c>
      <c r="L120" s="49">
        <v>997162.689556194</v>
      </c>
      <c r="M120" s="49">
        <v>0</v>
      </c>
      <c r="N120" s="49">
        <v>0</v>
      </c>
      <c r="P120" s="49">
        <v>0</v>
      </c>
      <c r="Q120" s="49">
        <v>0</v>
      </c>
      <c r="R120" s="49">
        <v>1</v>
      </c>
      <c r="S120" s="49">
        <v>3578.4</v>
      </c>
      <c r="T120" s="49">
        <v>1000741.08955619</v>
      </c>
      <c r="U120" s="49">
        <v>839805.89</v>
      </c>
      <c r="V120" s="49">
        <v>26369.9</v>
      </c>
      <c r="W120" s="49">
        <v>866175.79</v>
      </c>
      <c r="X120" s="49">
        <v>866175.79</v>
      </c>
      <c r="Y120" s="49">
        <v>7983.97</v>
      </c>
      <c r="Z120" s="49">
        <v>10990.3</v>
      </c>
      <c r="AA120" s="47">
        <v>885150.06</v>
      </c>
    </row>
    <row r="121" spans="1:27" hidden="1" x14ac:dyDescent="0.2">
      <c r="A121" s="49" t="s">
        <v>228</v>
      </c>
      <c r="B121" s="49">
        <v>1806.3</v>
      </c>
      <c r="C121" s="49">
        <v>1271</v>
      </c>
      <c r="D121" s="49">
        <v>13.820324749999999</v>
      </c>
      <c r="E121" s="49">
        <v>0</v>
      </c>
      <c r="F121" s="49">
        <v>4</v>
      </c>
      <c r="G121" s="49">
        <v>453.25</v>
      </c>
      <c r="H121" s="49">
        <v>11.875</v>
      </c>
      <c r="I121" s="49">
        <v>0</v>
      </c>
      <c r="J121" s="49">
        <v>0</v>
      </c>
      <c r="K121" s="49">
        <v>5.2084155389999998</v>
      </c>
      <c r="L121" s="49">
        <v>994225.71664548898</v>
      </c>
      <c r="M121" s="49">
        <v>0</v>
      </c>
      <c r="N121" s="49">
        <v>0</v>
      </c>
      <c r="P121" s="49">
        <v>0</v>
      </c>
      <c r="Q121" s="49">
        <v>0</v>
      </c>
      <c r="R121" s="49">
        <v>1</v>
      </c>
      <c r="S121" s="49">
        <v>228.9</v>
      </c>
      <c r="T121" s="49">
        <v>1190785.6866454801</v>
      </c>
      <c r="U121" s="49">
        <v>1205831.4099999999</v>
      </c>
      <c r="V121" s="49">
        <v>62823.82</v>
      </c>
      <c r="W121" s="49">
        <v>1268655.23</v>
      </c>
      <c r="X121" s="49">
        <v>1190785.6866454801</v>
      </c>
      <c r="Y121" s="49">
        <v>12722.24</v>
      </c>
      <c r="Z121" s="49">
        <v>17512.740000000002</v>
      </c>
      <c r="AA121" s="47">
        <v>1221020.6666454801</v>
      </c>
    </row>
    <row r="122" spans="1:27" hidden="1" x14ac:dyDescent="0.2">
      <c r="A122" s="49" t="s">
        <v>229</v>
      </c>
      <c r="B122" s="49">
        <v>129.785281677</v>
      </c>
      <c r="C122" s="49">
        <v>414</v>
      </c>
      <c r="D122" s="49">
        <v>3.75668925</v>
      </c>
      <c r="E122" s="49">
        <v>0</v>
      </c>
      <c r="F122" s="49">
        <v>17.375</v>
      </c>
      <c r="G122" s="49">
        <v>2540.25</v>
      </c>
      <c r="H122" s="49">
        <v>429.125</v>
      </c>
      <c r="I122" s="49">
        <v>0</v>
      </c>
      <c r="J122" s="49">
        <v>0</v>
      </c>
      <c r="K122" s="49">
        <v>6.4424742400000001</v>
      </c>
      <c r="L122" s="49">
        <v>3415308.0086264899</v>
      </c>
      <c r="M122" s="49">
        <v>0</v>
      </c>
      <c r="N122" s="49">
        <v>0</v>
      </c>
      <c r="P122" s="49">
        <v>0</v>
      </c>
      <c r="Q122" s="49">
        <v>0</v>
      </c>
      <c r="R122" s="49">
        <v>1</v>
      </c>
      <c r="S122" s="49">
        <v>0</v>
      </c>
      <c r="T122" s="49">
        <v>3415308.0086264899</v>
      </c>
      <c r="U122" s="49">
        <v>3616887.66</v>
      </c>
      <c r="V122" s="49">
        <v>175780.74</v>
      </c>
      <c r="W122" s="49">
        <v>3792668.4</v>
      </c>
      <c r="X122" s="49">
        <v>3415308.0086264899</v>
      </c>
      <c r="Y122" s="49">
        <v>44547.14</v>
      </c>
      <c r="Z122" s="49">
        <v>61321.16</v>
      </c>
      <c r="AA122" s="47">
        <v>3521176.3086264902</v>
      </c>
    </row>
    <row r="123" spans="1:27" hidden="1" x14ac:dyDescent="0.2">
      <c r="A123" s="49" t="s">
        <v>230</v>
      </c>
      <c r="B123" s="49">
        <v>34.359234905999998</v>
      </c>
      <c r="C123" s="49">
        <v>162</v>
      </c>
      <c r="D123" s="49">
        <v>3.6380590000000002</v>
      </c>
      <c r="E123" s="49">
        <v>0</v>
      </c>
      <c r="F123" s="49">
        <v>2</v>
      </c>
      <c r="G123" s="49">
        <v>158.75</v>
      </c>
      <c r="H123" s="49">
        <v>0</v>
      </c>
      <c r="I123" s="49">
        <v>0</v>
      </c>
      <c r="J123" s="49">
        <v>0</v>
      </c>
      <c r="K123" s="49">
        <v>3.6586472790000002</v>
      </c>
      <c r="L123" s="49">
        <v>211071.301877413</v>
      </c>
      <c r="M123" s="49">
        <v>0</v>
      </c>
      <c r="N123" s="49">
        <v>45825.62</v>
      </c>
      <c r="P123" s="49">
        <v>0</v>
      </c>
      <c r="Q123" s="49">
        <v>0</v>
      </c>
      <c r="R123" s="49">
        <v>1</v>
      </c>
      <c r="S123" s="49">
        <v>0</v>
      </c>
      <c r="T123" s="49">
        <v>256896.921877413</v>
      </c>
      <c r="U123" s="49">
        <v>260142.85</v>
      </c>
      <c r="V123" s="49">
        <v>18964.41</v>
      </c>
      <c r="W123" s="49">
        <v>279107.26</v>
      </c>
      <c r="X123" s="49">
        <v>256896.921877413</v>
      </c>
      <c r="Y123" s="49">
        <v>1995.93</v>
      </c>
      <c r="Z123" s="49">
        <v>2453.11</v>
      </c>
      <c r="AA123" s="47">
        <v>261345.96187741301</v>
      </c>
    </row>
    <row r="124" spans="1:27" hidden="1" x14ac:dyDescent="0.2">
      <c r="A124" s="49" t="s">
        <v>231</v>
      </c>
      <c r="B124" s="49">
        <v>67.819786981999997</v>
      </c>
      <c r="C124" s="49">
        <v>200</v>
      </c>
      <c r="D124" s="49">
        <v>3.3520456250000001</v>
      </c>
      <c r="E124" s="49">
        <v>0</v>
      </c>
      <c r="F124" s="49">
        <v>14</v>
      </c>
      <c r="G124" s="49">
        <v>2484.875</v>
      </c>
      <c r="H124" s="49">
        <v>135.5</v>
      </c>
      <c r="I124" s="49">
        <v>0</v>
      </c>
      <c r="J124" s="49">
        <v>0</v>
      </c>
      <c r="K124" s="49">
        <v>6.2146235680000004</v>
      </c>
      <c r="L124" s="49">
        <v>2719415.6161350599</v>
      </c>
      <c r="M124" s="49">
        <v>0</v>
      </c>
      <c r="N124" s="49">
        <v>0</v>
      </c>
      <c r="P124" s="49">
        <v>0</v>
      </c>
      <c r="Q124" s="49">
        <v>0</v>
      </c>
      <c r="R124" s="49">
        <v>1</v>
      </c>
      <c r="S124" s="49">
        <v>11655</v>
      </c>
      <c r="T124" s="49">
        <v>2731070.6161350599</v>
      </c>
      <c r="U124" s="49">
        <v>2431155.52</v>
      </c>
      <c r="V124" s="49">
        <v>133470.44</v>
      </c>
      <c r="W124" s="49">
        <v>2564625.96</v>
      </c>
      <c r="X124" s="49">
        <v>2564625.96</v>
      </c>
      <c r="Y124" s="49">
        <v>27816.9</v>
      </c>
      <c r="Z124" s="49">
        <v>34188.589999999997</v>
      </c>
      <c r="AA124" s="47">
        <v>2626631.4500000002</v>
      </c>
    </row>
    <row r="125" spans="1:27" hidden="1" x14ac:dyDescent="0.2">
      <c r="A125" s="49" t="s">
        <v>232</v>
      </c>
      <c r="B125" s="49">
        <v>148.51099363</v>
      </c>
      <c r="C125" s="49">
        <v>262</v>
      </c>
      <c r="D125" s="49">
        <v>1.9480078750000001</v>
      </c>
      <c r="E125" s="49">
        <v>0</v>
      </c>
      <c r="F125" s="49">
        <v>2</v>
      </c>
      <c r="G125" s="49">
        <v>361.75</v>
      </c>
      <c r="H125" s="49">
        <v>0</v>
      </c>
      <c r="I125" s="49">
        <v>0</v>
      </c>
      <c r="J125" s="49">
        <v>0</v>
      </c>
      <c r="K125" s="49">
        <v>4.1740507859999996</v>
      </c>
      <c r="L125" s="49">
        <v>353399.62776426401</v>
      </c>
      <c r="M125" s="49">
        <v>0</v>
      </c>
      <c r="N125" s="49">
        <v>0</v>
      </c>
      <c r="P125" s="49">
        <v>0</v>
      </c>
      <c r="Q125" s="49">
        <v>0</v>
      </c>
      <c r="R125" s="49">
        <v>1</v>
      </c>
      <c r="S125" s="49">
        <v>0</v>
      </c>
      <c r="T125" s="49">
        <v>353399.62776426401</v>
      </c>
      <c r="U125" s="49">
        <v>192817.3</v>
      </c>
      <c r="V125" s="49">
        <v>15251.85</v>
      </c>
      <c r="W125" s="49">
        <v>208069.15</v>
      </c>
      <c r="X125" s="49">
        <v>208069.15</v>
      </c>
      <c r="Y125" s="49">
        <v>2071.59</v>
      </c>
      <c r="Z125" s="49">
        <v>2851.63</v>
      </c>
      <c r="AA125" s="47">
        <v>212992.37</v>
      </c>
    </row>
    <row r="126" spans="1:27" hidden="1" x14ac:dyDescent="0.2">
      <c r="A126" s="49" t="s">
        <v>233</v>
      </c>
      <c r="B126" s="49">
        <v>306.244937757</v>
      </c>
      <c r="C126" s="49">
        <v>411</v>
      </c>
      <c r="D126" s="49">
        <v>8.4715910000000001</v>
      </c>
      <c r="E126" s="49">
        <v>0</v>
      </c>
      <c r="F126" s="49">
        <v>1</v>
      </c>
      <c r="G126" s="49">
        <v>55.75</v>
      </c>
      <c r="H126" s="49">
        <v>0</v>
      </c>
      <c r="I126" s="49">
        <v>0</v>
      </c>
      <c r="J126" s="49">
        <v>0</v>
      </c>
      <c r="K126" s="49">
        <v>3.2218035500000002</v>
      </c>
      <c r="L126" s="49">
        <v>136367.33964640999</v>
      </c>
      <c r="M126" s="49">
        <v>0</v>
      </c>
      <c r="N126" s="49">
        <v>0</v>
      </c>
      <c r="P126" s="49">
        <v>0</v>
      </c>
      <c r="Q126" s="49">
        <v>0</v>
      </c>
      <c r="R126" s="49">
        <v>1</v>
      </c>
      <c r="S126" s="49">
        <v>7</v>
      </c>
      <c r="T126" s="49">
        <v>136374.33964640999</v>
      </c>
      <c r="U126" s="49">
        <v>134133.12</v>
      </c>
      <c r="V126" s="49">
        <v>5003.17</v>
      </c>
      <c r="W126" s="49">
        <v>139136.29</v>
      </c>
      <c r="X126" s="49">
        <v>136374.33964640999</v>
      </c>
      <c r="Y126" s="49">
        <v>823.48</v>
      </c>
      <c r="Z126" s="49">
        <v>1133.57</v>
      </c>
      <c r="AA126" s="47">
        <v>138331.38964641001</v>
      </c>
    </row>
    <row r="127" spans="1:27" hidden="1" x14ac:dyDescent="0.2">
      <c r="A127" s="49" t="s">
        <v>234</v>
      </c>
      <c r="B127" s="49">
        <v>23.635251979</v>
      </c>
      <c r="C127" s="49">
        <v>94</v>
      </c>
      <c r="D127" s="49">
        <v>1.8142354999999999</v>
      </c>
      <c r="E127" s="49">
        <v>0</v>
      </c>
      <c r="F127" s="49">
        <v>1</v>
      </c>
      <c r="G127" s="49">
        <v>444.875</v>
      </c>
      <c r="H127" s="49">
        <v>8.5</v>
      </c>
      <c r="I127" s="49">
        <v>0</v>
      </c>
      <c r="J127" s="49">
        <v>0</v>
      </c>
      <c r="K127" s="49">
        <v>4.4858262690000004</v>
      </c>
      <c r="L127" s="49">
        <v>482690.17567137798</v>
      </c>
      <c r="M127" s="49">
        <v>0</v>
      </c>
      <c r="N127" s="49">
        <v>0</v>
      </c>
      <c r="P127" s="49">
        <v>0</v>
      </c>
      <c r="Q127" s="49">
        <v>0</v>
      </c>
      <c r="R127" s="49">
        <v>1</v>
      </c>
      <c r="S127" s="49">
        <v>0</v>
      </c>
      <c r="T127" s="49">
        <v>482690.17567137798</v>
      </c>
      <c r="U127" s="49">
        <v>488988.21</v>
      </c>
      <c r="V127" s="49">
        <v>31148.55</v>
      </c>
      <c r="W127" s="49">
        <v>520136.76</v>
      </c>
      <c r="X127" s="49">
        <v>482690.17567137798</v>
      </c>
      <c r="Y127" s="49">
        <v>5322.11</v>
      </c>
      <c r="Z127" s="49">
        <v>7326.13</v>
      </c>
      <c r="AA127" s="47">
        <v>495338.41567137802</v>
      </c>
    </row>
    <row r="128" spans="1:27" hidden="1" x14ac:dyDescent="0.2">
      <c r="A128" s="49" t="s">
        <v>235</v>
      </c>
      <c r="B128" s="49">
        <v>167.20001007799999</v>
      </c>
      <c r="C128" s="49">
        <v>449</v>
      </c>
      <c r="D128" s="49">
        <v>6.3179913750000001</v>
      </c>
      <c r="E128" s="49">
        <v>0</v>
      </c>
      <c r="F128" s="49">
        <v>1</v>
      </c>
      <c r="G128" s="49">
        <v>194</v>
      </c>
      <c r="H128" s="49">
        <v>0</v>
      </c>
      <c r="I128" s="49">
        <v>0</v>
      </c>
      <c r="J128" s="49">
        <v>0</v>
      </c>
      <c r="K128" s="49">
        <v>3.9343172869999998</v>
      </c>
      <c r="L128" s="49">
        <v>278068.08902462199</v>
      </c>
      <c r="M128" s="49">
        <v>0</v>
      </c>
      <c r="N128" s="49">
        <v>291884.63</v>
      </c>
      <c r="P128" s="49">
        <v>0</v>
      </c>
      <c r="Q128" s="49">
        <v>0</v>
      </c>
      <c r="R128" s="49">
        <v>1</v>
      </c>
      <c r="S128" s="49">
        <v>11200</v>
      </c>
      <c r="T128" s="49">
        <v>581152.719024622</v>
      </c>
      <c r="U128" s="49">
        <v>588495.66</v>
      </c>
      <c r="V128" s="49">
        <v>14418.14</v>
      </c>
      <c r="W128" s="49">
        <v>602913.80000000005</v>
      </c>
      <c r="X128" s="49">
        <v>581152.719024622</v>
      </c>
      <c r="Y128" s="49">
        <v>4000.02</v>
      </c>
      <c r="Z128" s="49">
        <v>5506.22</v>
      </c>
      <c r="AA128" s="47">
        <v>590658.95902462199</v>
      </c>
    </row>
    <row r="129" spans="1:27" hidden="1" x14ac:dyDescent="0.2">
      <c r="A129" s="49" t="s">
        <v>236</v>
      </c>
      <c r="B129" s="49">
        <v>214.733522615</v>
      </c>
      <c r="C129" s="49">
        <v>237</v>
      </c>
      <c r="D129" s="49">
        <v>7.955759875</v>
      </c>
      <c r="E129" s="49">
        <v>0</v>
      </c>
      <c r="F129" s="49">
        <v>3</v>
      </c>
      <c r="G129" s="49">
        <v>453.5</v>
      </c>
      <c r="H129" s="49">
        <v>7.875</v>
      </c>
      <c r="I129" s="49">
        <v>0</v>
      </c>
      <c r="J129" s="49">
        <v>0</v>
      </c>
      <c r="K129" s="49">
        <v>4.84403585</v>
      </c>
      <c r="L129" s="49">
        <v>690616.42697658006</v>
      </c>
      <c r="M129" s="49">
        <v>0</v>
      </c>
      <c r="N129" s="49">
        <v>0</v>
      </c>
      <c r="P129" s="49">
        <v>0</v>
      </c>
      <c r="Q129" s="49">
        <v>0</v>
      </c>
      <c r="R129" s="49">
        <v>1</v>
      </c>
      <c r="S129" s="49">
        <v>532</v>
      </c>
      <c r="T129" s="49">
        <v>691148.42697658006</v>
      </c>
      <c r="U129" s="49">
        <v>446888.1</v>
      </c>
      <c r="V129" s="49">
        <v>21003.74</v>
      </c>
      <c r="W129" s="49">
        <v>467891.84</v>
      </c>
      <c r="X129" s="49">
        <v>467891.84</v>
      </c>
      <c r="Y129" s="49">
        <v>4559.74</v>
      </c>
      <c r="Z129" s="49">
        <v>6276.69</v>
      </c>
      <c r="AA129" s="47">
        <v>478728.27</v>
      </c>
    </row>
    <row r="130" spans="1:27" hidden="1" x14ac:dyDescent="0.2">
      <c r="A130" s="49" t="s">
        <v>237</v>
      </c>
      <c r="B130" s="49">
        <v>68.125583242000005</v>
      </c>
      <c r="C130" s="49">
        <v>386</v>
      </c>
      <c r="D130" s="49">
        <v>3.94019575</v>
      </c>
      <c r="E130" s="49">
        <v>0</v>
      </c>
      <c r="F130" s="49">
        <v>52.75</v>
      </c>
      <c r="G130" s="49">
        <v>5589.25</v>
      </c>
      <c r="H130" s="49">
        <v>719.75</v>
      </c>
      <c r="I130" s="49">
        <v>0</v>
      </c>
      <c r="J130" s="49">
        <v>0</v>
      </c>
      <c r="K130" s="49">
        <v>7.551734196</v>
      </c>
      <c r="L130" s="49">
        <v>10355602.094815699</v>
      </c>
      <c r="M130" s="49">
        <v>0</v>
      </c>
      <c r="N130" s="49">
        <v>0</v>
      </c>
      <c r="P130" s="49">
        <v>0</v>
      </c>
      <c r="Q130" s="49">
        <v>0</v>
      </c>
      <c r="R130" s="49">
        <v>1</v>
      </c>
      <c r="S130" s="49">
        <v>80500</v>
      </c>
      <c r="T130" s="49">
        <v>10436102.094815699</v>
      </c>
      <c r="U130" s="49">
        <v>8876780.7200000007</v>
      </c>
      <c r="V130" s="49">
        <v>338205.35</v>
      </c>
      <c r="W130" s="49">
        <v>9214986.0700000003</v>
      </c>
      <c r="X130" s="49">
        <v>9214986.0700000003</v>
      </c>
      <c r="Y130" s="49">
        <v>113639.46</v>
      </c>
      <c r="Z130" s="49">
        <v>132567.67999999999</v>
      </c>
      <c r="AA130" s="47">
        <v>9461193.2100000009</v>
      </c>
    </row>
    <row r="131" spans="1:27" hidden="1" x14ac:dyDescent="0.2">
      <c r="A131" s="49" t="s">
        <v>238</v>
      </c>
      <c r="B131" s="49">
        <v>26.562592071000001</v>
      </c>
      <c r="C131" s="49">
        <v>73</v>
      </c>
      <c r="D131" s="49">
        <v>1.8108427499999999</v>
      </c>
      <c r="E131" s="49">
        <v>0</v>
      </c>
      <c r="F131" s="49">
        <v>1</v>
      </c>
      <c r="G131" s="49">
        <v>212.625</v>
      </c>
      <c r="H131" s="49">
        <v>0</v>
      </c>
      <c r="I131" s="49">
        <v>0</v>
      </c>
      <c r="J131" s="49">
        <v>1</v>
      </c>
      <c r="K131" s="49">
        <v>3.460289312</v>
      </c>
      <c r="L131" s="49">
        <v>173094.559775242</v>
      </c>
      <c r="M131" s="49">
        <v>72396.42</v>
      </c>
      <c r="N131" s="49">
        <v>0</v>
      </c>
      <c r="P131" s="49">
        <v>0</v>
      </c>
      <c r="Q131" s="49">
        <v>0</v>
      </c>
      <c r="R131" s="49">
        <v>1</v>
      </c>
      <c r="S131" s="49">
        <v>0</v>
      </c>
      <c r="T131" s="49">
        <v>245490.97977524201</v>
      </c>
      <c r="U131" s="49">
        <v>248592.79</v>
      </c>
      <c r="V131" s="49">
        <v>12703.09</v>
      </c>
      <c r="W131" s="49">
        <v>261295.88</v>
      </c>
      <c r="X131" s="49">
        <v>245490.97977524201</v>
      </c>
      <c r="Y131" s="49">
        <v>678.73</v>
      </c>
      <c r="Z131" s="49">
        <v>934.31</v>
      </c>
      <c r="AA131" s="47">
        <v>247104.01977524199</v>
      </c>
    </row>
    <row r="132" spans="1:27" hidden="1" x14ac:dyDescent="0.2">
      <c r="A132" s="49" t="s">
        <v>239</v>
      </c>
      <c r="B132" s="49">
        <v>170.6</v>
      </c>
      <c r="C132" s="49">
        <v>580</v>
      </c>
      <c r="D132" s="49">
        <v>3.9348812500000001</v>
      </c>
      <c r="E132" s="49">
        <v>0</v>
      </c>
      <c r="F132" s="49">
        <v>15.625</v>
      </c>
      <c r="G132" s="49">
        <v>6650.375</v>
      </c>
      <c r="H132" s="49">
        <v>541.5</v>
      </c>
      <c r="I132" s="49">
        <v>0</v>
      </c>
      <c r="J132" s="49">
        <v>0</v>
      </c>
      <c r="K132" s="49">
        <v>7.0964785089999998</v>
      </c>
      <c r="L132" s="49">
        <v>6568411.0335347196</v>
      </c>
      <c r="M132" s="49">
        <v>0</v>
      </c>
      <c r="N132" s="49">
        <v>0</v>
      </c>
      <c r="P132" s="49">
        <v>0</v>
      </c>
      <c r="Q132" s="49">
        <v>0</v>
      </c>
      <c r="R132" s="49">
        <v>1</v>
      </c>
      <c r="S132" s="49">
        <v>4900</v>
      </c>
      <c r="T132" s="49">
        <v>6573311.0335347196</v>
      </c>
      <c r="U132" s="49">
        <v>7443583.29</v>
      </c>
      <c r="V132" s="49">
        <v>271690.78999999998</v>
      </c>
      <c r="W132" s="49">
        <v>7715274.0800000001</v>
      </c>
      <c r="X132" s="49">
        <v>6573311.0335347196</v>
      </c>
      <c r="Y132" s="49">
        <v>93777.88</v>
      </c>
      <c r="Z132" s="49">
        <v>129089.48</v>
      </c>
      <c r="AA132" s="47">
        <v>6796178.3935347199</v>
      </c>
    </row>
    <row r="133" spans="1:27" hidden="1" x14ac:dyDescent="0.2">
      <c r="A133" s="49" t="s">
        <v>240</v>
      </c>
      <c r="B133" s="49">
        <v>72.183551991000002</v>
      </c>
      <c r="C133" s="49">
        <v>216</v>
      </c>
      <c r="D133" s="49">
        <v>4.7333716250000002</v>
      </c>
      <c r="E133" s="49">
        <v>0</v>
      </c>
      <c r="F133" s="49">
        <v>4</v>
      </c>
      <c r="G133" s="49">
        <v>1025.125</v>
      </c>
      <c r="H133" s="49">
        <v>80.375</v>
      </c>
      <c r="I133" s="49">
        <v>0</v>
      </c>
      <c r="J133" s="49">
        <v>0</v>
      </c>
      <c r="K133" s="49">
        <v>5.4772419340000003</v>
      </c>
      <c r="L133" s="49">
        <v>1300872.73772787</v>
      </c>
      <c r="M133" s="49">
        <v>0</v>
      </c>
      <c r="N133" s="49">
        <v>0</v>
      </c>
      <c r="P133" s="49">
        <v>0</v>
      </c>
      <c r="Q133" s="49">
        <v>0</v>
      </c>
      <c r="R133" s="49">
        <v>1</v>
      </c>
      <c r="S133" s="49">
        <v>210</v>
      </c>
      <c r="T133" s="49">
        <v>1301082.73772787</v>
      </c>
      <c r="U133" s="49">
        <v>1472518.7</v>
      </c>
      <c r="V133" s="49">
        <v>64938.07</v>
      </c>
      <c r="W133" s="49">
        <v>1537456.77</v>
      </c>
      <c r="X133" s="49">
        <v>1301082.73772787</v>
      </c>
      <c r="Y133" s="49">
        <v>21724.31</v>
      </c>
      <c r="Z133" s="49">
        <v>29904.5</v>
      </c>
      <c r="AA133" s="47">
        <v>1352711.5477278701</v>
      </c>
    </row>
    <row r="134" spans="1:27" hidden="1" x14ac:dyDescent="0.2">
      <c r="A134" s="49" t="s">
        <v>241</v>
      </c>
      <c r="B134" s="49">
        <v>6.3842213340000002</v>
      </c>
      <c r="C134" s="49">
        <v>123</v>
      </c>
      <c r="D134" s="49">
        <v>2.1318566250000002</v>
      </c>
      <c r="E134" s="49">
        <v>0</v>
      </c>
      <c r="F134" s="49">
        <v>9.875</v>
      </c>
      <c r="G134" s="49">
        <v>2689.875</v>
      </c>
      <c r="H134" s="49">
        <v>120.875</v>
      </c>
      <c r="I134" s="49">
        <v>0</v>
      </c>
      <c r="J134" s="49">
        <v>0</v>
      </c>
      <c r="K134" s="49">
        <v>6.0733153529999999</v>
      </c>
      <c r="L134" s="49">
        <v>2361055.5724231899</v>
      </c>
      <c r="M134" s="49">
        <v>0</v>
      </c>
      <c r="N134" s="49">
        <v>0</v>
      </c>
      <c r="P134" s="49">
        <v>0</v>
      </c>
      <c r="Q134" s="49">
        <v>0</v>
      </c>
      <c r="R134" s="49">
        <v>1</v>
      </c>
      <c r="S134" s="49">
        <v>0</v>
      </c>
      <c r="T134" s="49">
        <v>2361055.5724231899</v>
      </c>
      <c r="U134" s="49">
        <v>2574576.87</v>
      </c>
      <c r="V134" s="49">
        <v>90625.11</v>
      </c>
      <c r="W134" s="49">
        <v>2665201.98</v>
      </c>
      <c r="X134" s="49">
        <v>2361055.5724231899</v>
      </c>
      <c r="Y134" s="49">
        <v>30453.41</v>
      </c>
      <c r="Z134" s="49">
        <v>35525.839999999997</v>
      </c>
      <c r="AA134" s="47">
        <v>2427034.8224231899</v>
      </c>
    </row>
    <row r="135" spans="1:27" hidden="1" x14ac:dyDescent="0.2">
      <c r="A135" s="49" t="s">
        <v>242</v>
      </c>
      <c r="B135" s="49">
        <v>37.126749404000002</v>
      </c>
      <c r="C135" s="49">
        <v>109</v>
      </c>
      <c r="D135" s="49">
        <v>3.8413531249999999</v>
      </c>
      <c r="E135" s="49">
        <v>0</v>
      </c>
      <c r="F135" s="49">
        <v>10.75</v>
      </c>
      <c r="G135" s="49">
        <v>1481.25</v>
      </c>
      <c r="H135" s="49">
        <v>97</v>
      </c>
      <c r="I135" s="49">
        <v>0</v>
      </c>
      <c r="J135" s="49">
        <v>0</v>
      </c>
      <c r="K135" s="49">
        <v>5.7884370560000002</v>
      </c>
      <c r="L135" s="49">
        <v>1775763.5471022199</v>
      </c>
      <c r="M135" s="49">
        <v>0</v>
      </c>
      <c r="N135" s="49">
        <v>0</v>
      </c>
      <c r="P135" s="49">
        <v>0</v>
      </c>
      <c r="Q135" s="49">
        <v>0</v>
      </c>
      <c r="R135" s="49">
        <v>1</v>
      </c>
      <c r="S135" s="49">
        <v>5600</v>
      </c>
      <c r="T135" s="49">
        <v>1781363.5471022199</v>
      </c>
      <c r="U135" s="49">
        <v>1420921.41</v>
      </c>
      <c r="V135" s="49">
        <v>82271.350000000006</v>
      </c>
      <c r="W135" s="49">
        <v>1503192.76</v>
      </c>
      <c r="X135" s="49">
        <v>1503192.76</v>
      </c>
      <c r="Y135" s="49">
        <v>16637.54</v>
      </c>
      <c r="Z135" s="49">
        <v>20448.5</v>
      </c>
      <c r="AA135" s="47">
        <v>1540278.8</v>
      </c>
    </row>
    <row r="136" spans="1:27" hidden="1" x14ac:dyDescent="0.2">
      <c r="A136" s="49" t="s">
        <v>243</v>
      </c>
      <c r="B136" s="49">
        <v>197.961052306</v>
      </c>
      <c r="C136" s="49">
        <v>464</v>
      </c>
      <c r="D136" s="49">
        <v>8.6196946249999993</v>
      </c>
      <c r="E136" s="49">
        <v>0</v>
      </c>
      <c r="F136" s="49">
        <v>3</v>
      </c>
      <c r="G136" s="49">
        <v>639.75</v>
      </c>
      <c r="H136" s="49">
        <v>31</v>
      </c>
      <c r="I136" s="49">
        <v>0</v>
      </c>
      <c r="J136" s="49">
        <v>0</v>
      </c>
      <c r="K136" s="49">
        <v>5.2392744699999998</v>
      </c>
      <c r="L136" s="49">
        <v>1025384.75409935</v>
      </c>
      <c r="M136" s="49">
        <v>0</v>
      </c>
      <c r="N136" s="49">
        <v>0</v>
      </c>
      <c r="P136" s="49">
        <v>0</v>
      </c>
      <c r="Q136" s="49">
        <v>0</v>
      </c>
      <c r="R136" s="49">
        <v>1</v>
      </c>
      <c r="S136" s="49">
        <v>0</v>
      </c>
      <c r="T136" s="49">
        <v>1025384.75409935</v>
      </c>
      <c r="U136" s="49">
        <v>832984.29</v>
      </c>
      <c r="V136" s="49">
        <v>33485.97</v>
      </c>
      <c r="W136" s="49">
        <v>866470.26</v>
      </c>
      <c r="X136" s="49">
        <v>866470.26</v>
      </c>
      <c r="Y136" s="49">
        <v>11253.79</v>
      </c>
      <c r="Z136" s="49">
        <v>15491.36</v>
      </c>
      <c r="AA136" s="47">
        <v>893215.41</v>
      </c>
    </row>
    <row r="137" spans="1:27" hidden="1" x14ac:dyDescent="0.2">
      <c r="A137" s="49" t="s">
        <v>244</v>
      </c>
      <c r="B137" s="49">
        <v>26.073113502000002</v>
      </c>
      <c r="C137" s="49">
        <v>52</v>
      </c>
      <c r="D137" s="49">
        <v>5.8027625</v>
      </c>
      <c r="E137" s="49">
        <v>0</v>
      </c>
      <c r="F137" s="49">
        <v>3</v>
      </c>
      <c r="G137" s="49">
        <v>98.5</v>
      </c>
      <c r="H137" s="49">
        <v>0</v>
      </c>
      <c r="I137" s="49">
        <v>1</v>
      </c>
      <c r="J137" s="49">
        <v>0</v>
      </c>
      <c r="K137" s="49">
        <v>3.4427947950000002</v>
      </c>
      <c r="L137" s="49">
        <v>170092.68861321901</v>
      </c>
      <c r="M137" s="49">
        <v>0</v>
      </c>
      <c r="N137" s="49">
        <v>0</v>
      </c>
      <c r="P137" s="49">
        <v>0</v>
      </c>
      <c r="Q137" s="49">
        <v>0</v>
      </c>
      <c r="R137" s="49">
        <v>1</v>
      </c>
      <c r="S137" s="49">
        <v>1727.6</v>
      </c>
      <c r="T137" s="49">
        <v>171820.28861321899</v>
      </c>
      <c r="U137" s="49">
        <v>140262.1</v>
      </c>
      <c r="V137" s="49">
        <v>2202.11</v>
      </c>
      <c r="W137" s="49">
        <v>142464.21</v>
      </c>
      <c r="X137" s="49">
        <v>142464.21</v>
      </c>
      <c r="Y137" s="49">
        <v>1228.8</v>
      </c>
      <c r="Z137" s="49">
        <v>1691.5</v>
      </c>
      <c r="AA137" s="47">
        <v>145384.51</v>
      </c>
    </row>
    <row r="138" spans="1:27" hidden="1" x14ac:dyDescent="0.2">
      <c r="A138" s="49" t="s">
        <v>245</v>
      </c>
      <c r="B138" s="49">
        <v>81.985678918999994</v>
      </c>
      <c r="C138" s="49">
        <v>356</v>
      </c>
      <c r="D138" s="49">
        <v>4.1480518750000002</v>
      </c>
      <c r="E138" s="49">
        <v>0</v>
      </c>
      <c r="F138" s="49">
        <v>14.375</v>
      </c>
      <c r="G138" s="49">
        <v>4127.75</v>
      </c>
      <c r="H138" s="49">
        <v>326.375</v>
      </c>
      <c r="I138" s="49">
        <v>0</v>
      </c>
      <c r="J138" s="49">
        <v>0</v>
      </c>
      <c r="K138" s="49">
        <v>6.6930027389999998</v>
      </c>
      <c r="L138" s="49">
        <v>4387660.5505764596</v>
      </c>
      <c r="M138" s="49">
        <v>0</v>
      </c>
      <c r="N138" s="49">
        <v>0</v>
      </c>
      <c r="P138" s="49">
        <v>0</v>
      </c>
      <c r="Q138" s="49">
        <v>0</v>
      </c>
      <c r="R138" s="49">
        <v>1</v>
      </c>
      <c r="S138" s="49">
        <v>14000</v>
      </c>
      <c r="T138" s="49">
        <v>4401660.5505764596</v>
      </c>
      <c r="U138" s="49">
        <v>5636480.1399999997</v>
      </c>
      <c r="V138" s="49">
        <v>227713.8</v>
      </c>
      <c r="W138" s="49">
        <v>5864193.9400000004</v>
      </c>
      <c r="X138" s="49">
        <v>4401660.5505764596</v>
      </c>
      <c r="Y138" s="49">
        <v>60551.92</v>
      </c>
      <c r="Z138" s="49">
        <v>70637.67</v>
      </c>
      <c r="AA138" s="47">
        <v>4532850.1405764604</v>
      </c>
    </row>
    <row r="139" spans="1:27" hidden="1" x14ac:dyDescent="0.2">
      <c r="A139" s="49" t="s">
        <v>246</v>
      </c>
      <c r="B139" s="49">
        <v>222.113350508</v>
      </c>
      <c r="C139" s="49">
        <v>448</v>
      </c>
      <c r="D139" s="49">
        <v>3.8478501249999999</v>
      </c>
      <c r="E139" s="49">
        <v>0</v>
      </c>
      <c r="F139" s="49">
        <v>3</v>
      </c>
      <c r="G139" s="49">
        <v>673.875</v>
      </c>
      <c r="H139" s="49">
        <v>41</v>
      </c>
      <c r="I139" s="49">
        <v>0</v>
      </c>
      <c r="J139" s="49">
        <v>0</v>
      </c>
      <c r="K139" s="49">
        <v>5.105063189</v>
      </c>
      <c r="L139" s="49">
        <v>896601.86330391502</v>
      </c>
      <c r="M139" s="49">
        <v>0</v>
      </c>
      <c r="N139" s="49">
        <v>0</v>
      </c>
      <c r="P139" s="49">
        <v>0</v>
      </c>
      <c r="Q139" s="49">
        <v>0</v>
      </c>
      <c r="R139" s="49">
        <v>1</v>
      </c>
      <c r="S139" s="49">
        <v>703.5</v>
      </c>
      <c r="T139" s="49">
        <v>897305.36330391502</v>
      </c>
      <c r="U139" s="49">
        <v>591458.62</v>
      </c>
      <c r="V139" s="49">
        <v>9936.5</v>
      </c>
      <c r="W139" s="49">
        <v>601395.12</v>
      </c>
      <c r="X139" s="49">
        <v>601395.12</v>
      </c>
      <c r="Y139" s="49">
        <v>5289.95</v>
      </c>
      <c r="Z139" s="49">
        <v>7281.85</v>
      </c>
      <c r="AA139" s="47">
        <v>613966.92000000004</v>
      </c>
    </row>
    <row r="140" spans="1:27" hidden="1" x14ac:dyDescent="0.2">
      <c r="A140" s="49" t="s">
        <v>247</v>
      </c>
      <c r="B140" s="49">
        <v>147.36952517200001</v>
      </c>
      <c r="C140" s="49">
        <v>319</v>
      </c>
      <c r="D140" s="49">
        <v>5.2681473749999999</v>
      </c>
      <c r="E140" s="49">
        <v>0</v>
      </c>
      <c r="F140" s="49">
        <v>2</v>
      </c>
      <c r="G140" s="49">
        <v>250.375</v>
      </c>
      <c r="H140" s="49">
        <v>2.25</v>
      </c>
      <c r="I140" s="49">
        <v>0</v>
      </c>
      <c r="J140" s="49">
        <v>0</v>
      </c>
      <c r="K140" s="49">
        <v>4.2000654730000004</v>
      </c>
      <c r="L140" s="49">
        <v>362713.83637557901</v>
      </c>
      <c r="M140" s="49">
        <v>0</v>
      </c>
      <c r="N140" s="49">
        <v>0</v>
      </c>
      <c r="P140" s="49">
        <v>0</v>
      </c>
      <c r="Q140" s="49">
        <v>0</v>
      </c>
      <c r="R140" s="49">
        <v>1</v>
      </c>
      <c r="S140" s="49">
        <v>29706.6</v>
      </c>
      <c r="T140" s="49">
        <v>392420.43637557898</v>
      </c>
      <c r="U140" s="49">
        <v>397421.94</v>
      </c>
      <c r="V140" s="49">
        <v>6199.78</v>
      </c>
      <c r="W140" s="49">
        <v>403621.72</v>
      </c>
      <c r="X140" s="49">
        <v>392420.43637557898</v>
      </c>
      <c r="Y140" s="49">
        <v>3742.68</v>
      </c>
      <c r="Z140" s="49">
        <v>5151.9799999999996</v>
      </c>
      <c r="AA140" s="47">
        <v>401315.09637557901</v>
      </c>
    </row>
    <row r="141" spans="1:27" hidden="1" x14ac:dyDescent="0.2">
      <c r="A141" s="49" t="s">
        <v>248</v>
      </c>
      <c r="B141" s="49">
        <v>425.27987652399997</v>
      </c>
      <c r="C141" s="49">
        <v>755</v>
      </c>
      <c r="D141" s="49">
        <v>4.9252322499999996</v>
      </c>
      <c r="E141" s="49">
        <v>0</v>
      </c>
      <c r="F141" s="49">
        <v>16.375</v>
      </c>
      <c r="G141" s="49">
        <v>5225.25</v>
      </c>
      <c r="H141" s="49">
        <v>354.75</v>
      </c>
      <c r="I141" s="49">
        <v>0</v>
      </c>
      <c r="J141" s="49">
        <v>0</v>
      </c>
      <c r="K141" s="49">
        <v>6.968972978</v>
      </c>
      <c r="L141" s="49">
        <v>5782097.0002271198</v>
      </c>
      <c r="M141" s="49">
        <v>0</v>
      </c>
      <c r="N141" s="49">
        <v>0</v>
      </c>
      <c r="P141" s="49">
        <v>0</v>
      </c>
      <c r="Q141" s="49">
        <v>0</v>
      </c>
      <c r="R141" s="49">
        <v>1</v>
      </c>
      <c r="S141" s="49">
        <v>3500</v>
      </c>
      <c r="T141" s="49">
        <v>5785597.0002271198</v>
      </c>
      <c r="U141" s="49">
        <v>5493896.3899999997</v>
      </c>
      <c r="V141" s="49">
        <v>23623.75</v>
      </c>
      <c r="W141" s="49">
        <v>5517520.1399999997</v>
      </c>
      <c r="X141" s="49">
        <v>5517520.1399999997</v>
      </c>
      <c r="Y141" s="49">
        <v>55895.839999999997</v>
      </c>
      <c r="Z141" s="49">
        <v>76943.14</v>
      </c>
      <c r="AA141" s="47">
        <v>5650359.1200000001</v>
      </c>
    </row>
    <row r="142" spans="1:27" hidden="1" x14ac:dyDescent="0.2">
      <c r="A142" s="49" t="s">
        <v>249</v>
      </c>
      <c r="B142" s="49">
        <v>174.18661708499999</v>
      </c>
      <c r="C142" s="49">
        <v>511</v>
      </c>
      <c r="D142" s="49">
        <v>5.2495231249999996</v>
      </c>
      <c r="E142" s="49">
        <v>0</v>
      </c>
      <c r="F142" s="49">
        <v>5.25</v>
      </c>
      <c r="G142" s="49">
        <v>473.125</v>
      </c>
      <c r="H142" s="49">
        <v>13.25</v>
      </c>
      <c r="I142" s="49">
        <v>0</v>
      </c>
      <c r="J142" s="49">
        <v>0</v>
      </c>
      <c r="K142" s="49">
        <v>4.8380590809999999</v>
      </c>
      <c r="L142" s="49">
        <v>686501.08247167</v>
      </c>
      <c r="M142" s="49">
        <v>0</v>
      </c>
      <c r="N142" s="49">
        <v>0</v>
      </c>
      <c r="P142" s="49">
        <v>0</v>
      </c>
      <c r="Q142" s="49">
        <v>0</v>
      </c>
      <c r="R142" s="49">
        <v>1</v>
      </c>
      <c r="S142" s="49">
        <v>3500</v>
      </c>
      <c r="T142" s="49">
        <v>690001.08247167</v>
      </c>
      <c r="U142" s="49">
        <v>602385.66</v>
      </c>
      <c r="V142" s="49">
        <v>15119.88</v>
      </c>
      <c r="W142" s="49">
        <v>617505.54</v>
      </c>
      <c r="X142" s="49">
        <v>617505.54</v>
      </c>
      <c r="Y142" s="49">
        <v>6219.58</v>
      </c>
      <c r="Z142" s="49">
        <v>8561.5400000000009</v>
      </c>
      <c r="AA142" s="47">
        <v>632286.66</v>
      </c>
    </row>
    <row r="143" spans="1:27" hidden="1" x14ac:dyDescent="0.2">
      <c r="A143" s="49" t="s">
        <v>250</v>
      </c>
      <c r="B143" s="49">
        <v>1280.1849033799999</v>
      </c>
      <c r="C143" s="49">
        <v>2730</v>
      </c>
      <c r="D143" s="49">
        <v>7.665707125</v>
      </c>
      <c r="E143" s="49">
        <v>0</v>
      </c>
      <c r="F143" s="49">
        <v>3</v>
      </c>
      <c r="G143" s="49">
        <v>715.875</v>
      </c>
      <c r="H143" s="49">
        <v>22.625</v>
      </c>
      <c r="I143" s="49">
        <v>0</v>
      </c>
      <c r="J143" s="49">
        <v>0</v>
      </c>
      <c r="K143" s="49">
        <v>5.293181293</v>
      </c>
      <c r="L143" s="49">
        <v>1082176.98026909</v>
      </c>
      <c r="M143" s="49">
        <v>0</v>
      </c>
      <c r="N143" s="49">
        <v>0</v>
      </c>
      <c r="P143" s="49">
        <v>0</v>
      </c>
      <c r="Q143" s="49">
        <v>0</v>
      </c>
      <c r="R143" s="49">
        <v>1</v>
      </c>
      <c r="S143" s="49">
        <v>3500</v>
      </c>
      <c r="T143" s="49">
        <v>1085676.98026909</v>
      </c>
      <c r="U143" s="49">
        <v>1074829.5900000001</v>
      </c>
      <c r="V143" s="49">
        <v>93402.69</v>
      </c>
      <c r="W143" s="49">
        <v>1168232.28</v>
      </c>
      <c r="X143" s="49">
        <v>1085676.98026909</v>
      </c>
      <c r="Y143" s="49">
        <v>11853.72</v>
      </c>
      <c r="Z143" s="49">
        <v>16317.18</v>
      </c>
      <c r="AA143" s="47">
        <v>1113847.8802690899</v>
      </c>
    </row>
    <row r="144" spans="1:27" hidden="1" x14ac:dyDescent="0.2">
      <c r="A144" s="49" t="s">
        <v>251</v>
      </c>
      <c r="B144" s="49">
        <v>358.79460256499999</v>
      </c>
      <c r="C144" s="49">
        <v>685</v>
      </c>
      <c r="D144" s="49">
        <v>7.08450925</v>
      </c>
      <c r="E144" s="49">
        <v>0</v>
      </c>
      <c r="F144" s="49">
        <v>7.125</v>
      </c>
      <c r="G144" s="49">
        <v>1575.875</v>
      </c>
      <c r="H144" s="49">
        <v>122.875</v>
      </c>
      <c r="I144" s="49">
        <v>0</v>
      </c>
      <c r="J144" s="49">
        <v>0</v>
      </c>
      <c r="K144" s="49">
        <v>6.0017715889999996</v>
      </c>
      <c r="L144" s="49">
        <v>2198037.75092198</v>
      </c>
      <c r="M144" s="49">
        <v>0</v>
      </c>
      <c r="N144" s="49">
        <v>0</v>
      </c>
      <c r="P144" s="49">
        <v>0</v>
      </c>
      <c r="Q144" s="49">
        <v>0</v>
      </c>
      <c r="R144" s="49">
        <v>1</v>
      </c>
      <c r="S144" s="49">
        <v>0</v>
      </c>
      <c r="T144" s="49">
        <v>2198037.75092198</v>
      </c>
      <c r="U144" s="49">
        <v>2556712.0299999998</v>
      </c>
      <c r="V144" s="49">
        <v>90507.61</v>
      </c>
      <c r="W144" s="49">
        <v>2647219.64</v>
      </c>
      <c r="X144" s="49">
        <v>2198037.75092198</v>
      </c>
      <c r="Y144" s="49">
        <v>30597.43</v>
      </c>
      <c r="Z144" s="49">
        <v>39734.660000000003</v>
      </c>
      <c r="AA144" s="47">
        <v>2268369.8409219799</v>
      </c>
    </row>
    <row r="145" spans="1:27" hidden="1" x14ac:dyDescent="0.2">
      <c r="A145" s="49" t="s">
        <v>252</v>
      </c>
      <c r="B145" s="49">
        <v>6.5942952149999998</v>
      </c>
      <c r="C145" s="49">
        <v>17</v>
      </c>
      <c r="D145" s="49">
        <v>4.3767187500000002</v>
      </c>
      <c r="E145" s="49">
        <v>0</v>
      </c>
      <c r="F145" s="49">
        <v>1</v>
      </c>
      <c r="G145" s="49">
        <v>74.875</v>
      </c>
      <c r="H145" s="49">
        <v>0</v>
      </c>
      <c r="I145" s="49">
        <v>0</v>
      </c>
      <c r="J145" s="49">
        <v>1</v>
      </c>
      <c r="K145" s="49">
        <v>2.840951767</v>
      </c>
      <c r="L145" s="49">
        <v>93176.960661431993</v>
      </c>
      <c r="M145" s="49">
        <v>0</v>
      </c>
      <c r="N145" s="49">
        <v>0</v>
      </c>
      <c r="P145" s="49">
        <v>0</v>
      </c>
      <c r="Q145" s="49">
        <v>0</v>
      </c>
      <c r="R145" s="49">
        <v>1</v>
      </c>
      <c r="S145" s="49">
        <v>0</v>
      </c>
      <c r="T145" s="49">
        <v>93176.960661431993</v>
      </c>
      <c r="U145" s="49">
        <v>79211.570000000007</v>
      </c>
      <c r="V145" s="49">
        <v>3295.2</v>
      </c>
      <c r="W145" s="49">
        <v>82506.77</v>
      </c>
      <c r="X145" s="49">
        <v>82506.77</v>
      </c>
      <c r="Y145" s="49">
        <v>1077.48</v>
      </c>
      <c r="Z145" s="49">
        <v>1399.25</v>
      </c>
      <c r="AA145" s="47">
        <v>84983.5</v>
      </c>
    </row>
    <row r="146" spans="1:27" hidden="1" x14ac:dyDescent="0.2">
      <c r="A146" s="49" t="s">
        <v>253</v>
      </c>
      <c r="B146" s="49">
        <v>91.7</v>
      </c>
      <c r="C146" s="49">
        <v>330</v>
      </c>
      <c r="D146" s="49">
        <v>2.763753125</v>
      </c>
      <c r="E146" s="49">
        <v>0</v>
      </c>
      <c r="F146" s="49">
        <v>21.875</v>
      </c>
      <c r="G146" s="49">
        <v>3327.5</v>
      </c>
      <c r="H146" s="49">
        <v>974.875</v>
      </c>
      <c r="I146" s="49">
        <v>0</v>
      </c>
      <c r="J146" s="49">
        <v>0</v>
      </c>
      <c r="K146" s="49">
        <v>6.7287103110000004</v>
      </c>
      <c r="L146" s="49">
        <v>4547164.0489377296</v>
      </c>
      <c r="M146" s="49">
        <v>0</v>
      </c>
      <c r="N146" s="49">
        <v>0</v>
      </c>
      <c r="P146" s="49">
        <v>0</v>
      </c>
      <c r="Q146" s="49">
        <v>0</v>
      </c>
      <c r="R146" s="49">
        <v>1</v>
      </c>
      <c r="S146" s="49">
        <v>0</v>
      </c>
      <c r="T146" s="49">
        <v>4547164.0489377296</v>
      </c>
      <c r="U146" s="49">
        <v>5414544.96</v>
      </c>
      <c r="V146" s="49">
        <v>237157.07</v>
      </c>
      <c r="W146" s="49">
        <v>5651702.0300000003</v>
      </c>
      <c r="X146" s="49">
        <v>4547164.0489377296</v>
      </c>
      <c r="Y146" s="49">
        <v>59620.25</v>
      </c>
      <c r="Z146" s="49">
        <v>73276.759999999995</v>
      </c>
      <c r="AA146" s="47">
        <v>4680061.0589377303</v>
      </c>
    </row>
    <row r="147" spans="1:27" hidden="1" x14ac:dyDescent="0.2">
      <c r="A147" s="49" t="s">
        <v>254</v>
      </c>
      <c r="B147" s="49">
        <v>27.475587203</v>
      </c>
      <c r="C147" s="49">
        <v>292</v>
      </c>
      <c r="D147" s="49">
        <v>2.837005</v>
      </c>
      <c r="E147" s="49">
        <v>0</v>
      </c>
      <c r="F147" s="49">
        <v>52.75</v>
      </c>
      <c r="G147" s="49">
        <v>9923.125</v>
      </c>
      <c r="H147" s="49">
        <v>1090</v>
      </c>
      <c r="I147" s="49">
        <v>0</v>
      </c>
      <c r="J147" s="49">
        <v>0</v>
      </c>
      <c r="K147" s="49">
        <v>7.9065415730000002</v>
      </c>
      <c r="L147" s="49">
        <v>14766114.7900423</v>
      </c>
      <c r="M147" s="49">
        <v>0</v>
      </c>
      <c r="N147" s="49">
        <v>0</v>
      </c>
      <c r="P147" s="49">
        <v>0</v>
      </c>
      <c r="Q147" s="49">
        <v>0</v>
      </c>
      <c r="R147" s="49">
        <v>1</v>
      </c>
      <c r="S147" s="49">
        <v>14597.1</v>
      </c>
      <c r="T147" s="49">
        <v>14780711.890042299</v>
      </c>
      <c r="U147" s="49">
        <v>13329903.9</v>
      </c>
      <c r="V147" s="49">
        <v>529197.18000000005</v>
      </c>
      <c r="W147" s="49">
        <v>13859101.08</v>
      </c>
      <c r="X147" s="49">
        <v>13859101.08</v>
      </c>
      <c r="Y147" s="49">
        <v>148114.49</v>
      </c>
      <c r="Z147" s="49">
        <v>172784.99</v>
      </c>
      <c r="AA147" s="47">
        <v>14180000.560000001</v>
      </c>
    </row>
    <row r="148" spans="1:27" hidden="1" x14ac:dyDescent="0.2">
      <c r="A148" s="49" t="s">
        <v>255</v>
      </c>
      <c r="B148" s="49">
        <v>243.690018135</v>
      </c>
      <c r="C148" s="49">
        <v>486</v>
      </c>
      <c r="D148" s="49">
        <v>7.0567911250000002</v>
      </c>
      <c r="E148" s="49">
        <v>0</v>
      </c>
      <c r="F148" s="49">
        <v>3</v>
      </c>
      <c r="G148" s="49">
        <v>903.875</v>
      </c>
      <c r="H148" s="49">
        <v>16</v>
      </c>
      <c r="I148" s="49">
        <v>0</v>
      </c>
      <c r="J148" s="49">
        <v>0</v>
      </c>
      <c r="K148" s="49">
        <v>5.3389935409999998</v>
      </c>
      <c r="L148" s="49">
        <v>1132907.0985121501</v>
      </c>
      <c r="M148" s="49">
        <v>0</v>
      </c>
      <c r="N148" s="49">
        <v>0</v>
      </c>
      <c r="P148" s="49">
        <v>0</v>
      </c>
      <c r="Q148" s="49">
        <v>0</v>
      </c>
      <c r="R148" s="49">
        <v>1</v>
      </c>
      <c r="S148" s="49">
        <v>9800</v>
      </c>
      <c r="T148" s="49">
        <v>1142707.0985121501</v>
      </c>
      <c r="U148" s="49">
        <v>1111263.17</v>
      </c>
      <c r="V148" s="49">
        <v>50117.97</v>
      </c>
      <c r="W148" s="49">
        <v>1161381.1399999999</v>
      </c>
      <c r="X148" s="49">
        <v>1142707.0985121501</v>
      </c>
      <c r="Y148" s="49">
        <v>14467.33</v>
      </c>
      <c r="Z148" s="49">
        <v>19914.93</v>
      </c>
      <c r="AA148" s="47">
        <v>1177089.3585121499</v>
      </c>
    </row>
    <row r="149" spans="1:27" hidden="1" x14ac:dyDescent="0.2">
      <c r="A149" s="49" t="s">
        <v>256</v>
      </c>
      <c r="B149" s="49">
        <v>31.8</v>
      </c>
      <c r="C149" s="49">
        <v>82</v>
      </c>
      <c r="D149" s="49">
        <v>3.3222874999999998</v>
      </c>
      <c r="E149" s="49">
        <v>0</v>
      </c>
      <c r="F149" s="49">
        <v>5</v>
      </c>
      <c r="G149" s="49">
        <v>386.25</v>
      </c>
      <c r="H149" s="49">
        <v>18.75</v>
      </c>
      <c r="I149" s="49">
        <v>0</v>
      </c>
      <c r="J149" s="49">
        <v>0</v>
      </c>
      <c r="K149" s="49">
        <v>4.6057398029999996</v>
      </c>
      <c r="L149" s="49">
        <v>544184.59834129398</v>
      </c>
      <c r="M149" s="49">
        <v>0</v>
      </c>
      <c r="N149" s="49">
        <v>0</v>
      </c>
      <c r="P149" s="49">
        <v>0</v>
      </c>
      <c r="Q149" s="49">
        <v>0</v>
      </c>
      <c r="R149" s="49">
        <v>1</v>
      </c>
      <c r="S149" s="49">
        <v>0</v>
      </c>
      <c r="T149" s="49">
        <v>544184.59834129398</v>
      </c>
      <c r="U149" s="49">
        <v>444398.97</v>
      </c>
      <c r="V149" s="49">
        <v>20353.47</v>
      </c>
      <c r="W149" s="49">
        <v>464752.44</v>
      </c>
      <c r="X149" s="49">
        <v>464752.44</v>
      </c>
      <c r="Y149" s="49">
        <v>4739.87</v>
      </c>
      <c r="Z149" s="49">
        <v>6524.66</v>
      </c>
      <c r="AA149" s="47">
        <v>476016.97</v>
      </c>
    </row>
    <row r="150" spans="1:27" hidden="1" x14ac:dyDescent="0.2">
      <c r="A150" s="49" t="s">
        <v>257</v>
      </c>
      <c r="B150" s="49">
        <v>254.89368356099999</v>
      </c>
      <c r="C150" s="49">
        <v>582</v>
      </c>
      <c r="D150" s="49">
        <v>6.0717160000000003</v>
      </c>
      <c r="E150" s="49">
        <v>0</v>
      </c>
      <c r="F150" s="49">
        <v>2</v>
      </c>
      <c r="G150" s="49">
        <v>292.25</v>
      </c>
      <c r="H150" s="49">
        <v>0</v>
      </c>
      <c r="I150" s="49">
        <v>0</v>
      </c>
      <c r="J150" s="49">
        <v>0</v>
      </c>
      <c r="K150" s="49">
        <v>4.2224272660000004</v>
      </c>
      <c r="L150" s="49">
        <v>370916.13531609502</v>
      </c>
      <c r="M150" s="49">
        <v>0</v>
      </c>
      <c r="N150" s="49">
        <v>0</v>
      </c>
      <c r="P150" s="49">
        <v>0</v>
      </c>
      <c r="Q150" s="49">
        <v>0</v>
      </c>
      <c r="R150" s="49">
        <v>1</v>
      </c>
      <c r="S150" s="49">
        <v>12852</v>
      </c>
      <c r="T150" s="49">
        <v>383768.13531609502</v>
      </c>
      <c r="U150" s="49">
        <v>347032.35</v>
      </c>
      <c r="V150" s="49">
        <v>1631.05</v>
      </c>
      <c r="W150" s="49">
        <v>348663.4</v>
      </c>
      <c r="X150" s="49">
        <v>348663.4</v>
      </c>
      <c r="Y150" s="49">
        <v>3726.6</v>
      </c>
      <c r="Z150" s="49">
        <v>5129.84</v>
      </c>
      <c r="AA150" s="47">
        <v>357519.84</v>
      </c>
    </row>
    <row r="151" spans="1:27" hidden="1" x14ac:dyDescent="0.2">
      <c r="A151" s="49" t="s">
        <v>258</v>
      </c>
      <c r="B151" s="49">
        <v>401.92337483300003</v>
      </c>
      <c r="C151" s="49">
        <v>769</v>
      </c>
      <c r="D151" s="49">
        <v>3.5206949999999999</v>
      </c>
      <c r="E151" s="49">
        <v>0</v>
      </c>
      <c r="F151" s="49">
        <v>1</v>
      </c>
      <c r="G151" s="49">
        <v>176.5</v>
      </c>
      <c r="H151" s="49">
        <v>6.625</v>
      </c>
      <c r="I151" s="49">
        <v>1</v>
      </c>
      <c r="J151" s="49">
        <v>0</v>
      </c>
      <c r="K151" s="49">
        <v>4.0017938989999999</v>
      </c>
      <c r="L151" s="49">
        <v>297478.69837601099</v>
      </c>
      <c r="M151" s="49">
        <v>0</v>
      </c>
      <c r="N151" s="49">
        <v>0</v>
      </c>
      <c r="P151" s="49">
        <v>0</v>
      </c>
      <c r="Q151" s="49">
        <v>0</v>
      </c>
      <c r="R151" s="49">
        <v>1</v>
      </c>
      <c r="S151" s="49">
        <v>0</v>
      </c>
      <c r="T151" s="49">
        <v>297478.69837601099</v>
      </c>
      <c r="U151" s="49">
        <v>233233.98</v>
      </c>
      <c r="V151" s="49">
        <v>15230.18</v>
      </c>
      <c r="W151" s="49">
        <v>248464.16</v>
      </c>
      <c r="X151" s="49">
        <v>248464.16</v>
      </c>
      <c r="Y151" s="49">
        <v>2087.67</v>
      </c>
      <c r="Z151" s="49">
        <v>2873.77</v>
      </c>
      <c r="AA151" s="47">
        <v>253425.6</v>
      </c>
    </row>
    <row r="152" spans="1:27" hidden="1" x14ac:dyDescent="0.2">
      <c r="A152" s="49" t="s">
        <v>259</v>
      </c>
      <c r="B152" s="49">
        <v>200.549763308</v>
      </c>
      <c r="C152" s="49">
        <v>503</v>
      </c>
      <c r="D152" s="49">
        <v>9.3362680000000005</v>
      </c>
      <c r="E152" s="49">
        <v>0</v>
      </c>
      <c r="F152" s="49">
        <v>3</v>
      </c>
      <c r="G152" s="49">
        <v>696</v>
      </c>
      <c r="H152" s="49">
        <v>0</v>
      </c>
      <c r="I152" s="49">
        <v>0</v>
      </c>
      <c r="J152" s="49">
        <v>0</v>
      </c>
      <c r="K152" s="49">
        <v>4.944686023</v>
      </c>
      <c r="L152" s="49">
        <v>763745.59618154296</v>
      </c>
      <c r="M152" s="49">
        <v>0</v>
      </c>
      <c r="N152" s="49">
        <v>0</v>
      </c>
      <c r="P152" s="49">
        <v>0</v>
      </c>
      <c r="Q152" s="49">
        <v>0</v>
      </c>
      <c r="R152" s="49">
        <v>1</v>
      </c>
      <c r="S152" s="49">
        <v>0</v>
      </c>
      <c r="T152" s="49">
        <v>763745.59618154296</v>
      </c>
      <c r="U152" s="49">
        <v>924747.64</v>
      </c>
      <c r="V152" s="49">
        <v>25153.14</v>
      </c>
      <c r="W152" s="49">
        <v>949900.78</v>
      </c>
      <c r="X152" s="49">
        <v>763745.59618154296</v>
      </c>
      <c r="Y152" s="49">
        <v>18776.57</v>
      </c>
      <c r="Z152" s="49">
        <v>0</v>
      </c>
      <c r="AA152" s="47">
        <v>782522.16618154303</v>
      </c>
    </row>
    <row r="153" spans="1:27" hidden="1" x14ac:dyDescent="0.2">
      <c r="A153" s="49" t="s">
        <v>260</v>
      </c>
      <c r="B153" s="49">
        <v>71.378840304999997</v>
      </c>
      <c r="C153" s="49">
        <v>204</v>
      </c>
      <c r="D153" s="49">
        <v>4.7902932500000004</v>
      </c>
      <c r="E153" s="49">
        <v>0</v>
      </c>
      <c r="F153" s="49">
        <v>4</v>
      </c>
      <c r="G153" s="49">
        <v>1198.25</v>
      </c>
      <c r="H153" s="49">
        <v>48.25</v>
      </c>
      <c r="I153" s="49">
        <v>0</v>
      </c>
      <c r="J153" s="49">
        <v>0</v>
      </c>
      <c r="K153" s="49">
        <v>5.5277694510000002</v>
      </c>
      <c r="L153" s="49">
        <v>1368291.5166551501</v>
      </c>
      <c r="M153" s="49">
        <v>0</v>
      </c>
      <c r="N153" s="49">
        <v>0</v>
      </c>
      <c r="P153" s="49">
        <v>0</v>
      </c>
      <c r="Q153" s="49">
        <v>0</v>
      </c>
      <c r="R153" s="49">
        <v>1</v>
      </c>
      <c r="S153" s="49">
        <v>0</v>
      </c>
      <c r="T153" s="49">
        <v>1368291.5166551501</v>
      </c>
      <c r="U153" s="49">
        <v>1327159.05</v>
      </c>
      <c r="V153" s="49">
        <v>33444.410000000003</v>
      </c>
      <c r="W153" s="49">
        <v>1360603.46</v>
      </c>
      <c r="X153" s="49">
        <v>1360603.46</v>
      </c>
      <c r="Y153" s="49">
        <v>33472.19</v>
      </c>
      <c r="Z153" s="49">
        <v>0</v>
      </c>
      <c r="AA153" s="47">
        <v>1394075.65</v>
      </c>
    </row>
    <row r="154" spans="1:27" hidden="1" x14ac:dyDescent="0.2">
      <c r="A154" s="49" t="s">
        <v>261</v>
      </c>
      <c r="B154" s="49">
        <v>72.351763449000003</v>
      </c>
      <c r="C154" s="49">
        <v>166</v>
      </c>
      <c r="D154" s="49">
        <v>3.2729840000000001</v>
      </c>
      <c r="E154" s="49">
        <v>0</v>
      </c>
      <c r="F154" s="49">
        <v>6.625</v>
      </c>
      <c r="G154" s="49">
        <v>1872.375</v>
      </c>
      <c r="H154" s="49">
        <v>131.875</v>
      </c>
      <c r="I154" s="49">
        <v>0</v>
      </c>
      <c r="J154" s="49">
        <v>0</v>
      </c>
      <c r="K154" s="49">
        <v>5.9097213169999998</v>
      </c>
      <c r="L154" s="49">
        <v>2004740.76606434</v>
      </c>
      <c r="M154" s="49">
        <v>0</v>
      </c>
      <c r="N154" s="49">
        <v>0</v>
      </c>
      <c r="P154" s="49">
        <v>0</v>
      </c>
      <c r="Q154" s="49">
        <v>0</v>
      </c>
      <c r="R154" s="49">
        <v>1</v>
      </c>
      <c r="S154" s="49">
        <v>24500</v>
      </c>
      <c r="T154" s="49">
        <v>2029240.76606434</v>
      </c>
      <c r="U154" s="49">
        <v>1809180.89</v>
      </c>
      <c r="V154" s="49">
        <v>54637.26</v>
      </c>
      <c r="W154" s="49">
        <v>1863818.15</v>
      </c>
      <c r="X154" s="49">
        <v>1863818.15</v>
      </c>
      <c r="Y154" s="49">
        <v>17572.169999999998</v>
      </c>
      <c r="Z154" s="49">
        <v>22819.7</v>
      </c>
      <c r="AA154" s="47">
        <v>1904210.02</v>
      </c>
    </row>
    <row r="155" spans="1:27" hidden="1" x14ac:dyDescent="0.2">
      <c r="A155" s="49" t="s">
        <v>262</v>
      </c>
      <c r="B155" s="49">
        <v>97.955792677999995</v>
      </c>
      <c r="C155" s="49">
        <v>296</v>
      </c>
      <c r="D155" s="49">
        <v>4.7911149999999996</v>
      </c>
      <c r="E155" s="49">
        <v>0</v>
      </c>
      <c r="F155" s="49">
        <v>4.625</v>
      </c>
      <c r="G155" s="49">
        <v>528.875</v>
      </c>
      <c r="H155" s="49">
        <v>29</v>
      </c>
      <c r="I155" s="49">
        <v>0</v>
      </c>
      <c r="J155" s="49">
        <v>0</v>
      </c>
      <c r="K155" s="49">
        <v>4.948617853</v>
      </c>
      <c r="L155" s="49">
        <v>766754.42516143399</v>
      </c>
      <c r="M155" s="49">
        <v>0</v>
      </c>
      <c r="N155" s="49">
        <v>0</v>
      </c>
      <c r="P155" s="49">
        <v>0</v>
      </c>
      <c r="Q155" s="49">
        <v>0</v>
      </c>
      <c r="R155" s="49">
        <v>1</v>
      </c>
      <c r="S155" s="49">
        <v>0</v>
      </c>
      <c r="T155" s="49">
        <v>766754.42516143399</v>
      </c>
      <c r="U155" s="49">
        <v>781931.52000000002</v>
      </c>
      <c r="V155" s="49">
        <v>35343.300000000003</v>
      </c>
      <c r="W155" s="49">
        <v>817274.82</v>
      </c>
      <c r="X155" s="49">
        <v>766754.42516143399</v>
      </c>
      <c r="Y155" s="49">
        <v>8197.8799999999992</v>
      </c>
      <c r="Z155" s="49">
        <v>11284.76</v>
      </c>
      <c r="AA155" s="47">
        <v>786237.065161434</v>
      </c>
    </row>
    <row r="156" spans="1:27" hidden="1" x14ac:dyDescent="0.2">
      <c r="A156" s="49" t="s">
        <v>263</v>
      </c>
      <c r="B156" s="49">
        <v>592.69764755100005</v>
      </c>
      <c r="C156" s="49">
        <v>852</v>
      </c>
      <c r="D156" s="49">
        <v>12.723358125000001</v>
      </c>
      <c r="E156" s="49">
        <v>0</v>
      </c>
      <c r="F156" s="49">
        <v>8</v>
      </c>
      <c r="G156" s="49">
        <v>1485.5</v>
      </c>
      <c r="H156" s="49">
        <v>65.375</v>
      </c>
      <c r="I156" s="49">
        <v>0</v>
      </c>
      <c r="J156" s="49">
        <v>0</v>
      </c>
      <c r="K156" s="49">
        <v>6.1600451039999999</v>
      </c>
      <c r="L156" s="49">
        <v>2574971.7052262099</v>
      </c>
      <c r="M156" s="49">
        <v>0</v>
      </c>
      <c r="N156" s="49">
        <v>0</v>
      </c>
      <c r="P156" s="49">
        <v>0</v>
      </c>
      <c r="Q156" s="49">
        <v>0</v>
      </c>
      <c r="R156" s="49">
        <v>1</v>
      </c>
      <c r="S156" s="49">
        <v>0</v>
      </c>
      <c r="T156" s="49">
        <v>2574971.7052262099</v>
      </c>
      <c r="U156" s="49">
        <v>1915328.54</v>
      </c>
      <c r="V156" s="49">
        <v>44052.56</v>
      </c>
      <c r="W156" s="49">
        <v>1959381.1</v>
      </c>
      <c r="X156" s="49">
        <v>1959381.1</v>
      </c>
      <c r="Y156" s="49">
        <v>22597.66</v>
      </c>
      <c r="Z156" s="49">
        <v>31106.7</v>
      </c>
      <c r="AA156" s="47">
        <v>2013085.46</v>
      </c>
    </row>
    <row r="157" spans="1:27" hidden="1" x14ac:dyDescent="0.2">
      <c r="A157" s="49" t="s">
        <v>264</v>
      </c>
      <c r="B157" s="49">
        <v>97.98</v>
      </c>
      <c r="C157" s="49">
        <v>477</v>
      </c>
      <c r="D157" s="49">
        <v>4.5868783750000004</v>
      </c>
      <c r="E157" s="49">
        <v>0</v>
      </c>
      <c r="F157" s="49">
        <v>12</v>
      </c>
      <c r="G157" s="49">
        <v>3692.75</v>
      </c>
      <c r="H157" s="49">
        <v>228.125</v>
      </c>
      <c r="I157" s="49">
        <v>0</v>
      </c>
      <c r="J157" s="49">
        <v>0</v>
      </c>
      <c r="K157" s="49">
        <v>6.5671717410000001</v>
      </c>
      <c r="L157" s="49">
        <v>3868880.4780280301</v>
      </c>
      <c r="M157" s="49">
        <v>0</v>
      </c>
      <c r="N157" s="49">
        <v>0</v>
      </c>
      <c r="P157" s="49">
        <v>0</v>
      </c>
      <c r="Q157" s="49">
        <v>0</v>
      </c>
      <c r="R157" s="49">
        <v>1</v>
      </c>
      <c r="S157" s="49">
        <v>0</v>
      </c>
      <c r="T157" s="49">
        <v>3868880.4780280301</v>
      </c>
      <c r="U157" s="49">
        <v>5146970.57</v>
      </c>
      <c r="V157" s="49">
        <v>355140.97</v>
      </c>
      <c r="W157" s="49">
        <v>5502111.54</v>
      </c>
      <c r="X157" s="49">
        <v>3868880.4780280301</v>
      </c>
      <c r="Y157" s="49">
        <v>73045.679999999993</v>
      </c>
      <c r="Z157" s="49">
        <v>85212.43</v>
      </c>
      <c r="AA157" s="47">
        <v>4027138.58802803</v>
      </c>
    </row>
    <row r="158" spans="1:27" hidden="1" x14ac:dyDescent="0.2">
      <c r="A158" s="49" t="s">
        <v>265</v>
      </c>
      <c r="B158" s="49">
        <v>157.19999999999999</v>
      </c>
      <c r="C158" s="49">
        <v>492</v>
      </c>
      <c r="D158" s="49">
        <v>6.0556010000000002</v>
      </c>
      <c r="E158" s="49">
        <v>0</v>
      </c>
      <c r="F158" s="49">
        <v>5.375</v>
      </c>
      <c r="G158" s="49">
        <v>2373.75</v>
      </c>
      <c r="H158" s="49">
        <v>97.25</v>
      </c>
      <c r="I158" s="49">
        <v>0</v>
      </c>
      <c r="J158" s="49">
        <v>0</v>
      </c>
      <c r="K158" s="49">
        <v>6.154938467</v>
      </c>
      <c r="L158" s="49">
        <v>2561855.7769739898</v>
      </c>
      <c r="M158" s="49">
        <v>0</v>
      </c>
      <c r="N158" s="49">
        <v>0</v>
      </c>
      <c r="P158" s="49">
        <v>0</v>
      </c>
      <c r="Q158" s="49">
        <v>0</v>
      </c>
      <c r="R158" s="49">
        <v>1</v>
      </c>
      <c r="S158" s="49">
        <v>42336</v>
      </c>
      <c r="T158" s="49">
        <v>2604191.7769739898</v>
      </c>
      <c r="U158" s="49">
        <v>2564810.3199999998</v>
      </c>
      <c r="V158" s="49">
        <v>190052.44</v>
      </c>
      <c r="W158" s="49">
        <v>2754862.76</v>
      </c>
      <c r="X158" s="49">
        <v>2604191.7769739898</v>
      </c>
      <c r="Y158" s="49">
        <v>34220.800000000003</v>
      </c>
      <c r="Z158" s="49">
        <v>42059.360000000001</v>
      </c>
      <c r="AA158" s="47">
        <v>2680471.9369739899</v>
      </c>
    </row>
    <row r="159" spans="1:27" hidden="1" x14ac:dyDescent="0.2">
      <c r="A159" s="49" t="s">
        <v>266</v>
      </c>
      <c r="B159" s="49">
        <v>122.004645338</v>
      </c>
      <c r="C159" s="49">
        <v>208</v>
      </c>
      <c r="D159" s="49">
        <v>9.4152850000000008</v>
      </c>
      <c r="E159" s="49">
        <v>0</v>
      </c>
      <c r="F159" s="49">
        <v>1</v>
      </c>
      <c r="G159" s="49">
        <v>70.75</v>
      </c>
      <c r="H159" s="49">
        <v>0</v>
      </c>
      <c r="I159" s="49">
        <v>0</v>
      </c>
      <c r="J159" s="49">
        <v>0</v>
      </c>
      <c r="K159" s="49">
        <v>3.3915624059999998</v>
      </c>
      <c r="L159" s="49">
        <v>161597.89619041601</v>
      </c>
      <c r="M159" s="49">
        <v>0</v>
      </c>
      <c r="N159" s="49">
        <v>0</v>
      </c>
      <c r="P159" s="49">
        <v>0</v>
      </c>
      <c r="Q159" s="49">
        <v>0</v>
      </c>
      <c r="R159" s="49">
        <v>1</v>
      </c>
      <c r="S159" s="49">
        <v>0</v>
      </c>
      <c r="T159" s="49">
        <v>161597.89619041601</v>
      </c>
      <c r="U159" s="49">
        <v>143498.57</v>
      </c>
      <c r="V159" s="49">
        <v>3673.56</v>
      </c>
      <c r="W159" s="49">
        <v>147172.13</v>
      </c>
      <c r="X159" s="49">
        <v>147172.13</v>
      </c>
      <c r="Y159" s="49">
        <v>1915.57</v>
      </c>
      <c r="Z159" s="49">
        <v>2636.87</v>
      </c>
      <c r="AA159" s="47">
        <v>151724.57</v>
      </c>
    </row>
    <row r="160" spans="1:27" hidden="1" x14ac:dyDescent="0.2">
      <c r="A160" s="49" t="s">
        <v>267</v>
      </c>
      <c r="B160" s="49">
        <v>71.800803746</v>
      </c>
      <c r="C160" s="49">
        <v>540</v>
      </c>
      <c r="D160" s="49">
        <v>3.1987407499999998</v>
      </c>
      <c r="E160" s="49">
        <v>0</v>
      </c>
      <c r="F160" s="49">
        <v>29.875</v>
      </c>
      <c r="G160" s="49">
        <v>10074.375</v>
      </c>
      <c r="H160" s="49">
        <v>847.625</v>
      </c>
      <c r="I160" s="49">
        <v>0</v>
      </c>
      <c r="J160" s="49">
        <v>0</v>
      </c>
      <c r="K160" s="49">
        <v>7.583154414</v>
      </c>
      <c r="L160" s="49">
        <v>10686143.0067678</v>
      </c>
      <c r="M160" s="49">
        <v>0</v>
      </c>
      <c r="N160" s="49">
        <v>0</v>
      </c>
      <c r="P160" s="49">
        <v>0</v>
      </c>
      <c r="Q160" s="49">
        <v>0</v>
      </c>
      <c r="R160" s="49">
        <v>1</v>
      </c>
      <c r="S160" s="49">
        <v>45500</v>
      </c>
      <c r="T160" s="49">
        <v>10731643.0067678</v>
      </c>
      <c r="U160" s="49">
        <v>12144418.6</v>
      </c>
      <c r="V160" s="49">
        <v>381334.74</v>
      </c>
      <c r="W160" s="49">
        <v>12525753.34</v>
      </c>
      <c r="X160" s="49">
        <v>10731643.0067678</v>
      </c>
      <c r="Y160" s="49">
        <v>146886.39999999999</v>
      </c>
      <c r="Z160" s="49">
        <v>202195.76</v>
      </c>
      <c r="AA160" s="47">
        <v>11080725.1667678</v>
      </c>
    </row>
    <row r="161" spans="1:27" hidden="1" x14ac:dyDescent="0.2">
      <c r="A161" s="49" t="s">
        <v>268</v>
      </c>
      <c r="B161" s="49">
        <v>228.753786203</v>
      </c>
      <c r="C161" s="49">
        <v>571</v>
      </c>
      <c r="D161" s="49">
        <v>8.597180625</v>
      </c>
      <c r="E161" s="49">
        <v>0</v>
      </c>
      <c r="F161" s="49">
        <v>1</v>
      </c>
      <c r="G161" s="49">
        <v>169.375</v>
      </c>
      <c r="H161" s="49">
        <v>0</v>
      </c>
      <c r="I161" s="49">
        <v>0</v>
      </c>
      <c r="J161" s="49">
        <v>0</v>
      </c>
      <c r="K161" s="49">
        <v>3.9498780359999999</v>
      </c>
      <c r="L161" s="49">
        <v>282428.87734679901</v>
      </c>
      <c r="M161" s="49">
        <v>0</v>
      </c>
      <c r="N161" s="49">
        <v>175657.99</v>
      </c>
      <c r="P161" s="49">
        <v>0</v>
      </c>
      <c r="Q161" s="49">
        <v>0</v>
      </c>
      <c r="R161" s="49">
        <v>1</v>
      </c>
      <c r="S161" s="49">
        <v>0</v>
      </c>
      <c r="T161" s="49">
        <v>458086.867346799</v>
      </c>
      <c r="U161" s="49">
        <v>463874.85</v>
      </c>
      <c r="V161" s="49">
        <v>19482.740000000002</v>
      </c>
      <c r="W161" s="49">
        <v>483357.59</v>
      </c>
      <c r="X161" s="49">
        <v>458086.867346799</v>
      </c>
      <c r="Y161" s="49">
        <v>5886.65</v>
      </c>
      <c r="Z161" s="49">
        <v>8103.24</v>
      </c>
      <c r="AA161" s="47">
        <v>472076.75734679902</v>
      </c>
    </row>
    <row r="162" spans="1:27" hidden="1" x14ac:dyDescent="0.2">
      <c r="A162" s="49" t="s">
        <v>269</v>
      </c>
      <c r="B162" s="49">
        <v>58.861800109000001</v>
      </c>
      <c r="C162" s="49">
        <v>677</v>
      </c>
      <c r="D162" s="49">
        <v>3.1481063749999998</v>
      </c>
      <c r="E162" s="49">
        <v>0</v>
      </c>
      <c r="F162" s="49">
        <v>41.75</v>
      </c>
      <c r="G162" s="49">
        <v>16633.125</v>
      </c>
      <c r="H162" s="49">
        <v>1167.75</v>
      </c>
      <c r="I162" s="49">
        <v>0</v>
      </c>
      <c r="J162" s="49">
        <v>0</v>
      </c>
      <c r="K162" s="49">
        <v>8.1248308209999998</v>
      </c>
      <c r="L162" s="49">
        <v>18368261.613863502</v>
      </c>
      <c r="M162" s="49">
        <v>0</v>
      </c>
      <c r="N162" s="49">
        <v>0</v>
      </c>
      <c r="P162" s="49">
        <v>0</v>
      </c>
      <c r="Q162" s="49">
        <v>0</v>
      </c>
      <c r="R162" s="49">
        <v>1</v>
      </c>
      <c r="S162" s="49">
        <v>105000</v>
      </c>
      <c r="T162" s="49">
        <v>18473261.613863502</v>
      </c>
      <c r="U162" s="49">
        <v>14330252.1</v>
      </c>
      <c r="V162" s="49">
        <v>468599.24</v>
      </c>
      <c r="W162" s="49">
        <v>14798851.34</v>
      </c>
      <c r="X162" s="49">
        <v>14798851.34</v>
      </c>
      <c r="Y162" s="49">
        <v>167053.45000000001</v>
      </c>
      <c r="Z162" s="49">
        <v>194878.49</v>
      </c>
      <c r="AA162" s="47">
        <v>15160783.279999999</v>
      </c>
    </row>
    <row r="163" spans="1:27" hidden="1" x14ac:dyDescent="0.2">
      <c r="A163" s="49" t="s">
        <v>270</v>
      </c>
      <c r="B163" s="49">
        <v>58.458339318999997</v>
      </c>
      <c r="C163" s="49">
        <v>329</v>
      </c>
      <c r="D163" s="49">
        <v>3.2871686250000001</v>
      </c>
      <c r="E163" s="49">
        <v>0</v>
      </c>
      <c r="F163" s="49">
        <v>9</v>
      </c>
      <c r="G163" s="49">
        <v>3084.875</v>
      </c>
      <c r="H163" s="49">
        <v>335.625</v>
      </c>
      <c r="I163" s="49">
        <v>0</v>
      </c>
      <c r="J163" s="49">
        <v>0</v>
      </c>
      <c r="K163" s="49">
        <v>6.374578208</v>
      </c>
      <c r="L163" s="49">
        <v>3191119.0351989502</v>
      </c>
      <c r="M163" s="49">
        <v>0</v>
      </c>
      <c r="N163" s="49">
        <v>0</v>
      </c>
      <c r="P163" s="49">
        <v>0</v>
      </c>
      <c r="Q163" s="49">
        <v>0</v>
      </c>
      <c r="R163" s="49">
        <v>1</v>
      </c>
      <c r="S163" s="49">
        <v>2020.9</v>
      </c>
      <c r="T163" s="49">
        <v>3193139.9351989501</v>
      </c>
      <c r="U163" s="49">
        <v>4142384.56</v>
      </c>
      <c r="V163" s="49">
        <v>221203.34</v>
      </c>
      <c r="W163" s="49">
        <v>4363587.9000000004</v>
      </c>
      <c r="X163" s="49">
        <v>3193139.9351989501</v>
      </c>
      <c r="Y163" s="49">
        <v>52355.29</v>
      </c>
      <c r="Z163" s="49">
        <v>64347.7</v>
      </c>
      <c r="AA163" s="47">
        <v>3309842.9251989499</v>
      </c>
    </row>
    <row r="164" spans="1:27" hidden="1" x14ac:dyDescent="0.2">
      <c r="A164" s="49" t="s">
        <v>271</v>
      </c>
      <c r="B164" s="49">
        <v>125.344265288</v>
      </c>
      <c r="C164" s="49">
        <v>175</v>
      </c>
      <c r="D164" s="49">
        <v>6.6052012500000004</v>
      </c>
      <c r="E164" s="49">
        <v>0</v>
      </c>
      <c r="F164" s="49">
        <v>3</v>
      </c>
      <c r="G164" s="49">
        <v>134.5</v>
      </c>
      <c r="H164" s="49">
        <v>0</v>
      </c>
      <c r="I164" s="49">
        <v>0</v>
      </c>
      <c r="J164" s="49">
        <v>0</v>
      </c>
      <c r="K164" s="49">
        <v>3.7266779350000001</v>
      </c>
      <c r="L164" s="49">
        <v>225930.32524083101</v>
      </c>
      <c r="M164" s="49">
        <v>0</v>
      </c>
      <c r="N164" s="49">
        <v>253655.96</v>
      </c>
      <c r="P164" s="49">
        <v>0</v>
      </c>
      <c r="Q164" s="49">
        <v>0</v>
      </c>
      <c r="R164" s="49">
        <v>1</v>
      </c>
      <c r="S164" s="49">
        <v>2332.4</v>
      </c>
      <c r="T164" s="49">
        <v>481918.68524083099</v>
      </c>
      <c r="U164" s="49">
        <v>488007.79</v>
      </c>
      <c r="V164" s="49">
        <v>30793.29</v>
      </c>
      <c r="W164" s="49">
        <v>518801.08</v>
      </c>
      <c r="X164" s="49">
        <v>481918.68524083099</v>
      </c>
      <c r="Y164" s="49">
        <v>5454</v>
      </c>
      <c r="Z164" s="49">
        <v>7507.67</v>
      </c>
      <c r="AA164" s="47">
        <v>494880.35524083098</v>
      </c>
    </row>
    <row r="165" spans="1:27" hidden="1" x14ac:dyDescent="0.2">
      <c r="A165" s="49" t="s">
        <v>272</v>
      </c>
      <c r="B165" s="49">
        <v>111.165419546</v>
      </c>
      <c r="C165" s="49">
        <v>202</v>
      </c>
      <c r="D165" s="49">
        <v>5.4084163749999998</v>
      </c>
      <c r="E165" s="49">
        <v>0</v>
      </c>
      <c r="F165" s="49">
        <v>4</v>
      </c>
      <c r="G165" s="49">
        <v>157.625</v>
      </c>
      <c r="H165" s="49">
        <v>21.25</v>
      </c>
      <c r="I165" s="49">
        <v>0</v>
      </c>
      <c r="J165" s="49">
        <v>0</v>
      </c>
      <c r="K165" s="49">
        <v>4.1339032720000004</v>
      </c>
      <c r="L165" s="49">
        <v>339492.54680914502</v>
      </c>
      <c r="M165" s="49">
        <v>0</v>
      </c>
      <c r="N165" s="49">
        <v>0</v>
      </c>
      <c r="P165" s="49">
        <v>0</v>
      </c>
      <c r="Q165" s="49">
        <v>0</v>
      </c>
      <c r="R165" s="49">
        <v>1</v>
      </c>
      <c r="S165" s="49">
        <v>0</v>
      </c>
      <c r="T165" s="49">
        <v>339492.54680914502</v>
      </c>
      <c r="U165" s="49">
        <v>337298.7</v>
      </c>
      <c r="V165" s="49">
        <v>13053.46</v>
      </c>
      <c r="W165" s="49">
        <v>350352.16</v>
      </c>
      <c r="X165" s="49">
        <v>339492.54680914502</v>
      </c>
      <c r="Y165" s="49">
        <v>2981.93</v>
      </c>
      <c r="Z165" s="49">
        <v>4104.76</v>
      </c>
      <c r="AA165" s="47">
        <v>346579.23680914502</v>
      </c>
    </row>
    <row r="166" spans="1:27" hidden="1" x14ac:dyDescent="0.2">
      <c r="A166" s="49" t="s">
        <v>273</v>
      </c>
      <c r="B166" s="49">
        <v>135.32832025499999</v>
      </c>
      <c r="C166" s="49">
        <v>505</v>
      </c>
      <c r="D166" s="49">
        <v>7.8395609999999998</v>
      </c>
      <c r="E166" s="49">
        <v>0</v>
      </c>
      <c r="F166" s="49">
        <v>6.25</v>
      </c>
      <c r="G166" s="49">
        <v>858.875</v>
      </c>
      <c r="H166" s="49">
        <v>62.5</v>
      </c>
      <c r="I166" s="49">
        <v>0</v>
      </c>
      <c r="J166" s="49">
        <v>0</v>
      </c>
      <c r="K166" s="49">
        <v>5.5159516660000003</v>
      </c>
      <c r="L166" s="49">
        <v>1352216.5141116199</v>
      </c>
      <c r="M166" s="49">
        <v>0</v>
      </c>
      <c r="N166" s="49">
        <v>0</v>
      </c>
      <c r="P166" s="49">
        <v>0</v>
      </c>
      <c r="Q166" s="49">
        <v>0</v>
      </c>
      <c r="R166" s="49">
        <v>1</v>
      </c>
      <c r="S166" s="49">
        <v>0</v>
      </c>
      <c r="T166" s="49">
        <v>1352216.5141116199</v>
      </c>
      <c r="U166" s="49">
        <v>1183657.6100000001</v>
      </c>
      <c r="V166" s="49">
        <v>89839.61</v>
      </c>
      <c r="W166" s="49">
        <v>1273497.22</v>
      </c>
      <c r="X166" s="49">
        <v>1273497.22</v>
      </c>
      <c r="Y166" s="49">
        <v>15306.89</v>
      </c>
      <c r="Z166" s="49">
        <v>21070.639999999999</v>
      </c>
      <c r="AA166" s="47">
        <v>1309874.75</v>
      </c>
    </row>
    <row r="167" spans="1:27" hidden="1" x14ac:dyDescent="0.2">
      <c r="A167" s="49" t="s">
        <v>274</v>
      </c>
      <c r="B167" s="49">
        <v>150.977983913</v>
      </c>
      <c r="C167" s="49">
        <v>379</v>
      </c>
      <c r="D167" s="49">
        <v>4.3013713750000004</v>
      </c>
      <c r="E167" s="49">
        <v>0</v>
      </c>
      <c r="F167" s="49">
        <v>2</v>
      </c>
      <c r="G167" s="49">
        <v>469.875</v>
      </c>
      <c r="H167" s="49">
        <v>46.75</v>
      </c>
      <c r="I167" s="49">
        <v>0</v>
      </c>
      <c r="J167" s="49">
        <v>0</v>
      </c>
      <c r="K167" s="49">
        <v>4.8728261860000002</v>
      </c>
      <c r="L167" s="49">
        <v>710788.49293046305</v>
      </c>
      <c r="M167" s="49">
        <v>0</v>
      </c>
      <c r="N167" s="49">
        <v>0</v>
      </c>
      <c r="P167" s="49">
        <v>0</v>
      </c>
      <c r="Q167" s="49">
        <v>0</v>
      </c>
      <c r="R167" s="49">
        <v>1</v>
      </c>
      <c r="S167" s="49">
        <v>0</v>
      </c>
      <c r="T167" s="49">
        <v>710788.49293046305</v>
      </c>
      <c r="U167" s="49">
        <v>693954.72</v>
      </c>
      <c r="V167" s="49">
        <v>23039.3</v>
      </c>
      <c r="W167" s="49">
        <v>716994.02</v>
      </c>
      <c r="X167" s="49">
        <v>710788.49293046305</v>
      </c>
      <c r="Y167" s="49">
        <v>4562.95</v>
      </c>
      <c r="Z167" s="49">
        <v>6281.12</v>
      </c>
      <c r="AA167" s="47">
        <v>721632.562930463</v>
      </c>
    </row>
    <row r="168" spans="1:27" hidden="1" x14ac:dyDescent="0.2">
      <c r="A168" s="49" t="s">
        <v>275</v>
      </c>
      <c r="B168" s="49">
        <v>597.41203331500003</v>
      </c>
      <c r="C168" s="49">
        <v>663</v>
      </c>
      <c r="D168" s="49">
        <v>11.609281749999999</v>
      </c>
      <c r="E168" s="49">
        <v>0</v>
      </c>
      <c r="F168" s="49">
        <v>2</v>
      </c>
      <c r="G168" s="49">
        <v>120</v>
      </c>
      <c r="H168" s="49">
        <v>3</v>
      </c>
      <c r="I168" s="49">
        <v>0</v>
      </c>
      <c r="J168" s="49">
        <v>0</v>
      </c>
      <c r="K168" s="49">
        <v>4.0447320019999999</v>
      </c>
      <c r="L168" s="49">
        <v>310530.06447674299</v>
      </c>
      <c r="M168" s="49">
        <v>0</v>
      </c>
      <c r="N168" s="49">
        <v>78518.600000000006</v>
      </c>
      <c r="P168" s="49">
        <v>0</v>
      </c>
      <c r="Q168" s="49">
        <v>0</v>
      </c>
      <c r="R168" s="49">
        <v>1</v>
      </c>
      <c r="S168" s="49">
        <v>259.7</v>
      </c>
      <c r="T168" s="49">
        <v>389308.36447674298</v>
      </c>
      <c r="U168" s="49">
        <v>394227.32</v>
      </c>
      <c r="V168" s="49">
        <v>13048.92</v>
      </c>
      <c r="W168" s="49">
        <v>407276.24</v>
      </c>
      <c r="X168" s="49">
        <v>389308.36447674298</v>
      </c>
      <c r="Y168" s="49">
        <v>3597.93</v>
      </c>
      <c r="Z168" s="49">
        <v>4952.72</v>
      </c>
      <c r="AA168" s="47">
        <v>397859.014476743</v>
      </c>
    </row>
    <row r="169" spans="1:27" hidden="1" x14ac:dyDescent="0.2">
      <c r="A169" s="49" t="s">
        <v>276</v>
      </c>
      <c r="B169" s="49">
        <v>550.86151064499995</v>
      </c>
      <c r="C169" s="49">
        <v>855</v>
      </c>
      <c r="D169" s="49">
        <v>5.2059232499999997</v>
      </c>
      <c r="E169" s="49">
        <v>0</v>
      </c>
      <c r="F169" s="49">
        <v>7</v>
      </c>
      <c r="G169" s="49">
        <v>681.875</v>
      </c>
      <c r="H169" s="49">
        <v>17.75</v>
      </c>
      <c r="I169" s="49">
        <v>0</v>
      </c>
      <c r="J169" s="49">
        <v>0</v>
      </c>
      <c r="K169" s="49">
        <v>5.1683537790000003</v>
      </c>
      <c r="L169" s="49">
        <v>955182.57456228405</v>
      </c>
      <c r="M169" s="49">
        <v>0</v>
      </c>
      <c r="N169" s="49">
        <v>0</v>
      </c>
      <c r="P169" s="49">
        <v>0</v>
      </c>
      <c r="Q169" s="49">
        <v>0</v>
      </c>
      <c r="R169" s="49">
        <v>1</v>
      </c>
      <c r="S169" s="49">
        <v>0</v>
      </c>
      <c r="T169" s="49">
        <v>955182.57456228405</v>
      </c>
      <c r="U169" s="49">
        <v>910140.66</v>
      </c>
      <c r="V169" s="49">
        <v>51878.02</v>
      </c>
      <c r="W169" s="49">
        <v>962018.68</v>
      </c>
      <c r="X169" s="49">
        <v>955182.57456228405</v>
      </c>
      <c r="Y169" s="49">
        <v>10214.780000000001</v>
      </c>
      <c r="Z169" s="49">
        <v>14061.11</v>
      </c>
      <c r="AA169" s="47">
        <v>979458.46456228395</v>
      </c>
    </row>
    <row r="170" spans="1:27" hidden="1" x14ac:dyDescent="0.2">
      <c r="A170" s="49" t="s">
        <v>277</v>
      </c>
      <c r="B170" s="49">
        <v>77.085021499000007</v>
      </c>
      <c r="C170" s="49">
        <v>457</v>
      </c>
      <c r="D170" s="49">
        <v>3.3637321249999999</v>
      </c>
      <c r="E170" s="49">
        <v>0</v>
      </c>
      <c r="F170" s="49">
        <v>22.625</v>
      </c>
      <c r="G170" s="49">
        <v>4264.875</v>
      </c>
      <c r="H170" s="49">
        <v>600.625</v>
      </c>
      <c r="I170" s="49">
        <v>0</v>
      </c>
      <c r="J170" s="49">
        <v>0</v>
      </c>
      <c r="K170" s="49">
        <v>6.8723805569999996</v>
      </c>
      <c r="L170" s="49">
        <v>5249716.1029068902</v>
      </c>
      <c r="M170" s="49">
        <v>0</v>
      </c>
      <c r="N170" s="49">
        <v>0</v>
      </c>
      <c r="P170" s="49">
        <v>0</v>
      </c>
      <c r="Q170" s="49">
        <v>0</v>
      </c>
      <c r="R170" s="49">
        <v>1</v>
      </c>
      <c r="S170" s="49">
        <v>79438.8</v>
      </c>
      <c r="T170" s="49">
        <v>5329154.90290689</v>
      </c>
      <c r="U170" s="49">
        <v>6212597.3399999999</v>
      </c>
      <c r="V170" s="49">
        <v>164012.57</v>
      </c>
      <c r="W170" s="49">
        <v>6376609.9100000001</v>
      </c>
      <c r="X170" s="49">
        <v>5329154.90290689</v>
      </c>
      <c r="Y170" s="49">
        <v>63858.9</v>
      </c>
      <c r="Z170" s="49">
        <v>87904.66</v>
      </c>
      <c r="AA170" s="47">
        <v>5480918.4629068896</v>
      </c>
    </row>
    <row r="171" spans="1:27" hidden="1" x14ac:dyDescent="0.2">
      <c r="A171" s="49" t="s">
        <v>278</v>
      </c>
      <c r="B171" s="49">
        <v>370.94542582499997</v>
      </c>
      <c r="C171" s="49">
        <v>746</v>
      </c>
      <c r="D171" s="49">
        <v>3.8860725</v>
      </c>
      <c r="E171" s="49">
        <v>0</v>
      </c>
      <c r="F171" s="49">
        <v>3</v>
      </c>
      <c r="G171" s="49">
        <v>969.875</v>
      </c>
      <c r="H171" s="49">
        <v>78.75</v>
      </c>
      <c r="I171" s="49">
        <v>0</v>
      </c>
      <c r="J171" s="49">
        <v>0</v>
      </c>
      <c r="K171" s="49">
        <v>5.4336090930000003</v>
      </c>
      <c r="L171" s="49">
        <v>1245332.4663304801</v>
      </c>
      <c r="M171" s="49">
        <v>0</v>
      </c>
      <c r="N171" s="49">
        <v>0</v>
      </c>
      <c r="P171" s="49">
        <v>0</v>
      </c>
      <c r="Q171" s="49">
        <v>0</v>
      </c>
      <c r="R171" s="49">
        <v>1</v>
      </c>
      <c r="S171" s="49">
        <v>0</v>
      </c>
      <c r="T171" s="49">
        <v>1245332.4663304801</v>
      </c>
      <c r="U171" s="49">
        <v>1144561.99</v>
      </c>
      <c r="V171" s="49">
        <v>49216.17</v>
      </c>
      <c r="W171" s="49">
        <v>1193778.1599999999</v>
      </c>
      <c r="X171" s="49">
        <v>1193778.1599999999</v>
      </c>
      <c r="Y171" s="49">
        <v>11882.67</v>
      </c>
      <c r="Z171" s="49">
        <v>16357.03</v>
      </c>
      <c r="AA171" s="47">
        <v>1222017.8600000001</v>
      </c>
    </row>
    <row r="172" spans="1:27" hidden="1" x14ac:dyDescent="0.2">
      <c r="A172" s="49" t="s">
        <v>279</v>
      </c>
      <c r="B172" s="49">
        <v>168.52443131000001</v>
      </c>
      <c r="C172" s="49">
        <v>461</v>
      </c>
      <c r="D172" s="49">
        <v>5.0988738749999998</v>
      </c>
      <c r="E172" s="49">
        <v>0</v>
      </c>
      <c r="F172" s="49">
        <v>3</v>
      </c>
      <c r="G172" s="49">
        <v>534.625</v>
      </c>
      <c r="H172" s="49">
        <v>27.125</v>
      </c>
      <c r="I172" s="49">
        <v>0</v>
      </c>
      <c r="J172" s="49">
        <v>0</v>
      </c>
      <c r="K172" s="49">
        <v>4.9523717840000003</v>
      </c>
      <c r="L172" s="49">
        <v>769638.17749081797</v>
      </c>
      <c r="M172" s="49">
        <v>0</v>
      </c>
      <c r="N172" s="49">
        <v>0</v>
      </c>
      <c r="P172" s="49">
        <v>0</v>
      </c>
      <c r="Q172" s="49">
        <v>0</v>
      </c>
      <c r="R172" s="49">
        <v>1</v>
      </c>
      <c r="S172" s="49">
        <v>14000</v>
      </c>
      <c r="T172" s="49">
        <v>783638.17749081797</v>
      </c>
      <c r="U172" s="49">
        <v>769383.39</v>
      </c>
      <c r="V172" s="49">
        <v>27466.99</v>
      </c>
      <c r="W172" s="49">
        <v>796850.38</v>
      </c>
      <c r="X172" s="49">
        <v>783638.17749081797</v>
      </c>
      <c r="Y172" s="49">
        <v>10636.18</v>
      </c>
      <c r="Z172" s="49">
        <v>14641.18</v>
      </c>
      <c r="AA172" s="47">
        <v>808915.53749081795</v>
      </c>
    </row>
    <row r="173" spans="1:27" hidden="1" x14ac:dyDescent="0.2">
      <c r="A173" s="49" t="s">
        <v>280</v>
      </c>
      <c r="B173" s="49">
        <v>41.157030986999999</v>
      </c>
      <c r="C173" s="49">
        <v>114</v>
      </c>
      <c r="D173" s="49">
        <v>10.49344975</v>
      </c>
      <c r="E173" s="49">
        <v>0</v>
      </c>
      <c r="F173" s="49">
        <v>3</v>
      </c>
      <c r="G173" s="49">
        <v>88.375</v>
      </c>
      <c r="H173" s="49">
        <v>0</v>
      </c>
      <c r="I173" s="49">
        <v>1</v>
      </c>
      <c r="J173" s="49">
        <v>0</v>
      </c>
      <c r="K173" s="49">
        <v>3.582854105</v>
      </c>
      <c r="L173" s="49">
        <v>195664.76778849601</v>
      </c>
      <c r="M173" s="49">
        <v>0</v>
      </c>
      <c r="N173" s="49">
        <v>0</v>
      </c>
      <c r="P173" s="49">
        <v>0</v>
      </c>
      <c r="Q173" s="49">
        <v>0</v>
      </c>
      <c r="R173" s="49">
        <v>1</v>
      </c>
      <c r="S173" s="49">
        <v>0</v>
      </c>
      <c r="T173" s="49">
        <v>195664.76778849601</v>
      </c>
      <c r="U173" s="49">
        <v>112958.41</v>
      </c>
      <c r="V173" s="49">
        <v>8754.2800000000007</v>
      </c>
      <c r="W173" s="49">
        <v>121712.69</v>
      </c>
      <c r="X173" s="49">
        <v>121712.69</v>
      </c>
      <c r="Y173" s="49">
        <v>797.75</v>
      </c>
      <c r="Z173" s="49">
        <v>1098.1400000000001</v>
      </c>
      <c r="AA173" s="47">
        <v>123608.58</v>
      </c>
    </row>
    <row r="174" spans="1:27" hidden="1" x14ac:dyDescent="0.2">
      <c r="A174" s="49" t="s">
        <v>281</v>
      </c>
      <c r="B174" s="49">
        <v>71.738917995999998</v>
      </c>
      <c r="C174" s="49">
        <v>300</v>
      </c>
      <c r="D174" s="49">
        <v>4.5570110000000001</v>
      </c>
      <c r="E174" s="49">
        <v>0</v>
      </c>
      <c r="F174" s="49">
        <v>3</v>
      </c>
      <c r="G174" s="49">
        <v>117.125</v>
      </c>
      <c r="H174" s="49">
        <v>2.375</v>
      </c>
      <c r="I174" s="49">
        <v>0</v>
      </c>
      <c r="J174" s="49">
        <v>0</v>
      </c>
      <c r="K174" s="49">
        <v>3.6667259560000001</v>
      </c>
      <c r="L174" s="49">
        <v>212783.38506889</v>
      </c>
      <c r="M174" s="49">
        <v>0</v>
      </c>
      <c r="N174" s="49">
        <v>0</v>
      </c>
      <c r="P174" s="49">
        <v>0</v>
      </c>
      <c r="Q174" s="49">
        <v>0</v>
      </c>
      <c r="R174" s="49">
        <v>1</v>
      </c>
      <c r="S174" s="49">
        <v>0</v>
      </c>
      <c r="T174" s="49">
        <v>212783.38506889</v>
      </c>
      <c r="U174" s="49">
        <v>197450.9</v>
      </c>
      <c r="V174" s="49">
        <v>20831.07</v>
      </c>
      <c r="W174" s="49">
        <v>218281.97</v>
      </c>
      <c r="X174" s="49">
        <v>212783.38506889</v>
      </c>
      <c r="Y174" s="49">
        <v>3033.52</v>
      </c>
      <c r="Z174" s="49">
        <v>3728.38</v>
      </c>
      <c r="AA174" s="47">
        <v>219545.28506888999</v>
      </c>
    </row>
    <row r="175" spans="1:27" hidden="1" x14ac:dyDescent="0.2">
      <c r="A175" s="49" t="s">
        <v>282</v>
      </c>
      <c r="B175" s="49">
        <v>5.7319412830000003</v>
      </c>
      <c r="C175" s="49">
        <v>21</v>
      </c>
      <c r="D175" s="49">
        <v>1.464285625</v>
      </c>
      <c r="E175" s="49">
        <v>0</v>
      </c>
      <c r="F175" s="49">
        <v>1</v>
      </c>
      <c r="G175" s="49">
        <v>77.5</v>
      </c>
      <c r="H175" s="49">
        <v>0</v>
      </c>
      <c r="I175" s="49">
        <v>0</v>
      </c>
      <c r="J175" s="49">
        <v>1</v>
      </c>
      <c r="K175" s="49">
        <v>2.7363647289999999</v>
      </c>
      <c r="L175" s="49">
        <v>83924.152955504003</v>
      </c>
      <c r="M175" s="49">
        <v>0</v>
      </c>
      <c r="N175" s="49">
        <v>0</v>
      </c>
      <c r="P175" s="49">
        <v>0</v>
      </c>
      <c r="Q175" s="49">
        <v>0</v>
      </c>
      <c r="R175" s="49">
        <v>1</v>
      </c>
      <c r="S175" s="49">
        <v>0</v>
      </c>
      <c r="T175" s="49">
        <v>83924.152955504003</v>
      </c>
      <c r="U175" s="49">
        <v>65935.87</v>
      </c>
      <c r="V175" s="49">
        <v>1846.2</v>
      </c>
      <c r="W175" s="49">
        <v>67782.070000000007</v>
      </c>
      <c r="X175" s="49">
        <v>67782.070000000007</v>
      </c>
      <c r="Y175" s="49">
        <v>487.34</v>
      </c>
      <c r="Z175" s="49">
        <v>670.84</v>
      </c>
      <c r="AA175" s="47">
        <v>68940.25</v>
      </c>
    </row>
    <row r="176" spans="1:27" hidden="1" x14ac:dyDescent="0.2">
      <c r="A176" s="49" t="s">
        <v>283</v>
      </c>
      <c r="B176" s="49">
        <v>97.843175055000003</v>
      </c>
      <c r="C176" s="49">
        <v>192</v>
      </c>
      <c r="D176" s="49">
        <v>8.9989408750000006</v>
      </c>
      <c r="E176" s="49">
        <v>0</v>
      </c>
      <c r="F176" s="49">
        <v>2</v>
      </c>
      <c r="G176" s="49">
        <v>74.625</v>
      </c>
      <c r="H176" s="49">
        <v>0</v>
      </c>
      <c r="I176" s="49">
        <v>1</v>
      </c>
      <c r="J176" s="49">
        <v>0</v>
      </c>
      <c r="K176" s="49">
        <v>3.4178887310000001</v>
      </c>
      <c r="L176" s="49">
        <v>165908.66932789699</v>
      </c>
      <c r="M176" s="49">
        <v>138300.44</v>
      </c>
      <c r="N176" s="49">
        <v>0</v>
      </c>
      <c r="P176" s="49">
        <v>0</v>
      </c>
      <c r="Q176" s="49">
        <v>0</v>
      </c>
      <c r="R176" s="49">
        <v>1</v>
      </c>
      <c r="S176" s="49">
        <v>0</v>
      </c>
      <c r="T176" s="49">
        <v>304209.10932789702</v>
      </c>
      <c r="U176" s="49">
        <v>308052.83</v>
      </c>
      <c r="V176" s="49">
        <v>22395.439999999999</v>
      </c>
      <c r="W176" s="49">
        <v>330448.27</v>
      </c>
      <c r="X176" s="49">
        <v>304209.10932789702</v>
      </c>
      <c r="Y176" s="49">
        <v>3620.45</v>
      </c>
      <c r="Z176" s="49">
        <v>4983.71</v>
      </c>
      <c r="AA176" s="47">
        <v>312813.269327897</v>
      </c>
    </row>
    <row r="177" spans="1:27" hidden="1" x14ac:dyDescent="0.2">
      <c r="A177" s="49" t="s">
        <v>284</v>
      </c>
      <c r="B177" s="49">
        <v>34.526584663999998</v>
      </c>
      <c r="C177" s="49">
        <v>75</v>
      </c>
      <c r="D177" s="49">
        <v>6.5979592499999997</v>
      </c>
      <c r="E177" s="49">
        <v>0</v>
      </c>
      <c r="F177" s="49">
        <v>4</v>
      </c>
      <c r="G177" s="49">
        <v>256.625</v>
      </c>
      <c r="H177" s="49">
        <v>0.75</v>
      </c>
      <c r="I177" s="49">
        <v>1</v>
      </c>
      <c r="J177" s="49">
        <v>0</v>
      </c>
      <c r="K177" s="49">
        <v>4.193826917</v>
      </c>
      <c r="L177" s="49">
        <v>360458.06946591003</v>
      </c>
      <c r="M177" s="49">
        <v>0</v>
      </c>
      <c r="N177" s="49">
        <v>0</v>
      </c>
      <c r="P177" s="49">
        <v>0</v>
      </c>
      <c r="Q177" s="49">
        <v>0</v>
      </c>
      <c r="R177" s="49">
        <v>1</v>
      </c>
      <c r="S177" s="49">
        <v>0</v>
      </c>
      <c r="T177" s="49">
        <v>360458.06946591003</v>
      </c>
      <c r="U177" s="49">
        <v>307284.17</v>
      </c>
      <c r="V177" s="49">
        <v>31619.54</v>
      </c>
      <c r="W177" s="49">
        <v>338903.71</v>
      </c>
      <c r="X177" s="49">
        <v>338903.71</v>
      </c>
      <c r="Y177" s="49">
        <v>3478.92</v>
      </c>
      <c r="Z177" s="49">
        <v>4788.88</v>
      </c>
      <c r="AA177" s="47">
        <v>347171.51</v>
      </c>
    </row>
    <row r="178" spans="1:27" hidden="1" x14ac:dyDescent="0.2">
      <c r="A178" s="49" t="s">
        <v>285</v>
      </c>
      <c r="B178" s="49">
        <v>256.24398086399998</v>
      </c>
      <c r="C178" s="49">
        <v>533</v>
      </c>
      <c r="D178" s="49">
        <v>5.2662994999999997</v>
      </c>
      <c r="E178" s="49">
        <v>0</v>
      </c>
      <c r="F178" s="49">
        <v>1</v>
      </c>
      <c r="G178" s="49">
        <v>221.875</v>
      </c>
      <c r="H178" s="49">
        <v>2</v>
      </c>
      <c r="I178" s="49">
        <v>0</v>
      </c>
      <c r="J178" s="49">
        <v>0</v>
      </c>
      <c r="K178" s="49">
        <v>4.1116373490000004</v>
      </c>
      <c r="L178" s="49">
        <v>332016.965965621</v>
      </c>
      <c r="M178" s="49">
        <v>0</v>
      </c>
      <c r="N178" s="49">
        <v>0</v>
      </c>
      <c r="P178" s="49">
        <v>0</v>
      </c>
      <c r="Q178" s="49">
        <v>0</v>
      </c>
      <c r="R178" s="49">
        <v>1</v>
      </c>
      <c r="S178" s="49">
        <v>0</v>
      </c>
      <c r="T178" s="49">
        <v>332016.965965621</v>
      </c>
      <c r="U178" s="49">
        <v>209441.45</v>
      </c>
      <c r="V178" s="49">
        <v>7581.78</v>
      </c>
      <c r="W178" s="49">
        <v>217023.23</v>
      </c>
      <c r="X178" s="49">
        <v>217023.23</v>
      </c>
      <c r="Y178" s="49">
        <v>2608.7800000000002</v>
      </c>
      <c r="Z178" s="49">
        <v>3591.11</v>
      </c>
      <c r="AA178" s="47">
        <v>223223.12</v>
      </c>
    </row>
    <row r="179" spans="1:27" hidden="1" x14ac:dyDescent="0.2">
      <c r="A179" s="49" t="s">
        <v>286</v>
      </c>
      <c r="B179" s="49">
        <v>45.295788715999997</v>
      </c>
      <c r="C179" s="49">
        <v>140</v>
      </c>
      <c r="D179" s="49">
        <v>4.5650515</v>
      </c>
      <c r="E179" s="49">
        <v>0</v>
      </c>
      <c r="F179" s="49">
        <v>7.25</v>
      </c>
      <c r="G179" s="49">
        <v>2487.375</v>
      </c>
      <c r="H179" s="49">
        <v>173.625</v>
      </c>
      <c r="I179" s="49">
        <v>0</v>
      </c>
      <c r="J179" s="49">
        <v>0</v>
      </c>
      <c r="K179" s="49">
        <v>6.1794472139999996</v>
      </c>
      <c r="L179" s="49">
        <v>2625419.4030613601</v>
      </c>
      <c r="M179" s="49">
        <v>0</v>
      </c>
      <c r="N179" s="49">
        <v>0</v>
      </c>
      <c r="P179" s="49">
        <v>0</v>
      </c>
      <c r="Q179" s="49">
        <v>0</v>
      </c>
      <c r="R179" s="49">
        <v>1</v>
      </c>
      <c r="S179" s="49">
        <v>1400</v>
      </c>
      <c r="T179" s="49">
        <v>2626819.4030613601</v>
      </c>
      <c r="U179" s="49">
        <v>2705337.08</v>
      </c>
      <c r="V179" s="49">
        <v>185315.59</v>
      </c>
      <c r="W179" s="49">
        <v>2890652.67</v>
      </c>
      <c r="X179" s="49">
        <v>2626819.4030613601</v>
      </c>
      <c r="Y179" s="49">
        <v>29802.95</v>
      </c>
      <c r="Z179" s="49">
        <v>38702.93</v>
      </c>
      <c r="AA179" s="47">
        <v>2695325.28306136</v>
      </c>
    </row>
    <row r="180" spans="1:27" hidden="1" x14ac:dyDescent="0.2">
      <c r="A180" s="49" t="s">
        <v>287</v>
      </c>
      <c r="B180" s="49">
        <v>291.31738015399998</v>
      </c>
      <c r="C180" s="49">
        <v>390</v>
      </c>
      <c r="D180" s="49">
        <v>4.1248537499999998</v>
      </c>
      <c r="E180" s="49">
        <v>0</v>
      </c>
      <c r="F180" s="49">
        <v>9.75</v>
      </c>
      <c r="G180" s="49">
        <v>2256.75</v>
      </c>
      <c r="H180" s="49">
        <v>293.625</v>
      </c>
      <c r="I180" s="49">
        <v>0</v>
      </c>
      <c r="J180" s="49">
        <v>0</v>
      </c>
      <c r="K180" s="49">
        <v>6.2445970580000001</v>
      </c>
      <c r="L180" s="49">
        <v>2802159.8640586901</v>
      </c>
      <c r="M180" s="49">
        <v>0</v>
      </c>
      <c r="N180" s="49">
        <v>0</v>
      </c>
      <c r="P180" s="49">
        <v>0</v>
      </c>
      <c r="Q180" s="49">
        <v>0</v>
      </c>
      <c r="R180" s="49">
        <v>1</v>
      </c>
      <c r="S180" s="49">
        <v>35000</v>
      </c>
      <c r="T180" s="49">
        <v>2837159.8640586901</v>
      </c>
      <c r="U180" s="49">
        <v>2698786.41</v>
      </c>
      <c r="V180" s="49">
        <v>62341.97</v>
      </c>
      <c r="W180" s="49">
        <v>2761128.38</v>
      </c>
      <c r="X180" s="49">
        <v>2761128.38</v>
      </c>
      <c r="Y180" s="49">
        <v>36696.67</v>
      </c>
      <c r="Z180" s="49">
        <v>50514.62</v>
      </c>
      <c r="AA180" s="47">
        <v>2848339.67</v>
      </c>
    </row>
    <row r="181" spans="1:27" hidden="1" x14ac:dyDescent="0.2">
      <c r="A181" s="49" t="s">
        <v>288</v>
      </c>
      <c r="B181" s="49">
        <v>77.217532813999995</v>
      </c>
      <c r="C181" s="49">
        <v>66</v>
      </c>
      <c r="D181" s="49">
        <v>6.3788838749999996</v>
      </c>
      <c r="E181" s="49">
        <v>0</v>
      </c>
      <c r="F181" s="49">
        <v>2</v>
      </c>
      <c r="G181" s="49">
        <v>51.75</v>
      </c>
      <c r="H181" s="49">
        <v>0</v>
      </c>
      <c r="I181" s="49">
        <v>0</v>
      </c>
      <c r="J181" s="49">
        <v>1</v>
      </c>
      <c r="K181" s="49">
        <v>2.7690089019999999</v>
      </c>
      <c r="L181" s="49">
        <v>86708.994620609999</v>
      </c>
      <c r="M181" s="49">
        <v>0</v>
      </c>
      <c r="N181" s="49">
        <v>0</v>
      </c>
      <c r="P181" s="49">
        <v>0</v>
      </c>
      <c r="Q181" s="49">
        <v>0</v>
      </c>
      <c r="R181" s="49">
        <v>1</v>
      </c>
      <c r="S181" s="49">
        <v>0</v>
      </c>
      <c r="T181" s="49">
        <v>86708.994620609999</v>
      </c>
      <c r="U181" s="49">
        <v>76872</v>
      </c>
      <c r="V181" s="49">
        <v>15751.07</v>
      </c>
      <c r="W181" s="49">
        <v>92623.07</v>
      </c>
      <c r="X181" s="49">
        <v>86708.994620609999</v>
      </c>
      <c r="Y181" s="49">
        <v>1109.78</v>
      </c>
      <c r="Z181" s="49">
        <v>1527.66</v>
      </c>
      <c r="AA181" s="47">
        <v>89346.434620610002</v>
      </c>
    </row>
    <row r="182" spans="1:27" hidden="1" x14ac:dyDescent="0.2">
      <c r="A182" s="49" t="s">
        <v>289</v>
      </c>
      <c r="B182" s="49">
        <v>293.54836808599998</v>
      </c>
      <c r="C182" s="49">
        <v>911</v>
      </c>
      <c r="D182" s="49">
        <v>4.0616744999999996</v>
      </c>
      <c r="E182" s="49">
        <v>0</v>
      </c>
      <c r="F182" s="49">
        <v>25.25</v>
      </c>
      <c r="G182" s="49">
        <v>7481.75</v>
      </c>
      <c r="H182" s="49">
        <v>946.125</v>
      </c>
      <c r="I182" s="49">
        <v>0</v>
      </c>
      <c r="J182" s="49">
        <v>0</v>
      </c>
      <c r="K182" s="49">
        <v>7.4034556519999999</v>
      </c>
      <c r="L182" s="49">
        <v>8928506.1262359694</v>
      </c>
      <c r="M182" s="49">
        <v>0</v>
      </c>
      <c r="N182" s="49">
        <v>0</v>
      </c>
      <c r="P182" s="49">
        <v>0</v>
      </c>
      <c r="Q182" s="49">
        <v>0</v>
      </c>
      <c r="R182" s="49">
        <v>1</v>
      </c>
      <c r="S182" s="49">
        <v>2415</v>
      </c>
      <c r="T182" s="49">
        <v>8930921.1262359694</v>
      </c>
      <c r="U182" s="49">
        <v>11720960.710000001</v>
      </c>
      <c r="V182" s="49">
        <v>341079.96</v>
      </c>
      <c r="W182" s="49">
        <v>12062040.67</v>
      </c>
      <c r="X182" s="49">
        <v>8930921.1262359694</v>
      </c>
      <c r="Y182" s="49">
        <v>120576.62</v>
      </c>
      <c r="Z182" s="49">
        <v>165979.15</v>
      </c>
      <c r="AA182" s="47">
        <v>9217476.8962359708</v>
      </c>
    </row>
    <row r="183" spans="1:27" hidden="1" x14ac:dyDescent="0.2">
      <c r="A183" s="49" t="s">
        <v>290</v>
      </c>
      <c r="B183" s="49">
        <v>82.642875081</v>
      </c>
      <c r="C183" s="49">
        <v>122</v>
      </c>
      <c r="D183" s="49">
        <v>4.2901189999999998</v>
      </c>
      <c r="E183" s="49">
        <v>0</v>
      </c>
      <c r="F183" s="49">
        <v>1</v>
      </c>
      <c r="G183" s="49">
        <v>119.5</v>
      </c>
      <c r="H183" s="49">
        <v>0</v>
      </c>
      <c r="I183" s="49">
        <v>0</v>
      </c>
      <c r="J183" s="49">
        <v>0</v>
      </c>
      <c r="K183" s="49">
        <v>3.5084246549999998</v>
      </c>
      <c r="L183" s="49">
        <v>181630.31335195201</v>
      </c>
      <c r="M183" s="49">
        <v>0</v>
      </c>
      <c r="N183" s="49">
        <v>3857.45</v>
      </c>
      <c r="P183" s="49">
        <v>0</v>
      </c>
      <c r="Q183" s="49">
        <v>0</v>
      </c>
      <c r="R183" s="49">
        <v>1</v>
      </c>
      <c r="S183" s="49">
        <v>0</v>
      </c>
      <c r="T183" s="49">
        <v>185487.76335195199</v>
      </c>
      <c r="U183" s="49">
        <v>187831.42</v>
      </c>
      <c r="V183" s="49">
        <v>21826.01</v>
      </c>
      <c r="W183" s="49">
        <v>209657.43</v>
      </c>
      <c r="X183" s="49">
        <v>185487.76335195199</v>
      </c>
      <c r="Y183" s="49">
        <v>1487.75</v>
      </c>
      <c r="Z183" s="49">
        <v>2047.95</v>
      </c>
      <c r="AA183" s="47">
        <v>189023.463351952</v>
      </c>
    </row>
    <row r="184" spans="1:27" hidden="1" x14ac:dyDescent="0.2">
      <c r="A184" s="49" t="s">
        <v>291</v>
      </c>
      <c r="B184" s="49">
        <v>196.66465799100001</v>
      </c>
      <c r="C184" s="49">
        <v>70</v>
      </c>
      <c r="D184" s="49">
        <v>9.7460737500000008</v>
      </c>
      <c r="E184" s="49">
        <v>0</v>
      </c>
      <c r="F184" s="49">
        <v>2</v>
      </c>
      <c r="G184" s="49">
        <v>257.375</v>
      </c>
      <c r="H184" s="49">
        <v>0</v>
      </c>
      <c r="I184" s="49">
        <v>1</v>
      </c>
      <c r="J184" s="49">
        <v>0</v>
      </c>
      <c r="K184" s="49">
        <v>4.2863310700000001</v>
      </c>
      <c r="L184" s="49">
        <v>395392.83555780398</v>
      </c>
      <c r="M184" s="49">
        <v>0</v>
      </c>
      <c r="N184" s="49">
        <v>0</v>
      </c>
      <c r="P184" s="49">
        <v>0</v>
      </c>
      <c r="Q184" s="49">
        <v>0</v>
      </c>
      <c r="R184" s="49">
        <v>1</v>
      </c>
      <c r="S184" s="49">
        <v>244.3</v>
      </c>
      <c r="T184" s="49">
        <v>395637.13555780402</v>
      </c>
      <c r="U184" s="49">
        <v>342052.39</v>
      </c>
      <c r="V184" s="49">
        <v>0</v>
      </c>
      <c r="W184" s="49">
        <v>342052.39</v>
      </c>
      <c r="X184" s="49">
        <v>342052.39</v>
      </c>
      <c r="Y184" s="49">
        <v>3842.41</v>
      </c>
      <c r="Z184" s="49">
        <v>5289.25</v>
      </c>
      <c r="AA184" s="47">
        <v>351184.05</v>
      </c>
    </row>
    <row r="185" spans="1:27" hidden="1" x14ac:dyDescent="0.2">
      <c r="A185" s="49" t="s">
        <v>292</v>
      </c>
      <c r="B185" s="49">
        <v>147.62751355500001</v>
      </c>
      <c r="C185" s="49">
        <v>430</v>
      </c>
      <c r="D185" s="49">
        <v>4.1926476250000002</v>
      </c>
      <c r="E185" s="49">
        <v>0</v>
      </c>
      <c r="F185" s="49">
        <v>2</v>
      </c>
      <c r="G185" s="49">
        <v>283.875</v>
      </c>
      <c r="H185" s="49">
        <v>2</v>
      </c>
      <c r="I185" s="49">
        <v>0</v>
      </c>
      <c r="J185" s="49">
        <v>0</v>
      </c>
      <c r="K185" s="49">
        <v>4.22899812</v>
      </c>
      <c r="L185" s="49">
        <v>373361.39629071997</v>
      </c>
      <c r="M185" s="49">
        <v>0</v>
      </c>
      <c r="N185" s="49">
        <v>0</v>
      </c>
      <c r="P185" s="49">
        <v>0</v>
      </c>
      <c r="Q185" s="49">
        <v>0</v>
      </c>
      <c r="R185" s="49">
        <v>1</v>
      </c>
      <c r="S185" s="49">
        <v>0</v>
      </c>
      <c r="T185" s="49">
        <v>373361.39629071997</v>
      </c>
      <c r="U185" s="49">
        <v>220317.98</v>
      </c>
      <c r="V185" s="49">
        <v>6124.84</v>
      </c>
      <c r="W185" s="49">
        <v>226442.82</v>
      </c>
      <c r="X185" s="49">
        <v>226442.82</v>
      </c>
      <c r="Y185" s="49">
        <v>2555.71</v>
      </c>
      <c r="Z185" s="49">
        <v>3518.05</v>
      </c>
      <c r="AA185" s="47">
        <v>232516.58</v>
      </c>
    </row>
    <row r="186" spans="1:27" hidden="1" x14ac:dyDescent="0.2">
      <c r="A186" s="49" t="s">
        <v>293</v>
      </c>
      <c r="B186" s="49">
        <v>109.84220895999999</v>
      </c>
      <c r="C186" s="49">
        <v>762</v>
      </c>
      <c r="D186" s="49">
        <v>4.534357</v>
      </c>
      <c r="E186" s="49">
        <v>0</v>
      </c>
      <c r="F186" s="49">
        <v>20.75</v>
      </c>
      <c r="G186" s="49">
        <v>7341.625</v>
      </c>
      <c r="H186" s="49">
        <v>459.75</v>
      </c>
      <c r="I186" s="49">
        <v>0</v>
      </c>
      <c r="J186" s="49">
        <v>0</v>
      </c>
      <c r="K186" s="49">
        <v>7.2351784869999998</v>
      </c>
      <c r="L186" s="49">
        <v>7545655.2129389904</v>
      </c>
      <c r="M186" s="49">
        <v>0</v>
      </c>
      <c r="N186" s="49">
        <v>0</v>
      </c>
      <c r="P186" s="49">
        <v>0</v>
      </c>
      <c r="Q186" s="49">
        <v>0</v>
      </c>
      <c r="R186" s="49">
        <v>1</v>
      </c>
      <c r="S186" s="49">
        <v>525</v>
      </c>
      <c r="T186" s="49">
        <v>7546180.2129389904</v>
      </c>
      <c r="U186" s="49">
        <v>7333970.5099999998</v>
      </c>
      <c r="V186" s="49">
        <v>207551.37</v>
      </c>
      <c r="W186" s="49">
        <v>7541521.8799999999</v>
      </c>
      <c r="X186" s="49">
        <v>7541521.8799999999</v>
      </c>
      <c r="Y186" s="49">
        <v>85169.22</v>
      </c>
      <c r="Z186" s="49">
        <v>104677.92</v>
      </c>
      <c r="AA186" s="47">
        <v>7731369.0199999996</v>
      </c>
    </row>
    <row r="187" spans="1:27" hidden="1" x14ac:dyDescent="0.2">
      <c r="A187" s="49" t="s">
        <v>294</v>
      </c>
      <c r="B187" s="49">
        <v>67.285440092000002</v>
      </c>
      <c r="C187" s="49">
        <v>217</v>
      </c>
      <c r="D187" s="49">
        <v>5.1509547500000004</v>
      </c>
      <c r="E187" s="49">
        <v>0</v>
      </c>
      <c r="F187" s="49">
        <v>3.375</v>
      </c>
      <c r="G187" s="49">
        <v>698</v>
      </c>
      <c r="H187" s="49">
        <v>65</v>
      </c>
      <c r="I187" s="49">
        <v>0</v>
      </c>
      <c r="J187" s="49">
        <v>1</v>
      </c>
      <c r="K187" s="49">
        <v>4.9133158339999996</v>
      </c>
      <c r="L187" s="49">
        <v>740158.650028534</v>
      </c>
      <c r="M187" s="49">
        <v>36653.4</v>
      </c>
      <c r="N187" s="49">
        <v>0</v>
      </c>
      <c r="P187" s="49">
        <v>0</v>
      </c>
      <c r="Q187" s="49">
        <v>0</v>
      </c>
      <c r="R187" s="49">
        <v>1</v>
      </c>
      <c r="S187" s="49">
        <v>3708.6</v>
      </c>
      <c r="T187" s="49">
        <v>780520.650028534</v>
      </c>
      <c r="U187" s="49">
        <v>790382.63</v>
      </c>
      <c r="V187" s="49">
        <v>70344.05</v>
      </c>
      <c r="W187" s="49">
        <v>860726.68</v>
      </c>
      <c r="X187" s="49">
        <v>780520.650028534</v>
      </c>
      <c r="Y187" s="49">
        <v>5230.57</v>
      </c>
      <c r="Z187" s="49">
        <v>6792.55</v>
      </c>
      <c r="AA187" s="47">
        <v>792543.770028534</v>
      </c>
    </row>
    <row r="188" spans="1:27" hidden="1" x14ac:dyDescent="0.2">
      <c r="A188" s="49" t="s">
        <v>295</v>
      </c>
      <c r="B188" s="49">
        <v>531.13982243400005</v>
      </c>
      <c r="C188" s="49">
        <v>663</v>
      </c>
      <c r="D188" s="49">
        <v>8.8099776250000001</v>
      </c>
      <c r="E188" s="49">
        <v>0</v>
      </c>
      <c r="F188" s="49">
        <v>2</v>
      </c>
      <c r="G188" s="49">
        <v>160.75</v>
      </c>
      <c r="H188" s="49">
        <v>0</v>
      </c>
      <c r="I188" s="49">
        <v>0</v>
      </c>
      <c r="J188" s="49">
        <v>0</v>
      </c>
      <c r="K188" s="49">
        <v>3.9634809359999998</v>
      </c>
      <c r="L188" s="49">
        <v>286296.97820964799</v>
      </c>
      <c r="M188" s="49">
        <v>0</v>
      </c>
      <c r="N188" s="49">
        <v>305605.46000000002</v>
      </c>
      <c r="P188" s="49">
        <v>0</v>
      </c>
      <c r="Q188" s="49">
        <v>0</v>
      </c>
      <c r="R188" s="49">
        <v>1</v>
      </c>
      <c r="S188" s="49">
        <v>490</v>
      </c>
      <c r="T188" s="49">
        <v>592392.43820964801</v>
      </c>
      <c r="U188" s="49">
        <v>599877.39</v>
      </c>
      <c r="V188" s="49">
        <v>37492.339999999997</v>
      </c>
      <c r="W188" s="49">
        <v>637369.73</v>
      </c>
      <c r="X188" s="49">
        <v>592392.43820964801</v>
      </c>
      <c r="Y188" s="49">
        <v>6086.09</v>
      </c>
      <c r="Z188" s="49">
        <v>8377.7800000000007</v>
      </c>
      <c r="AA188" s="47">
        <v>606856.30820964801</v>
      </c>
    </row>
    <row r="189" spans="1:27" hidden="1" x14ac:dyDescent="0.2">
      <c r="A189" s="49" t="s">
        <v>296</v>
      </c>
      <c r="B189" s="49">
        <v>91.285832837000001</v>
      </c>
      <c r="C189" s="49">
        <v>376</v>
      </c>
      <c r="D189" s="49">
        <v>4.2747039999999998</v>
      </c>
      <c r="E189" s="49">
        <v>0</v>
      </c>
      <c r="F189" s="49">
        <v>8.25</v>
      </c>
      <c r="G189" s="49">
        <v>1693</v>
      </c>
      <c r="H189" s="49">
        <v>169.375</v>
      </c>
      <c r="I189" s="49">
        <v>0</v>
      </c>
      <c r="J189" s="49">
        <v>0</v>
      </c>
      <c r="K189" s="49">
        <v>5.9438679089999997</v>
      </c>
      <c r="L189" s="49">
        <v>2074378.0035761299</v>
      </c>
      <c r="M189" s="49">
        <v>0</v>
      </c>
      <c r="N189" s="49">
        <v>0</v>
      </c>
      <c r="P189" s="49">
        <v>0</v>
      </c>
      <c r="Q189" s="49">
        <v>0</v>
      </c>
      <c r="R189" s="49">
        <v>1</v>
      </c>
      <c r="S189" s="49">
        <v>0</v>
      </c>
      <c r="T189" s="49">
        <v>2074378.0035761299</v>
      </c>
      <c r="U189" s="49">
        <v>2100588.0299999998</v>
      </c>
      <c r="V189" s="49">
        <v>168257.1</v>
      </c>
      <c r="W189" s="49">
        <v>2268845.13</v>
      </c>
      <c r="X189" s="49">
        <v>2074378.0035761299</v>
      </c>
      <c r="Y189" s="49">
        <v>25261.13</v>
      </c>
      <c r="Z189" s="49">
        <v>34773.08</v>
      </c>
      <c r="AA189" s="47">
        <v>2134412.2135761301</v>
      </c>
    </row>
    <row r="190" spans="1:27" hidden="1" x14ac:dyDescent="0.2">
      <c r="A190" s="49" t="s">
        <v>297</v>
      </c>
      <c r="B190" s="49">
        <v>57.837492367000003</v>
      </c>
      <c r="C190" s="49">
        <v>330</v>
      </c>
      <c r="D190" s="49">
        <v>4.2971867499999998</v>
      </c>
      <c r="E190" s="49">
        <v>0</v>
      </c>
      <c r="F190" s="49">
        <v>3.375</v>
      </c>
      <c r="G190" s="49">
        <v>421.125</v>
      </c>
      <c r="H190" s="49">
        <v>35.25</v>
      </c>
      <c r="I190" s="49">
        <v>0</v>
      </c>
      <c r="J190" s="49">
        <v>0</v>
      </c>
      <c r="K190" s="49">
        <v>4.7633644510000002</v>
      </c>
      <c r="L190" s="49">
        <v>637091.42678181198</v>
      </c>
      <c r="M190" s="49">
        <v>0</v>
      </c>
      <c r="N190" s="49">
        <v>0</v>
      </c>
      <c r="P190" s="49">
        <v>0</v>
      </c>
      <c r="Q190" s="49">
        <v>0</v>
      </c>
      <c r="R190" s="49">
        <v>1</v>
      </c>
      <c r="S190" s="49">
        <v>1400</v>
      </c>
      <c r="T190" s="49">
        <v>886182.63678181195</v>
      </c>
      <c r="U190" s="49">
        <v>897379.67</v>
      </c>
      <c r="V190" s="49">
        <v>34190.17</v>
      </c>
      <c r="W190" s="49">
        <v>931569.84</v>
      </c>
      <c r="X190" s="49">
        <v>886182.63678181195</v>
      </c>
      <c r="Y190" s="49">
        <v>6441.73</v>
      </c>
      <c r="Z190" s="49">
        <v>7917.26</v>
      </c>
      <c r="AA190" s="47">
        <v>900541.62678181205</v>
      </c>
    </row>
    <row r="191" spans="1:27" hidden="1" x14ac:dyDescent="0.2">
      <c r="A191" s="49" t="s">
        <v>298</v>
      </c>
      <c r="B191" s="49">
        <v>500.93231954800001</v>
      </c>
      <c r="C191" s="49">
        <v>645</v>
      </c>
      <c r="D191" s="49">
        <v>14.818868625</v>
      </c>
      <c r="E191" s="49">
        <v>0</v>
      </c>
      <c r="F191" s="49">
        <v>1</v>
      </c>
      <c r="G191" s="49">
        <v>350.125</v>
      </c>
      <c r="H191" s="49">
        <v>0</v>
      </c>
      <c r="I191" s="49">
        <v>0</v>
      </c>
      <c r="J191" s="49">
        <v>0</v>
      </c>
      <c r="K191" s="49">
        <v>4.7162443400000003</v>
      </c>
      <c r="L191" s="49">
        <v>607767.89730497601</v>
      </c>
      <c r="M191" s="49">
        <v>0</v>
      </c>
      <c r="N191" s="49">
        <v>0</v>
      </c>
      <c r="P191" s="49">
        <v>0</v>
      </c>
      <c r="Q191" s="49">
        <v>0</v>
      </c>
      <c r="R191" s="49">
        <v>1</v>
      </c>
      <c r="S191" s="49">
        <v>28602</v>
      </c>
      <c r="T191" s="49">
        <v>636369.89730497601</v>
      </c>
      <c r="U191" s="49">
        <v>452506.48</v>
      </c>
      <c r="V191" s="49">
        <v>8099.87</v>
      </c>
      <c r="W191" s="49">
        <v>460606.35</v>
      </c>
      <c r="X191" s="49">
        <v>460606.35</v>
      </c>
      <c r="Y191" s="49">
        <v>5766.02</v>
      </c>
      <c r="Z191" s="49">
        <v>7937.19</v>
      </c>
      <c r="AA191" s="47">
        <v>474309.56</v>
      </c>
    </row>
    <row r="192" spans="1:27" hidden="1" x14ac:dyDescent="0.2">
      <c r="A192" s="49" t="s">
        <v>299</v>
      </c>
      <c r="B192" s="49">
        <v>538.94220222800004</v>
      </c>
      <c r="C192" s="49">
        <v>537</v>
      </c>
      <c r="D192" s="49">
        <v>5.0855667499999999</v>
      </c>
      <c r="E192" s="49">
        <v>0</v>
      </c>
      <c r="F192" s="49">
        <v>9</v>
      </c>
      <c r="G192" s="49">
        <v>1751.25</v>
      </c>
      <c r="H192" s="49">
        <v>91.375</v>
      </c>
      <c r="I192" s="49">
        <v>0</v>
      </c>
      <c r="J192" s="49">
        <v>0</v>
      </c>
      <c r="K192" s="49">
        <v>5.9951533489999997</v>
      </c>
      <c r="L192" s="49">
        <v>2183538.6413179799</v>
      </c>
      <c r="M192" s="49">
        <v>0</v>
      </c>
      <c r="N192" s="49">
        <v>0</v>
      </c>
      <c r="P192" s="49">
        <v>0</v>
      </c>
      <c r="Q192" s="49">
        <v>0</v>
      </c>
      <c r="R192" s="49">
        <v>1</v>
      </c>
      <c r="S192" s="49">
        <v>630</v>
      </c>
      <c r="T192" s="49">
        <v>2184168.6413179799</v>
      </c>
      <c r="U192" s="49">
        <v>1917598.02</v>
      </c>
      <c r="V192" s="49">
        <v>79772.08</v>
      </c>
      <c r="W192" s="49">
        <v>1997370.1</v>
      </c>
      <c r="X192" s="49">
        <v>1997370.1</v>
      </c>
      <c r="Y192" s="49">
        <v>22591.22</v>
      </c>
      <c r="Z192" s="49">
        <v>31097.84</v>
      </c>
      <c r="AA192" s="47">
        <v>2051059.16</v>
      </c>
    </row>
    <row r="193" spans="1:27" hidden="1" x14ac:dyDescent="0.2">
      <c r="A193" s="49" t="s">
        <v>300</v>
      </c>
      <c r="B193" s="49">
        <v>599.16</v>
      </c>
      <c r="C193" s="49">
        <v>6671</v>
      </c>
      <c r="D193" s="49">
        <v>3.4290853750000001</v>
      </c>
      <c r="E193" s="49">
        <v>0</v>
      </c>
      <c r="F193" s="49">
        <v>18.25</v>
      </c>
      <c r="G193" s="49">
        <v>0</v>
      </c>
      <c r="H193" s="49">
        <v>199</v>
      </c>
      <c r="I193" s="49">
        <v>0</v>
      </c>
      <c r="J193" s="49">
        <v>0</v>
      </c>
      <c r="K193" s="49">
        <v>1.187416072</v>
      </c>
      <c r="L193" s="49">
        <v>17831.468552517999</v>
      </c>
      <c r="M193" s="49">
        <v>0</v>
      </c>
      <c r="N193" s="49">
        <v>0</v>
      </c>
      <c r="P193" s="49">
        <v>1910462.15</v>
      </c>
      <c r="Q193" s="49">
        <v>0</v>
      </c>
      <c r="R193" s="49">
        <v>1</v>
      </c>
      <c r="S193" s="49">
        <v>0</v>
      </c>
      <c r="T193" s="49">
        <v>1928293.6185525099</v>
      </c>
      <c r="U193" s="49">
        <v>1952657.85</v>
      </c>
      <c r="V193" s="49">
        <v>121845.85</v>
      </c>
      <c r="W193" s="49">
        <v>2074503.7</v>
      </c>
      <c r="X193" s="49">
        <v>1928293.6185525099</v>
      </c>
      <c r="Y193" s="49">
        <v>49847.03</v>
      </c>
      <c r="Z193" s="49">
        <v>0</v>
      </c>
      <c r="AA193" s="47">
        <v>1978140.64855251</v>
      </c>
    </row>
    <row r="194" spans="1:27" hidden="1" x14ac:dyDescent="0.2">
      <c r="A194" s="49" t="s">
        <v>301</v>
      </c>
      <c r="B194" s="49">
        <v>206.60266206099999</v>
      </c>
      <c r="C194" s="49">
        <v>385</v>
      </c>
      <c r="D194" s="49">
        <v>3.505082625</v>
      </c>
      <c r="E194" s="49">
        <v>0</v>
      </c>
      <c r="F194" s="49">
        <v>7</v>
      </c>
      <c r="G194" s="49">
        <v>865.625</v>
      </c>
      <c r="H194" s="49">
        <v>99.625</v>
      </c>
      <c r="I194" s="49">
        <v>0</v>
      </c>
      <c r="J194" s="49">
        <v>0</v>
      </c>
      <c r="K194" s="49">
        <v>5.4118334020000001</v>
      </c>
      <c r="L194" s="49">
        <v>1218507.61512482</v>
      </c>
      <c r="M194" s="49">
        <v>0</v>
      </c>
      <c r="N194" s="49">
        <v>0</v>
      </c>
      <c r="P194" s="49">
        <v>0</v>
      </c>
      <c r="Q194" s="49">
        <v>0</v>
      </c>
      <c r="R194" s="49">
        <v>1</v>
      </c>
      <c r="S194" s="49">
        <v>70</v>
      </c>
      <c r="T194" s="49">
        <v>1218577.61512482</v>
      </c>
      <c r="U194" s="49">
        <v>1246332.7</v>
      </c>
      <c r="V194" s="49">
        <v>54838.64</v>
      </c>
      <c r="W194" s="49">
        <v>1301171.3400000001</v>
      </c>
      <c r="X194" s="49">
        <v>1218577.61512482</v>
      </c>
      <c r="Y194" s="49">
        <v>14739.15</v>
      </c>
      <c r="Z194" s="49">
        <v>20289.099999999999</v>
      </c>
      <c r="AA194" s="47">
        <v>1253605.86512482</v>
      </c>
    </row>
    <row r="195" spans="1:27" hidden="1" x14ac:dyDescent="0.2">
      <c r="A195" s="49" t="s">
        <v>302</v>
      </c>
      <c r="B195" s="49">
        <v>53.117700444999997</v>
      </c>
      <c r="C195" s="49">
        <v>581</v>
      </c>
      <c r="D195" s="49">
        <v>2.53182975</v>
      </c>
      <c r="E195" s="49">
        <v>0</v>
      </c>
      <c r="F195" s="49">
        <v>34</v>
      </c>
      <c r="G195" s="49">
        <v>15027.625</v>
      </c>
      <c r="H195" s="49">
        <v>977.875</v>
      </c>
      <c r="I195" s="49">
        <v>0</v>
      </c>
      <c r="J195" s="49">
        <v>0</v>
      </c>
      <c r="K195" s="49">
        <v>7.8908118390000004</v>
      </c>
      <c r="L195" s="49">
        <v>14535664.946639</v>
      </c>
      <c r="M195" s="49">
        <v>0</v>
      </c>
      <c r="N195" s="49">
        <v>0</v>
      </c>
      <c r="P195" s="49">
        <v>0</v>
      </c>
      <c r="Q195" s="49">
        <v>0</v>
      </c>
      <c r="R195" s="49">
        <v>1</v>
      </c>
      <c r="S195" s="49">
        <v>77847.7</v>
      </c>
      <c r="T195" s="49">
        <v>14613512.646639001</v>
      </c>
      <c r="U195" s="49">
        <v>18877337.32</v>
      </c>
      <c r="V195" s="49">
        <v>841929.24</v>
      </c>
      <c r="W195" s="49">
        <v>19719266.559999999</v>
      </c>
      <c r="X195" s="49">
        <v>14613512.646639001</v>
      </c>
      <c r="Y195" s="49">
        <v>185534.87</v>
      </c>
      <c r="Z195" s="49">
        <v>228033.14</v>
      </c>
      <c r="AA195" s="47">
        <v>15027080.656639</v>
      </c>
    </row>
    <row r="196" spans="1:27" hidden="1" x14ac:dyDescent="0.2">
      <c r="A196" s="49" t="s">
        <v>303</v>
      </c>
      <c r="B196" s="49">
        <v>274.24735142100002</v>
      </c>
      <c r="C196" s="49">
        <v>248</v>
      </c>
      <c r="D196" s="49">
        <v>5.8256249999999996</v>
      </c>
      <c r="E196" s="49">
        <v>0</v>
      </c>
      <c r="F196" s="49">
        <v>1</v>
      </c>
      <c r="G196" s="49">
        <v>67.5</v>
      </c>
      <c r="H196" s="49">
        <v>0</v>
      </c>
      <c r="I196" s="49">
        <v>0</v>
      </c>
      <c r="J196" s="49">
        <v>1</v>
      </c>
      <c r="K196" s="49">
        <v>2.9400914220000001</v>
      </c>
      <c r="L196" s="49">
        <v>102887.909969828</v>
      </c>
      <c r="M196" s="49">
        <v>0</v>
      </c>
      <c r="N196" s="49">
        <v>0</v>
      </c>
      <c r="P196" s="49">
        <v>0</v>
      </c>
      <c r="Q196" s="49">
        <v>0</v>
      </c>
      <c r="R196" s="49">
        <v>1</v>
      </c>
      <c r="S196" s="49">
        <v>0</v>
      </c>
      <c r="T196" s="49">
        <v>102887.909969828</v>
      </c>
      <c r="U196" s="49">
        <v>75496.55</v>
      </c>
      <c r="V196" s="49">
        <v>4658.1400000000003</v>
      </c>
      <c r="W196" s="49">
        <v>80154.69</v>
      </c>
      <c r="X196" s="49">
        <v>80154.69</v>
      </c>
      <c r="Y196" s="49">
        <v>804.19</v>
      </c>
      <c r="Z196" s="49">
        <v>1107</v>
      </c>
      <c r="AA196" s="47">
        <v>82065.88</v>
      </c>
    </row>
    <row r="197" spans="1:27" hidden="1" x14ac:dyDescent="0.2">
      <c r="A197" s="49" t="s">
        <v>304</v>
      </c>
      <c r="B197" s="49">
        <v>80.187661606000006</v>
      </c>
      <c r="C197" s="49">
        <v>180</v>
      </c>
      <c r="D197" s="49">
        <v>5.3750109999999998</v>
      </c>
      <c r="E197" s="49">
        <v>0</v>
      </c>
      <c r="F197" s="49">
        <v>2</v>
      </c>
      <c r="G197" s="49">
        <v>137.625</v>
      </c>
      <c r="H197" s="49">
        <v>0</v>
      </c>
      <c r="I197" s="49">
        <v>0</v>
      </c>
      <c r="J197" s="49">
        <v>0</v>
      </c>
      <c r="K197" s="49">
        <v>3.6618790109999999</v>
      </c>
      <c r="L197" s="49">
        <v>211754.53115978799</v>
      </c>
      <c r="M197" s="49">
        <v>0</v>
      </c>
      <c r="N197" s="49">
        <v>250414.91</v>
      </c>
      <c r="P197" s="49">
        <v>0</v>
      </c>
      <c r="Q197" s="49">
        <v>0</v>
      </c>
      <c r="R197" s="49">
        <v>1</v>
      </c>
      <c r="S197" s="49">
        <v>392</v>
      </c>
      <c r="T197" s="49">
        <v>462561.441159788</v>
      </c>
      <c r="U197" s="49">
        <v>468405.96</v>
      </c>
      <c r="V197" s="49">
        <v>18689.400000000001</v>
      </c>
      <c r="W197" s="49">
        <v>487095.36</v>
      </c>
      <c r="X197" s="49">
        <v>462561.441159788</v>
      </c>
      <c r="Y197" s="49">
        <v>5465.83</v>
      </c>
      <c r="Z197" s="49">
        <v>7098.08</v>
      </c>
      <c r="AA197" s="47">
        <v>475125.35115978803</v>
      </c>
    </row>
    <row r="198" spans="1:27" hidden="1" x14ac:dyDescent="0.2">
      <c r="A198" s="49" t="s">
        <v>305</v>
      </c>
      <c r="B198" s="49">
        <v>411.65222906999998</v>
      </c>
      <c r="C198" s="49">
        <v>878</v>
      </c>
      <c r="D198" s="49">
        <v>5.9943904999999997</v>
      </c>
      <c r="E198" s="49">
        <v>0</v>
      </c>
      <c r="F198" s="49">
        <v>3</v>
      </c>
      <c r="G198" s="49">
        <v>579.5</v>
      </c>
      <c r="H198" s="49">
        <v>76.5</v>
      </c>
      <c r="I198" s="49">
        <v>0</v>
      </c>
      <c r="J198" s="49">
        <v>0</v>
      </c>
      <c r="K198" s="49">
        <v>5.1806155540000001</v>
      </c>
      <c r="L198" s="49">
        <v>966966.90908144403</v>
      </c>
      <c r="M198" s="49">
        <v>0</v>
      </c>
      <c r="N198" s="49">
        <v>0</v>
      </c>
      <c r="P198" s="49">
        <v>0</v>
      </c>
      <c r="Q198" s="49">
        <v>0</v>
      </c>
      <c r="R198" s="49">
        <v>1</v>
      </c>
      <c r="S198" s="49">
        <v>0</v>
      </c>
      <c r="T198" s="49">
        <v>966966.90908144403</v>
      </c>
      <c r="U198" s="49">
        <v>780784.96</v>
      </c>
      <c r="V198" s="49">
        <v>12726.79</v>
      </c>
      <c r="W198" s="49">
        <v>793511.75</v>
      </c>
      <c r="X198" s="49">
        <v>793511.75</v>
      </c>
      <c r="Y198" s="49">
        <v>9265.84</v>
      </c>
      <c r="Z198" s="49">
        <v>12754.85</v>
      </c>
      <c r="AA198" s="47">
        <v>815532.44</v>
      </c>
    </row>
    <row r="199" spans="1:27" hidden="1" x14ac:dyDescent="0.2">
      <c r="A199" s="49" t="s">
        <v>306</v>
      </c>
      <c r="B199" s="49">
        <v>446.676033781</v>
      </c>
      <c r="C199" s="49">
        <v>653</v>
      </c>
      <c r="D199" s="49">
        <v>6.9615780000000003</v>
      </c>
      <c r="E199" s="49">
        <v>0</v>
      </c>
      <c r="F199" s="49">
        <v>8</v>
      </c>
      <c r="G199" s="49">
        <v>1299</v>
      </c>
      <c r="H199" s="49">
        <v>107.75</v>
      </c>
      <c r="I199" s="49">
        <v>0</v>
      </c>
      <c r="J199" s="49">
        <v>0</v>
      </c>
      <c r="K199" s="49">
        <v>5.8733971980000002</v>
      </c>
      <c r="L199" s="49">
        <v>1933227.02463683</v>
      </c>
      <c r="M199" s="49">
        <v>0</v>
      </c>
      <c r="N199" s="49">
        <v>0</v>
      </c>
      <c r="P199" s="49">
        <v>0</v>
      </c>
      <c r="Q199" s="49">
        <v>0</v>
      </c>
      <c r="R199" s="49">
        <v>1</v>
      </c>
      <c r="S199" s="49">
        <v>0</v>
      </c>
      <c r="T199" s="49">
        <v>1933227.02463683</v>
      </c>
      <c r="U199" s="49">
        <v>1868601.08</v>
      </c>
      <c r="V199" s="49">
        <v>102773.06</v>
      </c>
      <c r="W199" s="49">
        <v>1971374.14</v>
      </c>
      <c r="X199" s="49">
        <v>1933227.02463683</v>
      </c>
      <c r="Y199" s="49">
        <v>22702.2</v>
      </c>
      <c r="Z199" s="49">
        <v>31250.61</v>
      </c>
      <c r="AA199" s="47">
        <v>1987179.83463683</v>
      </c>
    </row>
    <row r="200" spans="1:27" hidden="1" x14ac:dyDescent="0.2">
      <c r="A200" s="49" t="s">
        <v>307</v>
      </c>
      <c r="B200" s="49">
        <v>54.849138916000001</v>
      </c>
      <c r="C200" s="49">
        <v>100</v>
      </c>
      <c r="D200" s="49">
        <v>2.7335864999999999</v>
      </c>
      <c r="E200" s="49">
        <v>0</v>
      </c>
      <c r="F200" s="49">
        <v>3</v>
      </c>
      <c r="G200" s="49">
        <v>588.875</v>
      </c>
      <c r="H200" s="49">
        <v>22.75</v>
      </c>
      <c r="I200" s="49">
        <v>0</v>
      </c>
      <c r="J200" s="49">
        <v>0</v>
      </c>
      <c r="K200" s="49">
        <v>4.8659853179999999</v>
      </c>
      <c r="L200" s="49">
        <v>705942.67593681195</v>
      </c>
      <c r="M200" s="49">
        <v>0</v>
      </c>
      <c r="N200" s="49">
        <v>0</v>
      </c>
      <c r="P200" s="49">
        <v>0</v>
      </c>
      <c r="Q200" s="49">
        <v>0</v>
      </c>
      <c r="R200" s="49">
        <v>1</v>
      </c>
      <c r="S200" s="49">
        <v>882</v>
      </c>
      <c r="T200" s="49">
        <v>706824.67593681195</v>
      </c>
      <c r="U200" s="49">
        <v>686602.22</v>
      </c>
      <c r="V200" s="49">
        <v>21833.95</v>
      </c>
      <c r="W200" s="49">
        <v>708436.17</v>
      </c>
      <c r="X200" s="49">
        <v>706824.67593681195</v>
      </c>
      <c r="Y200" s="49">
        <v>7047.89</v>
      </c>
      <c r="Z200" s="49">
        <v>9701.75</v>
      </c>
      <c r="AA200" s="47">
        <v>723574.31593681197</v>
      </c>
    </row>
    <row r="201" spans="1:27" hidden="1" x14ac:dyDescent="0.2">
      <c r="A201" s="49" t="s">
        <v>308</v>
      </c>
      <c r="B201" s="49">
        <v>89.464929581000007</v>
      </c>
      <c r="C201" s="49">
        <v>256</v>
      </c>
      <c r="D201" s="49">
        <v>2.9626565</v>
      </c>
      <c r="E201" s="49">
        <v>0</v>
      </c>
      <c r="F201" s="49">
        <v>2</v>
      </c>
      <c r="G201" s="49">
        <v>390.875</v>
      </c>
      <c r="H201" s="49">
        <v>3</v>
      </c>
      <c r="I201" s="49">
        <v>0</v>
      </c>
      <c r="J201" s="49">
        <v>0</v>
      </c>
      <c r="K201" s="49">
        <v>4.4064403009999999</v>
      </c>
      <c r="L201" s="49">
        <v>445852.87561202003</v>
      </c>
      <c r="M201" s="49">
        <v>0</v>
      </c>
      <c r="N201" s="49">
        <v>0</v>
      </c>
      <c r="P201" s="49">
        <v>0</v>
      </c>
      <c r="Q201" s="49">
        <v>0</v>
      </c>
      <c r="R201" s="49">
        <v>1</v>
      </c>
      <c r="S201" s="49">
        <v>0</v>
      </c>
      <c r="T201" s="49">
        <v>445852.87561202003</v>
      </c>
      <c r="U201" s="49">
        <v>470482.72</v>
      </c>
      <c r="V201" s="49">
        <v>8845.08</v>
      </c>
      <c r="W201" s="49">
        <v>479327.8</v>
      </c>
      <c r="X201" s="49">
        <v>445852.87561202003</v>
      </c>
      <c r="Y201" s="49">
        <v>5201.49</v>
      </c>
      <c r="Z201" s="49">
        <v>7160.08</v>
      </c>
      <c r="AA201" s="47">
        <v>458214.44561201998</v>
      </c>
    </row>
    <row r="202" spans="1:27" hidden="1" x14ac:dyDescent="0.2">
      <c r="A202" s="49" t="s">
        <v>309</v>
      </c>
      <c r="B202" s="49">
        <v>392.49541120599997</v>
      </c>
      <c r="C202" s="49">
        <v>602</v>
      </c>
      <c r="D202" s="49">
        <v>13.15001825</v>
      </c>
      <c r="E202" s="49">
        <v>0</v>
      </c>
      <c r="F202" s="49">
        <v>3</v>
      </c>
      <c r="G202" s="49">
        <v>855.875</v>
      </c>
      <c r="H202" s="49">
        <v>0.375</v>
      </c>
      <c r="I202" s="49">
        <v>0</v>
      </c>
      <c r="J202" s="49">
        <v>0</v>
      </c>
      <c r="K202" s="49">
        <v>5.2974613110000002</v>
      </c>
      <c r="L202" s="49">
        <v>1086818.6431733</v>
      </c>
      <c r="M202" s="49">
        <v>0</v>
      </c>
      <c r="N202" s="49">
        <v>0</v>
      </c>
      <c r="P202" s="49">
        <v>0</v>
      </c>
      <c r="Q202" s="49">
        <v>0</v>
      </c>
      <c r="R202" s="49">
        <v>1</v>
      </c>
      <c r="S202" s="49">
        <v>1013.6</v>
      </c>
      <c r="T202" s="49">
        <v>1087832.2431733001</v>
      </c>
      <c r="U202" s="49">
        <v>1077473.44</v>
      </c>
      <c r="V202" s="49">
        <v>43098.94</v>
      </c>
      <c r="W202" s="49">
        <v>1120572.3799999999</v>
      </c>
      <c r="X202" s="49">
        <v>1087832.2431733001</v>
      </c>
      <c r="Y202" s="49">
        <v>10758.42</v>
      </c>
      <c r="Z202" s="49">
        <v>14809.45</v>
      </c>
      <c r="AA202" s="47">
        <v>1113400.1131732999</v>
      </c>
    </row>
    <row r="203" spans="1:27" hidden="1" x14ac:dyDescent="0.2">
      <c r="A203" s="49" t="s">
        <v>310</v>
      </c>
      <c r="B203" s="49">
        <v>32.407245750000001</v>
      </c>
      <c r="C203" s="49">
        <v>500</v>
      </c>
      <c r="D203" s="49">
        <v>2.6917412500000002</v>
      </c>
      <c r="E203" s="49">
        <v>0</v>
      </c>
      <c r="F203" s="49">
        <v>28.75</v>
      </c>
      <c r="G203" s="49">
        <v>8798.375</v>
      </c>
      <c r="H203" s="49">
        <v>1147.5</v>
      </c>
      <c r="I203" s="49">
        <v>0</v>
      </c>
      <c r="J203" s="49">
        <v>0</v>
      </c>
      <c r="K203" s="49">
        <v>7.4652229349999999</v>
      </c>
      <c r="L203" s="49">
        <v>9497383.8592729196</v>
      </c>
      <c r="M203" s="49">
        <v>0</v>
      </c>
      <c r="N203" s="49">
        <v>0</v>
      </c>
      <c r="P203" s="49">
        <v>0</v>
      </c>
      <c r="Q203" s="49">
        <v>0</v>
      </c>
      <c r="R203" s="49">
        <v>1</v>
      </c>
      <c r="S203" s="49">
        <v>5723.2</v>
      </c>
      <c r="T203" s="49">
        <v>9503107.0592729207</v>
      </c>
      <c r="U203" s="49">
        <v>13958133.74</v>
      </c>
      <c r="V203" s="49">
        <v>406181.69</v>
      </c>
      <c r="W203" s="49">
        <v>14364315.43</v>
      </c>
      <c r="X203" s="49">
        <v>9503107.0592729207</v>
      </c>
      <c r="Y203" s="49">
        <v>145127.22</v>
      </c>
      <c r="Z203" s="49">
        <v>169300.15</v>
      </c>
      <c r="AA203" s="47">
        <v>9817534.4292729199</v>
      </c>
    </row>
    <row r="204" spans="1:27" hidden="1" x14ac:dyDescent="0.2">
      <c r="A204" s="49" t="s">
        <v>311</v>
      </c>
      <c r="B204" s="49">
        <v>254.1</v>
      </c>
      <c r="C204" s="49">
        <v>491</v>
      </c>
      <c r="D204" s="49">
        <v>7.7300170000000001</v>
      </c>
      <c r="E204" s="49">
        <v>0</v>
      </c>
      <c r="F204" s="49">
        <v>3</v>
      </c>
      <c r="G204" s="49">
        <v>280</v>
      </c>
      <c r="H204" s="49">
        <v>0</v>
      </c>
      <c r="I204" s="49">
        <v>0</v>
      </c>
      <c r="J204" s="49">
        <v>0</v>
      </c>
      <c r="K204" s="49">
        <v>4.2793562019999998</v>
      </c>
      <c r="L204" s="49">
        <v>392644.61809598102</v>
      </c>
      <c r="M204" s="49">
        <v>0</v>
      </c>
      <c r="N204" s="49">
        <v>0</v>
      </c>
      <c r="P204" s="49">
        <v>0</v>
      </c>
      <c r="Q204" s="49">
        <v>0</v>
      </c>
      <c r="R204" s="49">
        <v>1</v>
      </c>
      <c r="S204" s="49">
        <v>0</v>
      </c>
      <c r="T204" s="49">
        <v>392644.61809598102</v>
      </c>
      <c r="U204" s="49">
        <v>399503.24</v>
      </c>
      <c r="V204" s="49">
        <v>20694.27</v>
      </c>
      <c r="W204" s="49">
        <v>420197.51</v>
      </c>
      <c r="X204" s="49">
        <v>392644.61809598102</v>
      </c>
      <c r="Y204" s="49">
        <v>4295.97</v>
      </c>
      <c r="Z204" s="49">
        <v>5913.59</v>
      </c>
      <c r="AA204" s="47">
        <v>402854.17809598101</v>
      </c>
    </row>
    <row r="205" spans="1:27" hidden="1" x14ac:dyDescent="0.2">
      <c r="A205" s="49" t="s">
        <v>312</v>
      </c>
      <c r="B205" s="49">
        <v>102.141405951</v>
      </c>
      <c r="C205" s="49">
        <v>458</v>
      </c>
      <c r="D205" s="49">
        <v>4.0012235</v>
      </c>
      <c r="E205" s="49">
        <v>0</v>
      </c>
      <c r="F205" s="49">
        <v>18.375</v>
      </c>
      <c r="G205" s="49">
        <v>4694.5</v>
      </c>
      <c r="H205" s="49">
        <v>568.125</v>
      </c>
      <c r="I205" s="49">
        <v>0</v>
      </c>
      <c r="J205" s="49">
        <v>0</v>
      </c>
      <c r="K205" s="49">
        <v>6.8973362639999998</v>
      </c>
      <c r="L205" s="49">
        <v>5382374.8903082795</v>
      </c>
      <c r="M205" s="49">
        <v>0</v>
      </c>
      <c r="N205" s="49">
        <v>0</v>
      </c>
      <c r="P205" s="49">
        <v>0</v>
      </c>
      <c r="Q205" s="49">
        <v>0</v>
      </c>
      <c r="R205" s="49">
        <v>1</v>
      </c>
      <c r="S205" s="49">
        <v>7000</v>
      </c>
      <c r="T205" s="49">
        <v>5389374.8903082795</v>
      </c>
      <c r="U205" s="49">
        <v>5604947.1600000001</v>
      </c>
      <c r="V205" s="49">
        <v>221395.41</v>
      </c>
      <c r="W205" s="49">
        <v>5826342.5700000003</v>
      </c>
      <c r="X205" s="49">
        <v>5389374.8903082795</v>
      </c>
      <c r="Y205" s="49">
        <v>58269.8</v>
      </c>
      <c r="Z205" s="49">
        <v>80211.009999999995</v>
      </c>
      <c r="AA205" s="47">
        <v>5527855.7003082801</v>
      </c>
    </row>
    <row r="206" spans="1:27" hidden="1" x14ac:dyDescent="0.2">
      <c r="A206" s="49" t="s">
        <v>313</v>
      </c>
      <c r="B206" s="49">
        <v>188.315083206</v>
      </c>
      <c r="C206" s="49">
        <v>424</v>
      </c>
      <c r="D206" s="49">
        <v>6.6255763749999996</v>
      </c>
      <c r="E206" s="49">
        <v>0</v>
      </c>
      <c r="F206" s="49">
        <v>5</v>
      </c>
      <c r="G206" s="49">
        <v>1270</v>
      </c>
      <c r="H206" s="49">
        <v>44.125</v>
      </c>
      <c r="I206" s="49">
        <v>0</v>
      </c>
      <c r="J206" s="49">
        <v>0</v>
      </c>
      <c r="K206" s="49">
        <v>5.6772102350000004</v>
      </c>
      <c r="L206" s="49">
        <v>1588839.1843484901</v>
      </c>
      <c r="M206" s="49">
        <v>0</v>
      </c>
      <c r="N206" s="49">
        <v>0</v>
      </c>
      <c r="P206" s="49">
        <v>0</v>
      </c>
      <c r="Q206" s="49">
        <v>0</v>
      </c>
      <c r="R206" s="49">
        <v>1</v>
      </c>
      <c r="S206" s="49">
        <v>0</v>
      </c>
      <c r="T206" s="49">
        <v>1588839.1843484901</v>
      </c>
      <c r="U206" s="49">
        <v>1364363.4</v>
      </c>
      <c r="V206" s="49">
        <v>49662.83</v>
      </c>
      <c r="W206" s="49">
        <v>1414026.23</v>
      </c>
      <c r="X206" s="49">
        <v>1414026.23</v>
      </c>
      <c r="Y206" s="49">
        <v>38019.74</v>
      </c>
      <c r="Z206" s="49">
        <v>0</v>
      </c>
      <c r="AA206" s="47">
        <v>1452045.97</v>
      </c>
    </row>
    <row r="207" spans="1:27" hidden="1" x14ac:dyDescent="0.2">
      <c r="A207" s="49" t="s">
        <v>314</v>
      </c>
      <c r="B207" s="49">
        <v>157.53551720199999</v>
      </c>
      <c r="C207" s="49">
        <v>723</v>
      </c>
      <c r="D207" s="49">
        <v>5.493286125</v>
      </c>
      <c r="E207" s="49">
        <v>0</v>
      </c>
      <c r="F207" s="49">
        <v>7.75</v>
      </c>
      <c r="G207" s="49">
        <v>2629.75</v>
      </c>
      <c r="H207" s="49">
        <v>76.75</v>
      </c>
      <c r="I207" s="49">
        <v>0</v>
      </c>
      <c r="J207" s="49">
        <v>0</v>
      </c>
      <c r="K207" s="49">
        <v>6.209715396</v>
      </c>
      <c r="L207" s="49">
        <v>2706100.9587119599</v>
      </c>
      <c r="M207" s="49">
        <v>0</v>
      </c>
      <c r="N207" s="49">
        <v>0</v>
      </c>
      <c r="P207" s="49">
        <v>0</v>
      </c>
      <c r="Q207" s="49">
        <v>0</v>
      </c>
      <c r="R207" s="49">
        <v>1</v>
      </c>
      <c r="S207" s="49">
        <v>0</v>
      </c>
      <c r="T207" s="49">
        <v>2706100.9587119599</v>
      </c>
      <c r="U207" s="49">
        <v>3165027.47</v>
      </c>
      <c r="V207" s="49">
        <v>296246.57</v>
      </c>
      <c r="W207" s="49">
        <v>3461274.04</v>
      </c>
      <c r="X207" s="49">
        <v>2706100.9587119599</v>
      </c>
      <c r="Y207" s="49">
        <v>35611.85</v>
      </c>
      <c r="Z207" s="49">
        <v>41543.5</v>
      </c>
      <c r="AA207" s="47">
        <v>2783256.30871196</v>
      </c>
    </row>
    <row r="208" spans="1:27" hidden="1" x14ac:dyDescent="0.2">
      <c r="A208" s="49" t="s">
        <v>315</v>
      </c>
      <c r="B208" s="49">
        <v>105.74685356800001</v>
      </c>
      <c r="C208" s="49">
        <v>284</v>
      </c>
      <c r="D208" s="49">
        <v>3.8065613749999998</v>
      </c>
      <c r="E208" s="49">
        <v>0</v>
      </c>
      <c r="F208" s="49">
        <v>6</v>
      </c>
      <c r="G208" s="49">
        <v>1991.375</v>
      </c>
      <c r="H208" s="49">
        <v>193</v>
      </c>
      <c r="I208" s="49">
        <v>0</v>
      </c>
      <c r="J208" s="49">
        <v>0</v>
      </c>
      <c r="K208" s="49">
        <v>6.0161351999999999</v>
      </c>
      <c r="L208" s="49">
        <v>2229837.3420550302</v>
      </c>
      <c r="M208" s="49">
        <v>0</v>
      </c>
      <c r="N208" s="49">
        <v>0</v>
      </c>
      <c r="P208" s="49">
        <v>0</v>
      </c>
      <c r="Q208" s="49">
        <v>0</v>
      </c>
      <c r="R208" s="49">
        <v>1</v>
      </c>
      <c r="S208" s="49">
        <v>0</v>
      </c>
      <c r="T208" s="49">
        <v>2229837.3420550302</v>
      </c>
      <c r="U208" s="49">
        <v>2627578.08</v>
      </c>
      <c r="V208" s="49">
        <v>61748.08</v>
      </c>
      <c r="W208" s="49">
        <v>2689326.16</v>
      </c>
      <c r="X208" s="49">
        <v>2229837.3420550302</v>
      </c>
      <c r="Y208" s="49">
        <v>57327.95</v>
      </c>
      <c r="Z208" s="49">
        <v>0</v>
      </c>
      <c r="AA208" s="47">
        <v>2287165.2920550299</v>
      </c>
    </row>
    <row r="209" spans="1:27" hidden="1" x14ac:dyDescent="0.2">
      <c r="A209" s="49" t="s">
        <v>316</v>
      </c>
      <c r="B209" s="49">
        <v>82.121339204999998</v>
      </c>
      <c r="C209" s="49">
        <v>138</v>
      </c>
      <c r="D209" s="49">
        <v>19.036000000000001</v>
      </c>
      <c r="E209" s="49">
        <v>0</v>
      </c>
      <c r="F209" s="49">
        <v>3</v>
      </c>
      <c r="G209" s="49">
        <v>36</v>
      </c>
      <c r="H209" s="49">
        <v>0</v>
      </c>
      <c r="I209" s="49">
        <v>1</v>
      </c>
      <c r="J209" s="49">
        <v>0</v>
      </c>
      <c r="K209" s="49">
        <v>3.3774400920000001</v>
      </c>
      <c r="L209" s="49">
        <v>159331.79882105501</v>
      </c>
      <c r="M209" s="49">
        <v>0</v>
      </c>
      <c r="N209" s="49">
        <v>0</v>
      </c>
      <c r="P209" s="49">
        <v>0</v>
      </c>
      <c r="Q209" s="49">
        <v>0</v>
      </c>
      <c r="R209" s="49">
        <v>1</v>
      </c>
      <c r="S209" s="49">
        <v>0</v>
      </c>
      <c r="T209" s="49">
        <v>159331.79882105501</v>
      </c>
      <c r="U209" s="49">
        <v>104022.15</v>
      </c>
      <c r="V209" s="49">
        <v>16081.82</v>
      </c>
      <c r="W209" s="49">
        <v>120103.97</v>
      </c>
      <c r="X209" s="49">
        <v>120103.97</v>
      </c>
      <c r="Y209" s="49">
        <v>238.04</v>
      </c>
      <c r="Z209" s="49">
        <v>327.67</v>
      </c>
      <c r="AA209" s="47">
        <v>120669.68</v>
      </c>
    </row>
    <row r="210" spans="1:27" hidden="1" x14ac:dyDescent="0.2">
      <c r="A210" s="49" t="s">
        <v>317</v>
      </c>
      <c r="B210" s="49">
        <v>109.980591847</v>
      </c>
      <c r="C210" s="49">
        <v>141</v>
      </c>
      <c r="D210" s="49">
        <v>6.0372512499999997</v>
      </c>
      <c r="E210" s="49">
        <v>0</v>
      </c>
      <c r="F210" s="49">
        <v>1</v>
      </c>
      <c r="G210" s="49">
        <v>116.625</v>
      </c>
      <c r="H210" s="49">
        <v>0</v>
      </c>
      <c r="I210" s="49">
        <v>0</v>
      </c>
      <c r="J210" s="49">
        <v>0</v>
      </c>
      <c r="K210" s="49">
        <v>3.5744009409999999</v>
      </c>
      <c r="L210" s="49">
        <v>194017.752392694</v>
      </c>
      <c r="M210" s="49">
        <v>0</v>
      </c>
      <c r="N210" s="49">
        <v>61506.13</v>
      </c>
      <c r="P210" s="49">
        <v>0</v>
      </c>
      <c r="Q210" s="49">
        <v>0</v>
      </c>
      <c r="R210" s="49">
        <v>1</v>
      </c>
      <c r="S210" s="49">
        <v>0</v>
      </c>
      <c r="T210" s="49">
        <v>255523.88239269401</v>
      </c>
      <c r="U210" s="49">
        <v>258752.46</v>
      </c>
      <c r="V210" s="49">
        <v>13532.75</v>
      </c>
      <c r="W210" s="49">
        <v>272285.21000000002</v>
      </c>
      <c r="X210" s="49">
        <v>255523.88239269401</v>
      </c>
      <c r="Y210" s="49">
        <v>2415.77</v>
      </c>
      <c r="Z210" s="49">
        <v>3325.43</v>
      </c>
      <c r="AA210" s="47">
        <v>261265.08239269399</v>
      </c>
    </row>
    <row r="211" spans="1:27" hidden="1" x14ac:dyDescent="0.2">
      <c r="A211" s="49" t="s">
        <v>318</v>
      </c>
      <c r="B211" s="49">
        <v>386.94081313800001</v>
      </c>
      <c r="C211" s="49">
        <v>431</v>
      </c>
      <c r="D211" s="49">
        <v>8.1385860000000001</v>
      </c>
      <c r="E211" s="49">
        <v>0</v>
      </c>
      <c r="F211" s="49">
        <v>4</v>
      </c>
      <c r="G211" s="49">
        <v>1382.5</v>
      </c>
      <c r="H211" s="49">
        <v>27.25</v>
      </c>
      <c r="I211" s="49">
        <v>0</v>
      </c>
      <c r="J211" s="49">
        <v>0</v>
      </c>
      <c r="K211" s="49">
        <v>5.7513217880000003</v>
      </c>
      <c r="L211" s="49">
        <v>1711063.7102276599</v>
      </c>
      <c r="M211" s="49">
        <v>0</v>
      </c>
      <c r="N211" s="49">
        <v>0</v>
      </c>
      <c r="P211" s="49">
        <v>0</v>
      </c>
      <c r="Q211" s="49">
        <v>0</v>
      </c>
      <c r="R211" s="49">
        <v>1</v>
      </c>
      <c r="S211" s="49">
        <v>3675</v>
      </c>
      <c r="T211" s="49">
        <v>1714738.7102276599</v>
      </c>
      <c r="U211" s="49">
        <v>1221535.1399999999</v>
      </c>
      <c r="V211" s="49">
        <v>63397.67</v>
      </c>
      <c r="W211" s="49">
        <v>1284932.81</v>
      </c>
      <c r="X211" s="49">
        <v>1284932.81</v>
      </c>
      <c r="Y211" s="49">
        <v>14856.55</v>
      </c>
      <c r="Z211" s="49">
        <v>20450.72</v>
      </c>
      <c r="AA211" s="47">
        <v>1320240.08</v>
      </c>
    </row>
    <row r="212" spans="1:27" hidden="1" x14ac:dyDescent="0.2">
      <c r="A212" s="49" t="s">
        <v>319</v>
      </c>
      <c r="B212" s="49">
        <v>59.189405145999999</v>
      </c>
      <c r="C212" s="49">
        <v>239</v>
      </c>
      <c r="D212" s="49">
        <v>4.0653199999999998</v>
      </c>
      <c r="E212" s="49">
        <v>0</v>
      </c>
      <c r="F212" s="49">
        <v>3</v>
      </c>
      <c r="G212" s="49">
        <v>321.25</v>
      </c>
      <c r="H212" s="49">
        <v>16.25</v>
      </c>
      <c r="I212" s="49">
        <v>0</v>
      </c>
      <c r="J212" s="49">
        <v>0</v>
      </c>
      <c r="K212" s="49">
        <v>4.4872826809999999</v>
      </c>
      <c r="L212" s="49">
        <v>483393.68404841202</v>
      </c>
      <c r="M212" s="49">
        <v>0</v>
      </c>
      <c r="N212" s="49">
        <v>0</v>
      </c>
      <c r="P212" s="49">
        <v>0</v>
      </c>
      <c r="Q212" s="49">
        <v>0</v>
      </c>
      <c r="R212" s="49">
        <v>1</v>
      </c>
      <c r="S212" s="49">
        <v>0</v>
      </c>
      <c r="T212" s="49">
        <v>483393.68404841202</v>
      </c>
      <c r="U212" s="49">
        <v>404976.13</v>
      </c>
      <c r="V212" s="49">
        <v>27254.89</v>
      </c>
      <c r="W212" s="49">
        <v>432231.02</v>
      </c>
      <c r="X212" s="49">
        <v>432231.02</v>
      </c>
      <c r="Y212" s="49">
        <v>5288.84</v>
      </c>
      <c r="Z212" s="49">
        <v>6500.3</v>
      </c>
      <c r="AA212" s="47">
        <v>444020.16</v>
      </c>
    </row>
    <row r="213" spans="1:27" hidden="1" x14ac:dyDescent="0.2">
      <c r="A213" s="49" t="s">
        <v>320</v>
      </c>
      <c r="B213" s="49">
        <v>85.494144616</v>
      </c>
      <c r="C213" s="49">
        <v>2040</v>
      </c>
      <c r="D213" s="49">
        <v>2.1625501250000001</v>
      </c>
      <c r="E213" s="49">
        <v>0</v>
      </c>
      <c r="F213" s="49">
        <v>105.75</v>
      </c>
      <c r="G213" s="49">
        <v>9194.75</v>
      </c>
      <c r="H213" s="49">
        <v>4256.25</v>
      </c>
      <c r="I213" s="49">
        <v>0</v>
      </c>
      <c r="J213" s="49">
        <v>0</v>
      </c>
      <c r="K213" s="49">
        <v>8.8165008629999999</v>
      </c>
      <c r="L213" s="49">
        <v>36682298.346942</v>
      </c>
      <c r="M213" s="49">
        <v>0</v>
      </c>
      <c r="N213" s="49">
        <v>0</v>
      </c>
      <c r="P213" s="49">
        <v>0</v>
      </c>
      <c r="Q213" s="49">
        <v>0</v>
      </c>
      <c r="R213" s="49">
        <v>1</v>
      </c>
      <c r="S213" s="49">
        <v>0</v>
      </c>
      <c r="T213" s="49">
        <v>36682298.346942</v>
      </c>
      <c r="U213" s="49">
        <v>59773326.130000003</v>
      </c>
      <c r="V213" s="49">
        <v>2815323.66</v>
      </c>
      <c r="W213" s="49">
        <v>62588649.789999999</v>
      </c>
      <c r="X213" s="49">
        <v>36682298.346942</v>
      </c>
      <c r="Y213" s="49">
        <v>1048781.9099999999</v>
      </c>
      <c r="Z213" s="49">
        <v>0</v>
      </c>
      <c r="AA213" s="47">
        <v>37731080.256941997</v>
      </c>
    </row>
    <row r="214" spans="1:27" hidden="1" x14ac:dyDescent="0.2">
      <c r="A214" s="49" t="s">
        <v>321</v>
      </c>
      <c r="B214" s="49">
        <v>362.53062208300003</v>
      </c>
      <c r="C214" s="49">
        <v>457</v>
      </c>
      <c r="D214" s="49">
        <v>4.5521206249999997</v>
      </c>
      <c r="E214" s="49">
        <v>0</v>
      </c>
      <c r="F214" s="49">
        <v>19.125</v>
      </c>
      <c r="G214" s="49">
        <v>2853.625</v>
      </c>
      <c r="H214" s="49">
        <v>236.875</v>
      </c>
      <c r="I214" s="49">
        <v>0</v>
      </c>
      <c r="J214" s="49">
        <v>0</v>
      </c>
      <c r="K214" s="49">
        <v>6.5441148719999997</v>
      </c>
      <c r="L214" s="49">
        <v>3780696.7356084501</v>
      </c>
      <c r="M214" s="49">
        <v>0</v>
      </c>
      <c r="N214" s="49">
        <v>0</v>
      </c>
      <c r="P214" s="49">
        <v>0</v>
      </c>
      <c r="Q214" s="49">
        <v>0</v>
      </c>
      <c r="R214" s="49">
        <v>1</v>
      </c>
      <c r="S214" s="49">
        <v>10500</v>
      </c>
      <c r="T214" s="49">
        <v>3791196.7356084501</v>
      </c>
      <c r="U214" s="49">
        <v>3852336.71</v>
      </c>
      <c r="V214" s="49">
        <v>133676.07999999999</v>
      </c>
      <c r="W214" s="49">
        <v>3986012.79</v>
      </c>
      <c r="X214" s="49">
        <v>3791196.7356084501</v>
      </c>
      <c r="Y214" s="49">
        <v>45068.7</v>
      </c>
      <c r="Z214" s="49">
        <v>55392.07</v>
      </c>
      <c r="AA214" s="47">
        <v>3891657.5056084502</v>
      </c>
    </row>
    <row r="215" spans="1:27" hidden="1" x14ac:dyDescent="0.2">
      <c r="A215" s="49" t="s">
        <v>322</v>
      </c>
      <c r="B215" s="49">
        <v>125.9</v>
      </c>
      <c r="C215" s="49">
        <v>295</v>
      </c>
      <c r="D215" s="49">
        <v>3.1265855</v>
      </c>
      <c r="E215" s="49">
        <v>0</v>
      </c>
      <c r="F215" s="49">
        <v>7</v>
      </c>
      <c r="G215" s="49">
        <v>2361.75</v>
      </c>
      <c r="H215" s="49">
        <v>156</v>
      </c>
      <c r="I215" s="49">
        <v>0</v>
      </c>
      <c r="J215" s="49">
        <v>0</v>
      </c>
      <c r="K215" s="49">
        <v>6.0976487019999999</v>
      </c>
      <c r="L215" s="49">
        <v>2419212.6700364798</v>
      </c>
      <c r="M215" s="49">
        <v>0</v>
      </c>
      <c r="N215" s="49">
        <v>0</v>
      </c>
      <c r="P215" s="49">
        <v>0</v>
      </c>
      <c r="Q215" s="49">
        <v>0</v>
      </c>
      <c r="R215" s="49">
        <v>1</v>
      </c>
      <c r="S215" s="49">
        <v>4930.8</v>
      </c>
      <c r="T215" s="49">
        <v>2424143.4700364801</v>
      </c>
      <c r="U215" s="49">
        <v>2131753.3199999998</v>
      </c>
      <c r="V215" s="49">
        <v>112130.22</v>
      </c>
      <c r="W215" s="49">
        <v>2243883.54</v>
      </c>
      <c r="X215" s="49">
        <v>2243883.54</v>
      </c>
      <c r="Y215" s="49">
        <v>24865.47</v>
      </c>
      <c r="Z215" s="49">
        <v>34228.44</v>
      </c>
      <c r="AA215" s="47">
        <v>2302977.4500000002</v>
      </c>
    </row>
    <row r="216" spans="1:27" hidden="1" x14ac:dyDescent="0.2">
      <c r="A216" s="49" t="s">
        <v>323</v>
      </c>
      <c r="B216" s="49">
        <v>34.542306713000002</v>
      </c>
      <c r="C216" s="49">
        <v>123</v>
      </c>
      <c r="D216" s="49">
        <v>9.0808207500000009</v>
      </c>
      <c r="E216" s="49">
        <v>0</v>
      </c>
      <c r="F216" s="49">
        <v>3</v>
      </c>
      <c r="G216" s="49">
        <v>262.25</v>
      </c>
      <c r="H216" s="49">
        <v>0</v>
      </c>
      <c r="I216" s="49">
        <v>0</v>
      </c>
      <c r="J216" s="49">
        <v>0</v>
      </c>
      <c r="K216" s="49">
        <v>4.2364649520000004</v>
      </c>
      <c r="L216" s="49">
        <v>376159.65713545098</v>
      </c>
      <c r="M216" s="49">
        <v>0</v>
      </c>
      <c r="N216" s="49">
        <v>0</v>
      </c>
      <c r="P216" s="49">
        <v>0</v>
      </c>
      <c r="Q216" s="49">
        <v>0</v>
      </c>
      <c r="R216" s="49">
        <v>1</v>
      </c>
      <c r="S216" s="49">
        <v>0</v>
      </c>
      <c r="T216" s="49">
        <v>376159.65713545098</v>
      </c>
      <c r="U216" s="49">
        <v>412147.42</v>
      </c>
      <c r="V216" s="49">
        <v>19412.14</v>
      </c>
      <c r="W216" s="49">
        <v>431559.56</v>
      </c>
      <c r="X216" s="49">
        <v>376159.65713545098</v>
      </c>
      <c r="Y216" s="49">
        <v>4759.18</v>
      </c>
      <c r="Z216" s="49">
        <v>6551.23</v>
      </c>
      <c r="AA216" s="47">
        <v>387470.06713545101</v>
      </c>
    </row>
    <row r="217" spans="1:27" hidden="1" x14ac:dyDescent="0.2">
      <c r="A217" s="49" t="s">
        <v>324</v>
      </c>
      <c r="B217" s="49">
        <v>130.162062867</v>
      </c>
      <c r="C217" s="49">
        <v>514</v>
      </c>
      <c r="D217" s="49">
        <v>4.9804128749999999</v>
      </c>
      <c r="E217" s="49">
        <v>0</v>
      </c>
      <c r="F217" s="49">
        <v>6.75</v>
      </c>
      <c r="G217" s="49">
        <v>1229.625</v>
      </c>
      <c r="H217" s="49">
        <v>87.5</v>
      </c>
      <c r="I217" s="49">
        <v>0</v>
      </c>
      <c r="J217" s="49">
        <v>0</v>
      </c>
      <c r="K217" s="49">
        <v>5.6763959210000001</v>
      </c>
      <c r="L217" s="49">
        <v>1587545.89696251</v>
      </c>
      <c r="M217" s="49">
        <v>0</v>
      </c>
      <c r="N217" s="49">
        <v>0</v>
      </c>
      <c r="P217" s="49">
        <v>0</v>
      </c>
      <c r="Q217" s="49">
        <v>0</v>
      </c>
      <c r="R217" s="49">
        <v>1</v>
      </c>
      <c r="S217" s="49">
        <v>6319.6</v>
      </c>
      <c r="T217" s="49">
        <v>1593865.49696251</v>
      </c>
      <c r="U217" s="49">
        <v>2019322.27</v>
      </c>
      <c r="V217" s="49">
        <v>124794.12</v>
      </c>
      <c r="W217" s="49">
        <v>2144116.39</v>
      </c>
      <c r="X217" s="49">
        <v>1593865.49696251</v>
      </c>
      <c r="Y217" s="49">
        <v>23433.53</v>
      </c>
      <c r="Z217" s="49">
        <v>30431.43</v>
      </c>
      <c r="AA217" s="47">
        <v>1647730.45696251</v>
      </c>
    </row>
    <row r="218" spans="1:27" hidden="1" x14ac:dyDescent="0.2">
      <c r="A218" s="49" t="s">
        <v>325</v>
      </c>
      <c r="B218" s="49">
        <v>232.6</v>
      </c>
      <c r="C218" s="49">
        <v>581</v>
      </c>
      <c r="D218" s="49">
        <v>4.8485554999999998</v>
      </c>
      <c r="E218" s="49">
        <v>0</v>
      </c>
      <c r="F218" s="49">
        <v>11</v>
      </c>
      <c r="G218" s="49">
        <v>2689.625</v>
      </c>
      <c r="H218" s="49">
        <v>479.75</v>
      </c>
      <c r="I218" s="49">
        <v>0</v>
      </c>
      <c r="J218" s="49">
        <v>0</v>
      </c>
      <c r="K218" s="49">
        <v>6.4583654900000003</v>
      </c>
      <c r="L218" s="49">
        <v>3470015.0542060202</v>
      </c>
      <c r="M218" s="49">
        <v>0</v>
      </c>
      <c r="N218" s="49">
        <v>0</v>
      </c>
      <c r="P218" s="49">
        <v>0</v>
      </c>
      <c r="Q218" s="49">
        <v>0</v>
      </c>
      <c r="R218" s="49">
        <v>1</v>
      </c>
      <c r="S218" s="49">
        <v>3976.7</v>
      </c>
      <c r="T218" s="49">
        <v>4107690.4242060198</v>
      </c>
      <c r="U218" s="49">
        <v>4159591.61</v>
      </c>
      <c r="V218" s="49">
        <v>115220.69</v>
      </c>
      <c r="W218" s="49">
        <v>4274812.3</v>
      </c>
      <c r="X218" s="49">
        <v>4107690.4242060198</v>
      </c>
      <c r="Y218" s="49">
        <v>47110.89</v>
      </c>
      <c r="Z218" s="49">
        <v>64850.27</v>
      </c>
      <c r="AA218" s="47">
        <v>4219651.5842060205</v>
      </c>
    </row>
    <row r="219" spans="1:27" hidden="1" x14ac:dyDescent="0.2">
      <c r="A219" s="49" t="s">
        <v>326</v>
      </c>
      <c r="B219" s="49">
        <v>15.208615007000001</v>
      </c>
      <c r="C219" s="49">
        <v>241</v>
      </c>
      <c r="D219" s="49">
        <v>2.006151</v>
      </c>
      <c r="E219" s="49">
        <v>0</v>
      </c>
      <c r="F219" s="49">
        <v>24.75</v>
      </c>
      <c r="G219" s="49">
        <v>5214.625</v>
      </c>
      <c r="H219" s="49">
        <v>423</v>
      </c>
      <c r="I219" s="49">
        <v>0</v>
      </c>
      <c r="J219" s="49">
        <v>0</v>
      </c>
      <c r="K219" s="49">
        <v>6.8964063519999996</v>
      </c>
      <c r="L219" s="49">
        <v>5377372.0786687797</v>
      </c>
      <c r="M219" s="49">
        <v>0</v>
      </c>
      <c r="N219" s="49">
        <v>0</v>
      </c>
      <c r="P219" s="49">
        <v>0</v>
      </c>
      <c r="Q219" s="49">
        <v>0</v>
      </c>
      <c r="R219" s="49">
        <v>1</v>
      </c>
      <c r="S219" s="49">
        <v>297.5</v>
      </c>
      <c r="T219" s="49">
        <v>5377669.5786687797</v>
      </c>
      <c r="U219" s="49">
        <v>5583348.9400000004</v>
      </c>
      <c r="V219" s="49">
        <v>163592.12</v>
      </c>
      <c r="W219" s="49">
        <v>5746941.0599999996</v>
      </c>
      <c r="X219" s="49">
        <v>5377669.5786687797</v>
      </c>
      <c r="Y219" s="49">
        <v>60083.14</v>
      </c>
      <c r="Z219" s="49">
        <v>70090.81</v>
      </c>
      <c r="AA219" s="47">
        <v>5507843.5286687799</v>
      </c>
    </row>
    <row r="220" spans="1:27" hidden="1" x14ac:dyDescent="0.2">
      <c r="A220" s="49" t="s">
        <v>327</v>
      </c>
      <c r="B220" s="49">
        <v>81.602759203999994</v>
      </c>
      <c r="C220" s="49">
        <v>154</v>
      </c>
      <c r="D220" s="49">
        <v>4.0614412499999997</v>
      </c>
      <c r="E220" s="49">
        <v>0</v>
      </c>
      <c r="F220" s="49">
        <v>2</v>
      </c>
      <c r="G220" s="49">
        <v>83</v>
      </c>
      <c r="H220" s="49">
        <v>0</v>
      </c>
      <c r="I220" s="49">
        <v>1</v>
      </c>
      <c r="J220" s="49">
        <v>0</v>
      </c>
      <c r="K220" s="49">
        <v>3.2736730270000001</v>
      </c>
      <c r="L220" s="49">
        <v>143627.29970391199</v>
      </c>
      <c r="M220" s="49">
        <v>0</v>
      </c>
      <c r="N220" s="49">
        <v>0</v>
      </c>
      <c r="P220" s="49">
        <v>0</v>
      </c>
      <c r="Q220" s="49">
        <v>0</v>
      </c>
      <c r="R220" s="49">
        <v>1</v>
      </c>
      <c r="S220" s="49">
        <v>0</v>
      </c>
      <c r="T220" s="49">
        <v>143627.29970391199</v>
      </c>
      <c r="U220" s="49">
        <v>110551.12</v>
      </c>
      <c r="V220" s="49">
        <v>12260.12</v>
      </c>
      <c r="W220" s="49">
        <v>122811.24</v>
      </c>
      <c r="X220" s="49">
        <v>122811.24</v>
      </c>
      <c r="Y220" s="49">
        <v>1367.31</v>
      </c>
      <c r="Z220" s="49">
        <v>1775.63</v>
      </c>
      <c r="AA220" s="47">
        <v>125954.18</v>
      </c>
    </row>
    <row r="221" spans="1:27" hidden="1" x14ac:dyDescent="0.2">
      <c r="A221" s="49" t="s">
        <v>328</v>
      </c>
      <c r="B221" s="49">
        <v>23.533092629999999</v>
      </c>
      <c r="C221" s="49">
        <v>58</v>
      </c>
      <c r="D221" s="49">
        <v>17.891071374999999</v>
      </c>
      <c r="E221" s="49">
        <v>0</v>
      </c>
      <c r="F221" s="49">
        <v>1.375</v>
      </c>
      <c r="G221" s="49">
        <v>75</v>
      </c>
      <c r="H221" s="49">
        <v>0</v>
      </c>
      <c r="I221" s="49">
        <v>0</v>
      </c>
      <c r="J221" s="49">
        <v>0</v>
      </c>
      <c r="K221" s="49">
        <v>3.747430729</v>
      </c>
      <c r="L221" s="49">
        <v>230668.00064249701</v>
      </c>
      <c r="M221" s="49">
        <v>0</v>
      </c>
      <c r="N221" s="49">
        <v>0</v>
      </c>
      <c r="P221" s="49">
        <v>0</v>
      </c>
      <c r="Q221" s="49">
        <v>0</v>
      </c>
      <c r="R221" s="49">
        <v>1</v>
      </c>
      <c r="S221" s="49">
        <v>3500</v>
      </c>
      <c r="T221" s="49">
        <v>234168.00064249701</v>
      </c>
      <c r="U221" s="49">
        <v>157924.96</v>
      </c>
      <c r="V221" s="49">
        <v>6759.19</v>
      </c>
      <c r="W221" s="49">
        <v>164684.15</v>
      </c>
      <c r="X221" s="49">
        <v>164684.15</v>
      </c>
      <c r="Y221" s="49">
        <v>1442.39</v>
      </c>
      <c r="Z221" s="49">
        <v>1682.64</v>
      </c>
      <c r="AA221" s="47">
        <v>167809.18</v>
      </c>
    </row>
    <row r="222" spans="1:27" hidden="1" x14ac:dyDescent="0.2">
      <c r="A222" s="49" t="s">
        <v>329</v>
      </c>
      <c r="B222" s="49">
        <v>122.544199108</v>
      </c>
      <c r="C222" s="49">
        <v>524</v>
      </c>
      <c r="D222" s="49">
        <v>4.1813527500000003</v>
      </c>
      <c r="E222" s="49">
        <v>0</v>
      </c>
      <c r="F222" s="49">
        <v>20.625</v>
      </c>
      <c r="G222" s="49">
        <v>6839.25</v>
      </c>
      <c r="H222" s="49">
        <v>360.875</v>
      </c>
      <c r="I222" s="49">
        <v>0</v>
      </c>
      <c r="J222" s="49">
        <v>0</v>
      </c>
      <c r="K222" s="49">
        <v>7.1477459669999996</v>
      </c>
      <c r="L222" s="49">
        <v>6913938.2440652698</v>
      </c>
      <c r="M222" s="49">
        <v>0</v>
      </c>
      <c r="N222" s="49">
        <v>0</v>
      </c>
      <c r="P222" s="49">
        <v>0</v>
      </c>
      <c r="Q222" s="49">
        <v>0</v>
      </c>
      <c r="R222" s="49">
        <v>1</v>
      </c>
      <c r="S222" s="49">
        <v>0</v>
      </c>
      <c r="T222" s="49">
        <v>6913938.2440652698</v>
      </c>
      <c r="U222" s="49">
        <v>7817218.7199999997</v>
      </c>
      <c r="V222" s="49">
        <v>399459.88</v>
      </c>
      <c r="W222" s="49">
        <v>8216678.5999999996</v>
      </c>
      <c r="X222" s="49">
        <v>6913938.2440652698</v>
      </c>
      <c r="Y222" s="49">
        <v>74535.509999999995</v>
      </c>
      <c r="Z222" s="49">
        <v>86950.42</v>
      </c>
      <c r="AA222" s="47">
        <v>7075424.1740652705</v>
      </c>
    </row>
    <row r="223" spans="1:27" hidden="1" x14ac:dyDescent="0.2">
      <c r="A223" s="49" t="s">
        <v>330</v>
      </c>
      <c r="B223" s="49">
        <v>214.908542641</v>
      </c>
      <c r="C223" s="49">
        <v>1017</v>
      </c>
      <c r="D223" s="49">
        <v>4.8688316250000003</v>
      </c>
      <c r="E223" s="49">
        <v>0</v>
      </c>
      <c r="F223" s="49">
        <v>12.625</v>
      </c>
      <c r="G223" s="49">
        <v>4465.375</v>
      </c>
      <c r="H223" s="49">
        <v>175.875</v>
      </c>
      <c r="I223" s="49">
        <v>0</v>
      </c>
      <c r="J223" s="49">
        <v>0</v>
      </c>
      <c r="K223" s="49">
        <v>6.7087510669999997</v>
      </c>
      <c r="L223" s="49">
        <v>4457305.8283704296</v>
      </c>
      <c r="M223" s="49">
        <v>0</v>
      </c>
      <c r="N223" s="49">
        <v>0</v>
      </c>
      <c r="P223" s="49">
        <v>0</v>
      </c>
      <c r="Q223" s="49">
        <v>0</v>
      </c>
      <c r="R223" s="49">
        <v>1</v>
      </c>
      <c r="S223" s="49">
        <v>1512</v>
      </c>
      <c r="T223" s="49">
        <v>4458817.8283704296</v>
      </c>
      <c r="U223" s="49">
        <v>5820940.8399999999</v>
      </c>
      <c r="V223" s="49">
        <v>220613.66</v>
      </c>
      <c r="W223" s="49">
        <v>6041554.5</v>
      </c>
      <c r="X223" s="49">
        <v>4458817.8283704296</v>
      </c>
      <c r="Y223" s="49">
        <v>60390.6</v>
      </c>
      <c r="Z223" s="49">
        <v>70449.48</v>
      </c>
      <c r="AA223" s="47">
        <v>4589657.9083704296</v>
      </c>
    </row>
    <row r="224" spans="1:27" hidden="1" x14ac:dyDescent="0.2">
      <c r="A224" s="49" t="s">
        <v>331</v>
      </c>
      <c r="B224" s="49">
        <v>70.969825434000001</v>
      </c>
      <c r="C224" s="49">
        <v>81</v>
      </c>
      <c r="D224" s="49">
        <v>2.6967655000000001</v>
      </c>
      <c r="E224" s="49">
        <v>0</v>
      </c>
      <c r="F224" s="49">
        <v>2</v>
      </c>
      <c r="G224" s="49">
        <v>397.5</v>
      </c>
      <c r="H224" s="49">
        <v>24.75</v>
      </c>
      <c r="I224" s="49">
        <v>0</v>
      </c>
      <c r="J224" s="49">
        <v>0</v>
      </c>
      <c r="K224" s="49">
        <v>4.604599103</v>
      </c>
      <c r="L224" s="49">
        <v>543564.20064460603</v>
      </c>
      <c r="M224" s="49">
        <v>0</v>
      </c>
      <c r="N224" s="49">
        <v>0</v>
      </c>
      <c r="P224" s="49">
        <v>0</v>
      </c>
      <c r="Q224" s="49">
        <v>0</v>
      </c>
      <c r="R224" s="49">
        <v>1</v>
      </c>
      <c r="S224" s="49">
        <v>0</v>
      </c>
      <c r="T224" s="49">
        <v>543564.20064460603</v>
      </c>
      <c r="U224" s="49">
        <v>417910.74</v>
      </c>
      <c r="V224" s="49">
        <v>22274.639999999999</v>
      </c>
      <c r="W224" s="49">
        <v>440185.38</v>
      </c>
      <c r="X224" s="49">
        <v>440185.38</v>
      </c>
      <c r="Y224" s="49">
        <v>5148.3999999999996</v>
      </c>
      <c r="Z224" s="49">
        <v>7087.01</v>
      </c>
      <c r="AA224" s="47">
        <v>452420.79</v>
      </c>
    </row>
    <row r="225" spans="1:27" hidden="1" x14ac:dyDescent="0.2">
      <c r="A225" s="49" t="s">
        <v>332</v>
      </c>
      <c r="B225" s="49">
        <v>109.010382135</v>
      </c>
      <c r="C225" s="49">
        <v>281</v>
      </c>
      <c r="D225" s="49">
        <v>4.4166902500000003</v>
      </c>
      <c r="E225" s="49">
        <v>0</v>
      </c>
      <c r="F225" s="49">
        <v>3</v>
      </c>
      <c r="G225" s="49">
        <v>440.375</v>
      </c>
      <c r="H225" s="49">
        <v>51.5</v>
      </c>
      <c r="I225" s="49">
        <v>0</v>
      </c>
      <c r="J225" s="49">
        <v>0</v>
      </c>
      <c r="K225" s="49">
        <v>4.851097964</v>
      </c>
      <c r="L225" s="49">
        <v>695510.90088717698</v>
      </c>
      <c r="M225" s="49">
        <v>0</v>
      </c>
      <c r="N225" s="49">
        <v>0</v>
      </c>
      <c r="P225" s="49">
        <v>0</v>
      </c>
      <c r="Q225" s="49">
        <v>0</v>
      </c>
      <c r="R225" s="49">
        <v>1</v>
      </c>
      <c r="S225" s="49">
        <v>0</v>
      </c>
      <c r="T225" s="49">
        <v>695510.90088717698</v>
      </c>
      <c r="U225" s="49">
        <v>585586.97</v>
      </c>
      <c r="V225" s="49">
        <v>20729.78</v>
      </c>
      <c r="W225" s="49">
        <v>606316.75</v>
      </c>
      <c r="X225" s="49">
        <v>606316.75</v>
      </c>
      <c r="Y225" s="49">
        <v>7454.82</v>
      </c>
      <c r="Z225" s="49">
        <v>10261.89</v>
      </c>
      <c r="AA225" s="47">
        <v>624033.46</v>
      </c>
    </row>
    <row r="226" spans="1:27" hidden="1" x14ac:dyDescent="0.2">
      <c r="A226" s="49" t="s">
        <v>333</v>
      </c>
      <c r="B226" s="49">
        <v>132.48711810099999</v>
      </c>
      <c r="C226" s="49">
        <v>623</v>
      </c>
      <c r="D226" s="49">
        <v>4.9495079999999998</v>
      </c>
      <c r="E226" s="49">
        <v>0</v>
      </c>
      <c r="F226" s="49">
        <v>19</v>
      </c>
      <c r="G226" s="49">
        <v>7408.125</v>
      </c>
      <c r="H226" s="49">
        <v>542.25</v>
      </c>
      <c r="I226" s="49">
        <v>0</v>
      </c>
      <c r="J226" s="49">
        <v>0</v>
      </c>
      <c r="K226" s="49">
        <v>7.2555264260000003</v>
      </c>
      <c r="L226" s="49">
        <v>7700766.4871697202</v>
      </c>
      <c r="M226" s="49">
        <v>0</v>
      </c>
      <c r="N226" s="49">
        <v>0</v>
      </c>
      <c r="P226" s="49">
        <v>0</v>
      </c>
      <c r="Q226" s="49">
        <v>0</v>
      </c>
      <c r="R226" s="49">
        <v>1</v>
      </c>
      <c r="S226" s="49">
        <v>700</v>
      </c>
      <c r="T226" s="49">
        <v>7701466.4871697202</v>
      </c>
      <c r="U226" s="49">
        <v>9338078.9700000007</v>
      </c>
      <c r="V226" s="49">
        <v>324965.15000000002</v>
      </c>
      <c r="W226" s="49">
        <v>9663044.1199999992</v>
      </c>
      <c r="X226" s="49">
        <v>7701466.4871697202</v>
      </c>
      <c r="Y226" s="49">
        <v>116218.69</v>
      </c>
      <c r="Z226" s="49">
        <v>135576.5</v>
      </c>
      <c r="AA226" s="47">
        <v>7953261.6771697197</v>
      </c>
    </row>
    <row r="227" spans="1:27" hidden="1" x14ac:dyDescent="0.2">
      <c r="A227" s="49" t="s">
        <v>334</v>
      </c>
      <c r="B227" s="49">
        <v>63.720141069999997</v>
      </c>
      <c r="C227" s="49">
        <v>309</v>
      </c>
      <c r="D227" s="49">
        <v>5.7544997499999999</v>
      </c>
      <c r="E227" s="49">
        <v>0</v>
      </c>
      <c r="F227" s="49">
        <v>2</v>
      </c>
      <c r="G227" s="49">
        <v>748.5</v>
      </c>
      <c r="H227" s="49">
        <v>20.375</v>
      </c>
      <c r="I227" s="49">
        <v>0</v>
      </c>
      <c r="J227" s="49">
        <v>0</v>
      </c>
      <c r="K227" s="49">
        <v>5.1304963939999997</v>
      </c>
      <c r="L227" s="49">
        <v>919697.77896834095</v>
      </c>
      <c r="M227" s="49">
        <v>0</v>
      </c>
      <c r="N227" s="49">
        <v>0</v>
      </c>
      <c r="P227" s="49">
        <v>0</v>
      </c>
      <c r="Q227" s="49">
        <v>0</v>
      </c>
      <c r="R227" s="49">
        <v>1</v>
      </c>
      <c r="S227" s="49">
        <v>0</v>
      </c>
      <c r="T227" s="49">
        <v>919697.77896834095</v>
      </c>
      <c r="U227" s="49">
        <v>977376.35</v>
      </c>
      <c r="V227" s="49">
        <v>49650.720000000001</v>
      </c>
      <c r="W227" s="49">
        <v>1027027.07</v>
      </c>
      <c r="X227" s="49">
        <v>919697.77896834095</v>
      </c>
      <c r="Y227" s="49">
        <v>12823.99</v>
      </c>
      <c r="Z227" s="49">
        <v>14960</v>
      </c>
      <c r="AA227" s="47">
        <v>947481.76896834106</v>
      </c>
    </row>
    <row r="228" spans="1:27" hidden="1" x14ac:dyDescent="0.2">
      <c r="A228" s="49" t="s">
        <v>335</v>
      </c>
      <c r="B228" s="49">
        <v>9.3311533220000005</v>
      </c>
      <c r="C228" s="49">
        <v>32</v>
      </c>
      <c r="D228" s="49">
        <v>2.3931022500000001</v>
      </c>
      <c r="E228" s="49">
        <v>0</v>
      </c>
      <c r="F228" s="49">
        <v>1</v>
      </c>
      <c r="G228" s="49">
        <v>196.375</v>
      </c>
      <c r="H228" s="49">
        <v>0.75</v>
      </c>
      <c r="I228" s="49">
        <v>0</v>
      </c>
      <c r="J228" s="49">
        <v>1</v>
      </c>
      <c r="K228" s="49">
        <v>3.4641713809999999</v>
      </c>
      <c r="L228" s="49">
        <v>173767.83076864999</v>
      </c>
      <c r="M228" s="49">
        <v>0</v>
      </c>
      <c r="N228" s="49">
        <v>0</v>
      </c>
      <c r="P228" s="49">
        <v>0</v>
      </c>
      <c r="Q228" s="49">
        <v>0</v>
      </c>
      <c r="R228" s="49">
        <v>1</v>
      </c>
      <c r="S228" s="49">
        <v>0</v>
      </c>
      <c r="T228" s="49">
        <v>173767.83076864999</v>
      </c>
      <c r="U228" s="49">
        <v>156738.54999999999</v>
      </c>
      <c r="V228" s="49">
        <v>10705.24</v>
      </c>
      <c r="W228" s="49">
        <v>167443.79</v>
      </c>
      <c r="X228" s="49">
        <v>167443.79</v>
      </c>
      <c r="Y228" s="49">
        <v>1180.55</v>
      </c>
      <c r="Z228" s="49">
        <v>1625.08</v>
      </c>
      <c r="AA228" s="47">
        <v>170249.42</v>
      </c>
    </row>
    <row r="229" spans="1:27" hidden="1" x14ac:dyDescent="0.2">
      <c r="A229" s="49" t="s">
        <v>336</v>
      </c>
      <c r="B229" s="49">
        <v>82.973818633999997</v>
      </c>
      <c r="C229" s="49">
        <v>1209</v>
      </c>
      <c r="D229" s="49">
        <v>3.0985278749999998</v>
      </c>
      <c r="E229" s="49">
        <v>0</v>
      </c>
      <c r="F229" s="49">
        <v>55.25</v>
      </c>
      <c r="G229" s="49">
        <v>7712.375</v>
      </c>
      <c r="H229" s="49">
        <v>1714.625</v>
      </c>
      <c r="I229" s="49">
        <v>0</v>
      </c>
      <c r="J229" s="49">
        <v>0</v>
      </c>
      <c r="K229" s="49">
        <v>7.8692706189999999</v>
      </c>
      <c r="L229" s="49">
        <v>14225897.3534004</v>
      </c>
      <c r="M229" s="49">
        <v>0</v>
      </c>
      <c r="N229" s="49">
        <v>0</v>
      </c>
      <c r="P229" s="49">
        <v>0</v>
      </c>
      <c r="Q229" s="49">
        <v>0</v>
      </c>
      <c r="R229" s="49">
        <v>1</v>
      </c>
      <c r="S229" s="49">
        <v>0</v>
      </c>
      <c r="T229" s="49">
        <v>14225897.3534004</v>
      </c>
      <c r="U229" s="49">
        <v>14884825</v>
      </c>
      <c r="V229" s="49">
        <v>445056.27</v>
      </c>
      <c r="W229" s="49">
        <v>15329881.27</v>
      </c>
      <c r="X229" s="49">
        <v>14225897.3534004</v>
      </c>
      <c r="Y229" s="49">
        <v>340569.66</v>
      </c>
      <c r="Z229" s="49">
        <v>0</v>
      </c>
      <c r="AA229" s="47">
        <v>14566467.0134004</v>
      </c>
    </row>
    <row r="230" spans="1:27" hidden="1" x14ac:dyDescent="0.2">
      <c r="A230" s="49" t="s">
        <v>337</v>
      </c>
      <c r="B230" s="49">
        <v>188.46679453600001</v>
      </c>
      <c r="C230" s="49">
        <v>274</v>
      </c>
      <c r="D230" s="49">
        <v>3.1418806250000002</v>
      </c>
      <c r="E230" s="49">
        <v>0</v>
      </c>
      <c r="F230" s="49">
        <v>2</v>
      </c>
      <c r="G230" s="49">
        <v>37.125</v>
      </c>
      <c r="H230" s="49">
        <v>0.625</v>
      </c>
      <c r="I230" s="49">
        <v>0</v>
      </c>
      <c r="J230" s="49">
        <v>0</v>
      </c>
      <c r="K230" s="49">
        <v>2.7866377089999999</v>
      </c>
      <c r="L230" s="49">
        <v>88251.123774163003</v>
      </c>
      <c r="M230" s="49">
        <v>0</v>
      </c>
      <c r="N230" s="49">
        <v>72433.2</v>
      </c>
      <c r="P230" s="49">
        <v>0</v>
      </c>
      <c r="Q230" s="49">
        <v>0</v>
      </c>
      <c r="R230" s="49">
        <v>1</v>
      </c>
      <c r="S230" s="49">
        <v>379.4</v>
      </c>
      <c r="T230" s="49">
        <v>161063.72377416299</v>
      </c>
      <c r="U230" s="49">
        <v>163098.78</v>
      </c>
      <c r="V230" s="49">
        <v>8546.3799999999992</v>
      </c>
      <c r="W230" s="49">
        <v>171645.16</v>
      </c>
      <c r="X230" s="49">
        <v>161063.72377416299</v>
      </c>
      <c r="Y230" s="49">
        <v>2094.1</v>
      </c>
      <c r="Z230" s="49">
        <v>2882.63</v>
      </c>
      <c r="AA230" s="47">
        <v>166040.453774163</v>
      </c>
    </row>
    <row r="231" spans="1:27" hidden="1" x14ac:dyDescent="0.2">
      <c r="A231" s="49" t="s">
        <v>338</v>
      </c>
      <c r="B231" s="49">
        <v>288.14523103499999</v>
      </c>
      <c r="C231" s="49">
        <v>312</v>
      </c>
      <c r="D231" s="49">
        <v>10.330902125</v>
      </c>
      <c r="E231" s="49">
        <v>0</v>
      </c>
      <c r="F231" s="49">
        <v>3</v>
      </c>
      <c r="G231" s="49">
        <v>141.375</v>
      </c>
      <c r="H231" s="49">
        <v>0</v>
      </c>
      <c r="I231" s="49">
        <v>0</v>
      </c>
      <c r="J231" s="49">
        <v>0</v>
      </c>
      <c r="K231" s="49">
        <v>3.9408559009999999</v>
      </c>
      <c r="L231" s="49">
        <v>279892.22598779999</v>
      </c>
      <c r="M231" s="49">
        <v>0</v>
      </c>
      <c r="N231" s="49">
        <v>151723.35999999999</v>
      </c>
      <c r="P231" s="49">
        <v>0</v>
      </c>
      <c r="Q231" s="49">
        <v>0</v>
      </c>
      <c r="R231" s="49">
        <v>1</v>
      </c>
      <c r="S231" s="49">
        <v>0</v>
      </c>
      <c r="T231" s="49">
        <v>431615.58598779998</v>
      </c>
      <c r="U231" s="49">
        <v>437069.1</v>
      </c>
      <c r="V231" s="49">
        <v>53672.09</v>
      </c>
      <c r="W231" s="49">
        <v>490741.19</v>
      </c>
      <c r="X231" s="49">
        <v>431615.58598779998</v>
      </c>
      <c r="Y231" s="49">
        <v>4394.07</v>
      </c>
      <c r="Z231" s="49">
        <v>6048.65</v>
      </c>
      <c r="AA231" s="47">
        <v>442058.30598780001</v>
      </c>
    </row>
    <row r="232" spans="1:27" hidden="1" x14ac:dyDescent="0.2">
      <c r="A232" s="49" t="s">
        <v>339</v>
      </c>
      <c r="B232" s="49">
        <v>103.280504353</v>
      </c>
      <c r="C232" s="49">
        <v>503</v>
      </c>
      <c r="D232" s="49">
        <v>6.8880768750000003</v>
      </c>
      <c r="E232" s="49">
        <v>0</v>
      </c>
      <c r="F232" s="49">
        <v>16.875</v>
      </c>
      <c r="G232" s="49">
        <v>2976.875</v>
      </c>
      <c r="H232" s="49">
        <v>229</v>
      </c>
      <c r="I232" s="49">
        <v>0</v>
      </c>
      <c r="J232" s="49">
        <v>0</v>
      </c>
      <c r="K232" s="49">
        <v>6.5974385770000001</v>
      </c>
      <c r="L232" s="49">
        <v>3987769.3686214699</v>
      </c>
      <c r="M232" s="49">
        <v>0</v>
      </c>
      <c r="N232" s="49">
        <v>0</v>
      </c>
      <c r="P232" s="49">
        <v>0</v>
      </c>
      <c r="Q232" s="49">
        <v>0</v>
      </c>
      <c r="R232" s="49">
        <v>1</v>
      </c>
      <c r="S232" s="49">
        <v>35000</v>
      </c>
      <c r="T232" s="49">
        <v>4022769.3686214699</v>
      </c>
      <c r="U232" s="49">
        <v>4504635.95</v>
      </c>
      <c r="V232" s="49">
        <v>210816.96</v>
      </c>
      <c r="W232" s="49">
        <v>4715452.91</v>
      </c>
      <c r="X232" s="49">
        <v>4022769.3686214699</v>
      </c>
      <c r="Y232" s="49">
        <v>46037.85</v>
      </c>
      <c r="Z232" s="49">
        <v>56583.199999999997</v>
      </c>
      <c r="AA232" s="47">
        <v>4125390.4186214702</v>
      </c>
    </row>
    <row r="233" spans="1:27" hidden="1" x14ac:dyDescent="0.2">
      <c r="A233" s="49" t="s">
        <v>340</v>
      </c>
      <c r="B233" s="49">
        <v>72.626942769999999</v>
      </c>
      <c r="C233" s="49">
        <v>98</v>
      </c>
      <c r="D233" s="49">
        <v>10.34390625</v>
      </c>
      <c r="E233" s="49">
        <v>0</v>
      </c>
      <c r="F233" s="49">
        <v>2</v>
      </c>
      <c r="G233" s="49">
        <v>25.625</v>
      </c>
      <c r="H233" s="49">
        <v>0</v>
      </c>
      <c r="I233" s="49">
        <v>1</v>
      </c>
      <c r="J233" s="49">
        <v>0</v>
      </c>
      <c r="K233" s="49">
        <v>2.7721363889999999</v>
      </c>
      <c r="L233" s="49">
        <v>86980.600452340004</v>
      </c>
      <c r="M233" s="49">
        <v>64890.35</v>
      </c>
      <c r="N233" s="49">
        <v>0</v>
      </c>
      <c r="P233" s="49">
        <v>0</v>
      </c>
      <c r="Q233" s="49">
        <v>0</v>
      </c>
      <c r="R233" s="49">
        <v>1</v>
      </c>
      <c r="S233" s="49">
        <v>0</v>
      </c>
      <c r="T233" s="49">
        <v>151870.95045234001</v>
      </c>
      <c r="U233" s="49">
        <v>153789.85999999999</v>
      </c>
      <c r="V233" s="49">
        <v>8012.45</v>
      </c>
      <c r="W233" s="49">
        <v>161802.31</v>
      </c>
      <c r="X233" s="49">
        <v>151870.95045234001</v>
      </c>
      <c r="Y233" s="49">
        <v>160.84</v>
      </c>
      <c r="Z233" s="49">
        <v>221.4</v>
      </c>
      <c r="AA233" s="47">
        <v>152253.19045234</v>
      </c>
    </row>
    <row r="234" spans="1:27" hidden="1" x14ac:dyDescent="0.2">
      <c r="A234" s="49" t="s">
        <v>341</v>
      </c>
      <c r="B234" s="49">
        <v>101.47772146699999</v>
      </c>
      <c r="C234" s="49">
        <v>111</v>
      </c>
      <c r="D234" s="49">
        <v>16.902479124999999</v>
      </c>
      <c r="E234" s="49">
        <v>0</v>
      </c>
      <c r="F234" s="49">
        <v>1</v>
      </c>
      <c r="G234" s="49">
        <v>49.375</v>
      </c>
      <c r="H234" s="49">
        <v>0</v>
      </c>
      <c r="I234" s="49">
        <v>1</v>
      </c>
      <c r="J234" s="49">
        <v>0</v>
      </c>
      <c r="K234" s="49">
        <v>3.4679169280000002</v>
      </c>
      <c r="L234" s="49">
        <v>174419.906646132</v>
      </c>
      <c r="M234" s="49">
        <v>0</v>
      </c>
      <c r="N234" s="49">
        <v>0</v>
      </c>
      <c r="P234" s="49">
        <v>0</v>
      </c>
      <c r="Q234" s="49">
        <v>0</v>
      </c>
      <c r="R234" s="49">
        <v>1</v>
      </c>
      <c r="S234" s="49">
        <v>0</v>
      </c>
      <c r="T234" s="49">
        <v>174419.906646132</v>
      </c>
      <c r="U234" s="49">
        <v>75168.86</v>
      </c>
      <c r="V234" s="49">
        <v>5585.05</v>
      </c>
      <c r="W234" s="49">
        <v>80753.91</v>
      </c>
      <c r="X234" s="49">
        <v>80753.91</v>
      </c>
      <c r="Y234" s="49">
        <v>0</v>
      </c>
      <c r="Z234" s="49">
        <v>0</v>
      </c>
      <c r="AA234" s="47">
        <v>80753.91</v>
      </c>
    </row>
    <row r="235" spans="1:27" hidden="1" x14ac:dyDescent="0.2">
      <c r="A235" s="49" t="s">
        <v>342</v>
      </c>
      <c r="B235" s="49">
        <v>27.032349319000001</v>
      </c>
      <c r="C235" s="49">
        <v>166</v>
      </c>
      <c r="D235" s="49">
        <v>4.3849346249999996</v>
      </c>
      <c r="E235" s="49">
        <v>0</v>
      </c>
      <c r="F235" s="49">
        <v>6.75</v>
      </c>
      <c r="G235" s="49">
        <v>2632.5</v>
      </c>
      <c r="H235" s="49">
        <v>156.75</v>
      </c>
      <c r="I235" s="49">
        <v>0</v>
      </c>
      <c r="J235" s="49">
        <v>0</v>
      </c>
      <c r="K235" s="49">
        <v>6.1760715419999999</v>
      </c>
      <c r="L235" s="49">
        <v>2616571.78943507</v>
      </c>
      <c r="M235" s="49">
        <v>0</v>
      </c>
      <c r="N235" s="49">
        <v>0</v>
      </c>
      <c r="P235" s="49">
        <v>0</v>
      </c>
      <c r="Q235" s="49">
        <v>0</v>
      </c>
      <c r="R235" s="49">
        <v>1</v>
      </c>
      <c r="S235" s="49">
        <v>0</v>
      </c>
      <c r="T235" s="49">
        <v>2616571.78943507</v>
      </c>
      <c r="U235" s="49">
        <v>2936002.44</v>
      </c>
      <c r="V235" s="49">
        <v>191720.95999999999</v>
      </c>
      <c r="W235" s="49">
        <v>3127723.4</v>
      </c>
      <c r="X235" s="49">
        <v>2616571.78943507</v>
      </c>
      <c r="Y235" s="49">
        <v>62680.17</v>
      </c>
      <c r="Z235" s="49">
        <v>0</v>
      </c>
      <c r="AA235" s="47">
        <v>2679251.9594350699</v>
      </c>
    </row>
    <row r="236" spans="1:27" hidden="1" x14ac:dyDescent="0.2">
      <c r="A236" s="49" t="s">
        <v>343</v>
      </c>
      <c r="B236" s="49">
        <v>42.429080110000001</v>
      </c>
      <c r="C236" s="49">
        <v>56</v>
      </c>
      <c r="D236" s="49">
        <v>5.4304617500000001</v>
      </c>
      <c r="E236" s="49">
        <v>0</v>
      </c>
      <c r="F236" s="49">
        <v>1</v>
      </c>
      <c r="G236" s="49">
        <v>69.625</v>
      </c>
      <c r="H236" s="49">
        <v>0</v>
      </c>
      <c r="I236" s="49">
        <v>0</v>
      </c>
      <c r="J236" s="49">
        <v>1</v>
      </c>
      <c r="K236" s="49">
        <v>2.8907061820000002</v>
      </c>
      <c r="L236" s="49">
        <v>97930.192422581007</v>
      </c>
      <c r="M236" s="49">
        <v>0</v>
      </c>
      <c r="N236" s="49">
        <v>0</v>
      </c>
      <c r="P236" s="49">
        <v>0</v>
      </c>
      <c r="Q236" s="49">
        <v>0</v>
      </c>
      <c r="R236" s="49">
        <v>1</v>
      </c>
      <c r="S236" s="49">
        <v>0</v>
      </c>
      <c r="T236" s="49">
        <v>97930.192422581007</v>
      </c>
      <c r="U236" s="49">
        <v>95936.11</v>
      </c>
      <c r="V236" s="49">
        <v>9555.24</v>
      </c>
      <c r="W236" s="49">
        <v>105491.35</v>
      </c>
      <c r="X236" s="49">
        <v>97930.192422581007</v>
      </c>
      <c r="Y236" s="49">
        <v>566.14</v>
      </c>
      <c r="Z236" s="49">
        <v>779.33</v>
      </c>
      <c r="AA236" s="47">
        <v>99275.662422580994</v>
      </c>
    </row>
    <row r="237" spans="1:27" hidden="1" x14ac:dyDescent="0.2">
      <c r="A237" s="49" t="s">
        <v>344</v>
      </c>
      <c r="B237" s="49">
        <v>97.559875387999995</v>
      </c>
      <c r="C237" s="49">
        <v>253</v>
      </c>
      <c r="D237" s="49">
        <v>6.0828408749999996</v>
      </c>
      <c r="E237" s="49">
        <v>0</v>
      </c>
      <c r="F237" s="49">
        <v>2.375</v>
      </c>
      <c r="G237" s="49">
        <v>473.5</v>
      </c>
      <c r="H237" s="49">
        <v>37.75</v>
      </c>
      <c r="I237" s="49">
        <v>0</v>
      </c>
      <c r="J237" s="49">
        <v>0</v>
      </c>
      <c r="K237" s="49">
        <v>4.9236407990000002</v>
      </c>
      <c r="L237" s="49">
        <v>747840.35084368405</v>
      </c>
      <c r="M237" s="49">
        <v>0</v>
      </c>
      <c r="N237" s="49">
        <v>0</v>
      </c>
      <c r="P237" s="49">
        <v>0</v>
      </c>
      <c r="Q237" s="49">
        <v>0</v>
      </c>
      <c r="R237" s="49">
        <v>1</v>
      </c>
      <c r="S237" s="49">
        <v>0</v>
      </c>
      <c r="T237" s="49">
        <v>747840.35084368405</v>
      </c>
      <c r="U237" s="49">
        <v>785977.23</v>
      </c>
      <c r="V237" s="49">
        <v>11160.88</v>
      </c>
      <c r="W237" s="49">
        <v>797138.11</v>
      </c>
      <c r="X237" s="49">
        <v>747840.35084368405</v>
      </c>
      <c r="Y237" s="49">
        <v>9031.02</v>
      </c>
      <c r="Z237" s="49">
        <v>12431.61</v>
      </c>
      <c r="AA237" s="47">
        <v>769302.98084368405</v>
      </c>
    </row>
    <row r="238" spans="1:27" hidden="1" x14ac:dyDescent="0.2">
      <c r="A238" s="49" t="s">
        <v>345</v>
      </c>
      <c r="B238" s="49">
        <v>158.40656082199999</v>
      </c>
      <c r="C238" s="49">
        <v>311</v>
      </c>
      <c r="D238" s="49">
        <v>4.9732578749999998</v>
      </c>
      <c r="E238" s="49">
        <v>0</v>
      </c>
      <c r="F238" s="49">
        <v>12.5</v>
      </c>
      <c r="G238" s="49">
        <v>1759.75</v>
      </c>
      <c r="H238" s="49">
        <v>104.125</v>
      </c>
      <c r="I238" s="49">
        <v>0</v>
      </c>
      <c r="J238" s="49">
        <v>0</v>
      </c>
      <c r="K238" s="49">
        <v>6.0263848790000001</v>
      </c>
      <c r="L238" s="49">
        <v>2252809.9893112802</v>
      </c>
      <c r="M238" s="49">
        <v>0</v>
      </c>
      <c r="N238" s="49">
        <v>0</v>
      </c>
      <c r="P238" s="49">
        <v>0</v>
      </c>
      <c r="Q238" s="49">
        <v>0</v>
      </c>
      <c r="R238" s="49">
        <v>1</v>
      </c>
      <c r="S238" s="49">
        <v>0</v>
      </c>
      <c r="T238" s="49">
        <v>2252809.9893112802</v>
      </c>
      <c r="U238" s="49">
        <v>2127268.41</v>
      </c>
      <c r="V238" s="49">
        <v>80836.2</v>
      </c>
      <c r="W238" s="49">
        <v>2208104.61</v>
      </c>
      <c r="X238" s="49">
        <v>2208104.61</v>
      </c>
      <c r="Y238" s="49">
        <v>24833.78</v>
      </c>
      <c r="Z238" s="49">
        <v>28970.19</v>
      </c>
      <c r="AA238" s="47">
        <v>2261908.58</v>
      </c>
    </row>
    <row r="239" spans="1:27" hidden="1" x14ac:dyDescent="0.2">
      <c r="A239" s="49" t="s">
        <v>346</v>
      </c>
      <c r="B239" s="49">
        <v>44.3</v>
      </c>
      <c r="C239" s="49">
        <v>337</v>
      </c>
      <c r="D239" s="49">
        <v>2.6259352499999999</v>
      </c>
      <c r="E239" s="49">
        <v>0</v>
      </c>
      <c r="F239" s="49">
        <v>14</v>
      </c>
      <c r="G239" s="49">
        <v>6272</v>
      </c>
      <c r="H239" s="49">
        <v>430.875</v>
      </c>
      <c r="I239" s="49">
        <v>0</v>
      </c>
      <c r="J239" s="49">
        <v>0</v>
      </c>
      <c r="K239" s="49">
        <v>6.9140361190000004</v>
      </c>
      <c r="L239" s="49">
        <v>5473014.4956149496</v>
      </c>
      <c r="M239" s="49">
        <v>0</v>
      </c>
      <c r="N239" s="49">
        <v>0</v>
      </c>
      <c r="P239" s="49">
        <v>0</v>
      </c>
      <c r="Q239" s="49">
        <v>0</v>
      </c>
      <c r="R239" s="49">
        <v>1</v>
      </c>
      <c r="S239" s="49">
        <v>0</v>
      </c>
      <c r="T239" s="49">
        <v>5473014.4956149496</v>
      </c>
      <c r="U239" s="49">
        <v>6319388.4100000001</v>
      </c>
      <c r="V239" s="49">
        <v>216755.02</v>
      </c>
      <c r="W239" s="49">
        <v>6536143.4299999997</v>
      </c>
      <c r="X239" s="49">
        <v>5473014.4956149496</v>
      </c>
      <c r="Y239" s="49">
        <v>69592.69</v>
      </c>
      <c r="Z239" s="49">
        <v>85533.46</v>
      </c>
      <c r="AA239" s="47">
        <v>5628140.64561495</v>
      </c>
    </row>
    <row r="240" spans="1:27" hidden="1" x14ac:dyDescent="0.2">
      <c r="A240" s="49" t="s">
        <v>347</v>
      </c>
      <c r="B240" s="49">
        <v>181.87706042799999</v>
      </c>
      <c r="C240" s="49">
        <v>512</v>
      </c>
      <c r="D240" s="49">
        <v>3.1944521250000002</v>
      </c>
      <c r="E240" s="49">
        <v>0</v>
      </c>
      <c r="F240" s="49">
        <v>8</v>
      </c>
      <c r="G240" s="49">
        <v>3879.75</v>
      </c>
      <c r="H240" s="49">
        <v>221.375</v>
      </c>
      <c r="I240" s="49">
        <v>0</v>
      </c>
      <c r="J240" s="49">
        <v>0</v>
      </c>
      <c r="K240" s="49">
        <v>6.4944508949999999</v>
      </c>
      <c r="L240" s="49">
        <v>3597518.62529884</v>
      </c>
      <c r="M240" s="49">
        <v>0</v>
      </c>
      <c r="N240" s="49">
        <v>0</v>
      </c>
      <c r="P240" s="49">
        <v>0</v>
      </c>
      <c r="Q240" s="49">
        <v>0</v>
      </c>
      <c r="R240" s="49">
        <v>1</v>
      </c>
      <c r="S240" s="49">
        <v>2238.6</v>
      </c>
      <c r="T240" s="49">
        <v>3599757.2252988401</v>
      </c>
      <c r="U240" s="49">
        <v>3410262.4</v>
      </c>
      <c r="V240" s="49">
        <v>153461.81</v>
      </c>
      <c r="W240" s="49">
        <v>3563724.21</v>
      </c>
      <c r="X240" s="49">
        <v>3563724.21</v>
      </c>
      <c r="Y240" s="49">
        <v>43480.800000000003</v>
      </c>
      <c r="Z240" s="49">
        <v>59853.279999999999</v>
      </c>
      <c r="AA240" s="47">
        <v>3667058.29</v>
      </c>
    </row>
    <row r="241" spans="1:27" hidden="1" x14ac:dyDescent="0.2">
      <c r="A241" s="49" t="s">
        <v>348</v>
      </c>
      <c r="B241" s="49">
        <v>51.99902359</v>
      </c>
      <c r="C241" s="49">
        <v>991</v>
      </c>
      <c r="D241" s="49">
        <v>3.0126982500000001</v>
      </c>
      <c r="E241" s="49">
        <v>0</v>
      </c>
      <c r="F241" s="49">
        <v>67.5</v>
      </c>
      <c r="G241" s="49">
        <v>8956.25</v>
      </c>
      <c r="H241" s="49">
        <v>1535.375</v>
      </c>
      <c r="I241" s="49">
        <v>0</v>
      </c>
      <c r="J241" s="49">
        <v>0</v>
      </c>
      <c r="K241" s="49">
        <v>8.1262207760000003</v>
      </c>
      <c r="L241" s="49">
        <v>18393810.4232728</v>
      </c>
      <c r="M241" s="49">
        <v>0</v>
      </c>
      <c r="N241" s="49">
        <v>0</v>
      </c>
      <c r="P241" s="49">
        <v>0</v>
      </c>
      <c r="Q241" s="49">
        <v>0</v>
      </c>
      <c r="R241" s="49">
        <v>1</v>
      </c>
      <c r="S241" s="49">
        <v>28000</v>
      </c>
      <c r="T241" s="49">
        <v>18421810.4232728</v>
      </c>
      <c r="U241" s="49">
        <v>19077271.960000001</v>
      </c>
      <c r="V241" s="49">
        <v>463577.71</v>
      </c>
      <c r="W241" s="49">
        <v>19540849.670000002</v>
      </c>
      <c r="X241" s="49">
        <v>18421810.4232728</v>
      </c>
      <c r="Y241" s="49">
        <v>413395.23</v>
      </c>
      <c r="Z241" s="49">
        <v>0</v>
      </c>
      <c r="AA241" s="47">
        <v>18835205.6532728</v>
      </c>
    </row>
    <row r="242" spans="1:27" hidden="1" x14ac:dyDescent="0.2">
      <c r="A242" s="49" t="s">
        <v>349</v>
      </c>
      <c r="B242" s="49">
        <v>233.282727416</v>
      </c>
      <c r="C242" s="49">
        <v>499</v>
      </c>
      <c r="D242" s="49">
        <v>5.3061376249999999</v>
      </c>
      <c r="E242" s="49">
        <v>0</v>
      </c>
      <c r="F242" s="49">
        <v>2</v>
      </c>
      <c r="G242" s="49">
        <v>103.375</v>
      </c>
      <c r="H242" s="49">
        <v>0</v>
      </c>
      <c r="I242" s="49">
        <v>0</v>
      </c>
      <c r="J242" s="49">
        <v>0</v>
      </c>
      <c r="K242" s="49">
        <v>3.5005726049999999</v>
      </c>
      <c r="L242" s="49">
        <v>180209.72757333101</v>
      </c>
      <c r="M242" s="49">
        <v>0</v>
      </c>
      <c r="N242" s="49">
        <v>0</v>
      </c>
      <c r="P242" s="49">
        <v>0</v>
      </c>
      <c r="Q242" s="49">
        <v>0</v>
      </c>
      <c r="R242" s="49">
        <v>1</v>
      </c>
      <c r="S242" s="49">
        <v>0</v>
      </c>
      <c r="T242" s="49">
        <v>180209.72757333101</v>
      </c>
      <c r="U242" s="49">
        <v>115613.29</v>
      </c>
      <c r="V242" s="49">
        <v>17203.259999999998</v>
      </c>
      <c r="W242" s="49">
        <v>132816.54999999999</v>
      </c>
      <c r="X242" s="49">
        <v>132816.54999999999</v>
      </c>
      <c r="Y242" s="49">
        <v>2116.62</v>
      </c>
      <c r="Z242" s="49">
        <v>2913.62</v>
      </c>
      <c r="AA242" s="47">
        <v>137846.79</v>
      </c>
    </row>
    <row r="243" spans="1:27" hidden="1" x14ac:dyDescent="0.2">
      <c r="A243" s="49" t="s">
        <v>350</v>
      </c>
      <c r="B243" s="49">
        <v>103.00393467400001</v>
      </c>
      <c r="C243" s="49">
        <v>555</v>
      </c>
      <c r="D243" s="49">
        <v>3.8839973749999999</v>
      </c>
      <c r="E243" s="49">
        <v>0</v>
      </c>
      <c r="F243" s="49">
        <v>9</v>
      </c>
      <c r="G243" s="49">
        <v>8111</v>
      </c>
      <c r="H243" s="49">
        <v>336.75</v>
      </c>
      <c r="I243" s="49">
        <v>0</v>
      </c>
      <c r="J243" s="49">
        <v>0</v>
      </c>
      <c r="K243" s="49">
        <v>7.0589879230000001</v>
      </c>
      <c r="L243" s="49">
        <v>6326716.39488809</v>
      </c>
      <c r="M243" s="49">
        <v>0</v>
      </c>
      <c r="N243" s="49">
        <v>0</v>
      </c>
      <c r="P243" s="49">
        <v>0</v>
      </c>
      <c r="Q243" s="49">
        <v>0</v>
      </c>
      <c r="R243" s="49">
        <v>1</v>
      </c>
      <c r="S243" s="49">
        <v>0</v>
      </c>
      <c r="T243" s="49">
        <v>6326716.39488809</v>
      </c>
      <c r="U243" s="49">
        <v>6573595.1399999997</v>
      </c>
      <c r="V243" s="49">
        <v>28923.82</v>
      </c>
      <c r="W243" s="49">
        <v>6602518.96</v>
      </c>
      <c r="X243" s="49">
        <v>6326716.39488809</v>
      </c>
      <c r="Y243" s="49">
        <v>67794.23</v>
      </c>
      <c r="Z243" s="49">
        <v>79086.289999999994</v>
      </c>
      <c r="AA243" s="47">
        <v>6473596.9148880905</v>
      </c>
    </row>
    <row r="244" spans="1:27" hidden="1" x14ac:dyDescent="0.2">
      <c r="A244" s="49" t="s">
        <v>351</v>
      </c>
      <c r="B244" s="49">
        <v>63.929159011000003</v>
      </c>
      <c r="C244" s="49">
        <v>104</v>
      </c>
      <c r="D244" s="49">
        <v>2.3277216250000001</v>
      </c>
      <c r="E244" s="49">
        <v>0</v>
      </c>
      <c r="F244" s="49">
        <v>2</v>
      </c>
      <c r="G244" s="49">
        <v>107.125</v>
      </c>
      <c r="H244" s="49">
        <v>0</v>
      </c>
      <c r="I244" s="49">
        <v>0</v>
      </c>
      <c r="J244" s="49">
        <v>0</v>
      </c>
      <c r="K244" s="49">
        <v>3.3612779819999998</v>
      </c>
      <c r="L244" s="49">
        <v>156777.35891519301</v>
      </c>
      <c r="M244" s="49">
        <v>0</v>
      </c>
      <c r="N244" s="49">
        <v>105116.81</v>
      </c>
      <c r="P244" s="49">
        <v>0</v>
      </c>
      <c r="Q244" s="49">
        <v>0</v>
      </c>
      <c r="R244" s="49">
        <v>1</v>
      </c>
      <c r="S244" s="49">
        <v>101.5</v>
      </c>
      <c r="T244" s="49">
        <v>261995.668915193</v>
      </c>
      <c r="U244" s="49">
        <v>265306.02</v>
      </c>
      <c r="V244" s="49">
        <v>13053.06</v>
      </c>
      <c r="W244" s="49">
        <v>278359.08</v>
      </c>
      <c r="X244" s="49">
        <v>261995.668915193</v>
      </c>
      <c r="Y244" s="49">
        <v>3591.5</v>
      </c>
      <c r="Z244" s="49">
        <v>4943.8599999999997</v>
      </c>
      <c r="AA244" s="47">
        <v>270531.02891519299</v>
      </c>
    </row>
    <row r="245" spans="1:27" hidden="1" x14ac:dyDescent="0.2">
      <c r="A245" s="49" t="s">
        <v>352</v>
      </c>
      <c r="B245" s="49">
        <v>108.075096637</v>
      </c>
      <c r="C245" s="49">
        <v>251</v>
      </c>
      <c r="D245" s="49">
        <v>4.8600665000000003</v>
      </c>
      <c r="E245" s="49">
        <v>0</v>
      </c>
      <c r="F245" s="49">
        <v>7.25</v>
      </c>
      <c r="G245" s="49">
        <v>818.375</v>
      </c>
      <c r="H245" s="49">
        <v>66.5</v>
      </c>
      <c r="I245" s="49">
        <v>0</v>
      </c>
      <c r="J245" s="49">
        <v>0</v>
      </c>
      <c r="K245" s="49">
        <v>5.3733725510000001</v>
      </c>
      <c r="L245" s="49">
        <v>1172532.5629523799</v>
      </c>
      <c r="M245" s="49">
        <v>0</v>
      </c>
      <c r="N245" s="49">
        <v>0</v>
      </c>
      <c r="P245" s="49">
        <v>0</v>
      </c>
      <c r="Q245" s="49">
        <v>0</v>
      </c>
      <c r="R245" s="49">
        <v>1</v>
      </c>
      <c r="S245" s="49">
        <v>0</v>
      </c>
      <c r="T245" s="49">
        <v>1172532.5629523799</v>
      </c>
      <c r="U245" s="49">
        <v>1187615.31</v>
      </c>
      <c r="V245" s="49">
        <v>15320.24</v>
      </c>
      <c r="W245" s="49">
        <v>1202935.55</v>
      </c>
      <c r="X245" s="49">
        <v>1172532.5629523799</v>
      </c>
      <c r="Y245" s="49">
        <v>29441.78</v>
      </c>
      <c r="Z245" s="49">
        <v>0</v>
      </c>
      <c r="AA245" s="47">
        <v>1201974.34295238</v>
      </c>
    </row>
    <row r="246" spans="1:27" hidden="1" x14ac:dyDescent="0.2">
      <c r="A246" s="49" t="s">
        <v>353</v>
      </c>
      <c r="B246" s="49">
        <v>81.692191023999996</v>
      </c>
      <c r="C246" s="49">
        <v>110</v>
      </c>
      <c r="D246" s="49">
        <v>5.1720768750000001</v>
      </c>
      <c r="E246" s="49">
        <v>0</v>
      </c>
      <c r="F246" s="49">
        <v>1</v>
      </c>
      <c r="G246" s="49">
        <v>202.375</v>
      </c>
      <c r="H246" s="49">
        <v>0</v>
      </c>
      <c r="I246" s="49">
        <v>0</v>
      </c>
      <c r="J246" s="49">
        <v>0</v>
      </c>
      <c r="K246" s="49">
        <v>3.893463552</v>
      </c>
      <c r="L246" s="49">
        <v>266936.892580538</v>
      </c>
      <c r="M246" s="49">
        <v>0</v>
      </c>
      <c r="N246" s="49">
        <v>0</v>
      </c>
      <c r="P246" s="49">
        <v>0</v>
      </c>
      <c r="Q246" s="49">
        <v>0</v>
      </c>
      <c r="R246" s="49">
        <v>1</v>
      </c>
      <c r="S246" s="49">
        <v>0</v>
      </c>
      <c r="T246" s="49">
        <v>266936.892580538</v>
      </c>
      <c r="U246" s="49">
        <v>136303.54</v>
      </c>
      <c r="V246" s="49">
        <v>10713.46</v>
      </c>
      <c r="W246" s="49">
        <v>147017</v>
      </c>
      <c r="X246" s="49">
        <v>147017</v>
      </c>
      <c r="Y246" s="49">
        <v>1254.78</v>
      </c>
      <c r="Z246" s="49">
        <v>1629.5</v>
      </c>
      <c r="AA246" s="47">
        <v>149901.28</v>
      </c>
    </row>
    <row r="247" spans="1:27" hidden="1" x14ac:dyDescent="0.2">
      <c r="A247" s="49" t="s">
        <v>354</v>
      </c>
      <c r="B247" s="49">
        <v>128.85400857299999</v>
      </c>
      <c r="C247" s="49">
        <v>407</v>
      </c>
      <c r="D247" s="49">
        <v>4.5739948750000003</v>
      </c>
      <c r="E247" s="49">
        <v>0</v>
      </c>
      <c r="F247" s="49">
        <v>6</v>
      </c>
      <c r="G247" s="49">
        <v>677</v>
      </c>
      <c r="H247" s="49">
        <v>42.25</v>
      </c>
      <c r="I247" s="49">
        <v>0</v>
      </c>
      <c r="J247" s="49">
        <v>0</v>
      </c>
      <c r="K247" s="49">
        <v>5.1723159089999999</v>
      </c>
      <c r="L247" s="49">
        <v>958974.639614988</v>
      </c>
      <c r="M247" s="49">
        <v>0</v>
      </c>
      <c r="N247" s="49">
        <v>0</v>
      </c>
      <c r="P247" s="49">
        <v>0</v>
      </c>
      <c r="Q247" s="49">
        <v>0</v>
      </c>
      <c r="R247" s="49">
        <v>1</v>
      </c>
      <c r="S247" s="49">
        <v>5600</v>
      </c>
      <c r="T247" s="49">
        <v>964574.639614988</v>
      </c>
      <c r="U247" s="49">
        <v>814678.69</v>
      </c>
      <c r="V247" s="49">
        <v>17189.72</v>
      </c>
      <c r="W247" s="49">
        <v>831868.41</v>
      </c>
      <c r="X247" s="49">
        <v>831868.41</v>
      </c>
      <c r="Y247" s="49">
        <v>9026.19</v>
      </c>
      <c r="Z247" s="49">
        <v>12424.97</v>
      </c>
      <c r="AA247" s="47">
        <v>853319.57</v>
      </c>
    </row>
    <row r="248" spans="1:27" hidden="1" x14ac:dyDescent="0.2">
      <c r="A248" s="49" t="s">
        <v>355</v>
      </c>
      <c r="B248" s="49">
        <v>790.01301560900004</v>
      </c>
      <c r="C248" s="49">
        <v>1430</v>
      </c>
      <c r="D248" s="49">
        <v>8.5612097499999997</v>
      </c>
      <c r="E248" s="49">
        <v>0</v>
      </c>
      <c r="F248" s="49">
        <v>5</v>
      </c>
      <c r="G248" s="49">
        <v>839.75</v>
      </c>
      <c r="H248" s="49">
        <v>11.25</v>
      </c>
      <c r="I248" s="49">
        <v>0</v>
      </c>
      <c r="J248" s="49">
        <v>0</v>
      </c>
      <c r="K248" s="49">
        <v>5.381573178</v>
      </c>
      <c r="L248" s="49">
        <v>1182187.5994378999</v>
      </c>
      <c r="M248" s="49">
        <v>0</v>
      </c>
      <c r="N248" s="49">
        <v>0</v>
      </c>
      <c r="P248" s="49">
        <v>0</v>
      </c>
      <c r="Q248" s="49">
        <v>0</v>
      </c>
      <c r="R248" s="49">
        <v>1</v>
      </c>
      <c r="S248" s="49">
        <v>0</v>
      </c>
      <c r="T248" s="49">
        <v>1182187.5994378999</v>
      </c>
      <c r="U248" s="49">
        <v>1133511.8899999999</v>
      </c>
      <c r="V248" s="49">
        <v>31398.28</v>
      </c>
      <c r="W248" s="49">
        <v>1164910.17</v>
      </c>
      <c r="X248" s="49">
        <v>1164910.17</v>
      </c>
      <c r="Y248" s="49">
        <v>11187.85</v>
      </c>
      <c r="Z248" s="49">
        <v>15400.58</v>
      </c>
      <c r="AA248" s="47">
        <v>1191498.6000000001</v>
      </c>
    </row>
    <row r="249" spans="1:27" hidden="1" x14ac:dyDescent="0.2">
      <c r="A249" s="49" t="s">
        <v>356</v>
      </c>
      <c r="B249" s="49">
        <v>268.63155613999999</v>
      </c>
      <c r="C249" s="49">
        <v>380</v>
      </c>
      <c r="D249" s="49">
        <v>3.03340275</v>
      </c>
      <c r="E249" s="49">
        <v>0</v>
      </c>
      <c r="F249" s="49">
        <v>9.25</v>
      </c>
      <c r="G249" s="49">
        <v>1796.625</v>
      </c>
      <c r="H249" s="49">
        <v>221.5</v>
      </c>
      <c r="I249" s="49">
        <v>0</v>
      </c>
      <c r="J249" s="49">
        <v>0</v>
      </c>
      <c r="K249" s="49">
        <v>6.0060651939999996</v>
      </c>
      <c r="L249" s="49">
        <v>2207495.5465879701</v>
      </c>
      <c r="M249" s="49">
        <v>0</v>
      </c>
      <c r="N249" s="49">
        <v>0</v>
      </c>
      <c r="P249" s="49">
        <v>0</v>
      </c>
      <c r="Q249" s="49">
        <v>0</v>
      </c>
      <c r="R249" s="49">
        <v>1</v>
      </c>
      <c r="S249" s="49">
        <v>756</v>
      </c>
      <c r="T249" s="49">
        <v>2208251.5465879701</v>
      </c>
      <c r="U249" s="49">
        <v>1968150.58</v>
      </c>
      <c r="V249" s="49">
        <v>128913.86</v>
      </c>
      <c r="W249" s="49">
        <v>2097064.44</v>
      </c>
      <c r="X249" s="49">
        <v>2097064.44</v>
      </c>
      <c r="Y249" s="49">
        <v>17051.98</v>
      </c>
      <c r="Z249" s="49">
        <v>23472.83</v>
      </c>
      <c r="AA249" s="47">
        <v>2137589.25</v>
      </c>
    </row>
    <row r="250" spans="1:27" hidden="1" x14ac:dyDescent="0.2">
      <c r="A250" s="49" t="s">
        <v>357</v>
      </c>
      <c r="B250" s="49">
        <v>216.81088687299999</v>
      </c>
      <c r="C250" s="49">
        <v>315</v>
      </c>
      <c r="D250" s="49">
        <v>3.0898862500000002</v>
      </c>
      <c r="E250" s="49">
        <v>0</v>
      </c>
      <c r="F250" s="49">
        <v>1</v>
      </c>
      <c r="G250" s="49">
        <v>113.375</v>
      </c>
      <c r="H250" s="49">
        <v>0</v>
      </c>
      <c r="I250" s="49">
        <v>0</v>
      </c>
      <c r="J250" s="49">
        <v>0</v>
      </c>
      <c r="K250" s="49">
        <v>3.4503347089999998</v>
      </c>
      <c r="L250" s="49">
        <v>171380.02006178701</v>
      </c>
      <c r="M250" s="49">
        <v>0</v>
      </c>
      <c r="N250" s="49">
        <v>23459.62</v>
      </c>
      <c r="P250" s="49">
        <v>0</v>
      </c>
      <c r="Q250" s="49">
        <v>0</v>
      </c>
      <c r="R250" s="49">
        <v>1</v>
      </c>
      <c r="S250" s="49">
        <v>0</v>
      </c>
      <c r="T250" s="49">
        <v>194839.64006178701</v>
      </c>
      <c r="U250" s="49">
        <v>197301.46</v>
      </c>
      <c r="V250" s="49">
        <v>11344.83</v>
      </c>
      <c r="W250" s="49">
        <v>208646.29</v>
      </c>
      <c r="X250" s="49">
        <v>194839.64006178701</v>
      </c>
      <c r="Y250" s="49">
        <v>2729.41</v>
      </c>
      <c r="Z250" s="49">
        <v>3757.16</v>
      </c>
      <c r="AA250" s="47">
        <v>201326.21006178699</v>
      </c>
    </row>
    <row r="251" spans="1:27" hidden="1" x14ac:dyDescent="0.2">
      <c r="A251" s="49" t="s">
        <v>358</v>
      </c>
      <c r="B251" s="49">
        <v>220.87094007900001</v>
      </c>
      <c r="C251" s="49">
        <v>494</v>
      </c>
      <c r="D251" s="49">
        <v>4.5156778749999997</v>
      </c>
      <c r="E251" s="49">
        <v>0</v>
      </c>
      <c r="F251" s="49">
        <v>2</v>
      </c>
      <c r="G251" s="49">
        <v>625.125</v>
      </c>
      <c r="H251" s="49">
        <v>9.5</v>
      </c>
      <c r="I251" s="49">
        <v>0</v>
      </c>
      <c r="J251" s="49">
        <v>0</v>
      </c>
      <c r="K251" s="49">
        <v>4.9155788439999997</v>
      </c>
      <c r="L251" s="49">
        <v>741835.53323711501</v>
      </c>
      <c r="M251" s="49">
        <v>0</v>
      </c>
      <c r="N251" s="49">
        <v>0</v>
      </c>
      <c r="P251" s="49">
        <v>0</v>
      </c>
      <c r="Q251" s="49">
        <v>0</v>
      </c>
      <c r="R251" s="49">
        <v>1</v>
      </c>
      <c r="S251" s="49">
        <v>0</v>
      </c>
      <c r="T251" s="49">
        <v>741835.53323711501</v>
      </c>
      <c r="U251" s="49">
        <v>592428.05000000005</v>
      </c>
      <c r="V251" s="49">
        <v>11611.59</v>
      </c>
      <c r="W251" s="49">
        <v>604039.64</v>
      </c>
      <c r="X251" s="49">
        <v>604039.64</v>
      </c>
      <c r="Y251" s="49">
        <v>8648.2199999999993</v>
      </c>
      <c r="Z251" s="49">
        <v>11904.68</v>
      </c>
      <c r="AA251" s="47">
        <v>624592.54</v>
      </c>
    </row>
    <row r="252" spans="1:27" hidden="1" x14ac:dyDescent="0.2">
      <c r="A252" s="49" t="s">
        <v>359</v>
      </c>
      <c r="B252" s="49">
        <v>74.576935990999999</v>
      </c>
      <c r="C252" s="49">
        <v>214</v>
      </c>
      <c r="D252" s="49">
        <v>3.5116481249999998</v>
      </c>
      <c r="E252" s="49">
        <v>0</v>
      </c>
      <c r="F252" s="49">
        <v>2.375</v>
      </c>
      <c r="G252" s="49">
        <v>152</v>
      </c>
      <c r="H252" s="49">
        <v>0.375</v>
      </c>
      <c r="I252" s="49">
        <v>0</v>
      </c>
      <c r="J252" s="49">
        <v>0</v>
      </c>
      <c r="K252" s="49">
        <v>3.6873324919999999</v>
      </c>
      <c r="L252" s="49">
        <v>217213.602543663</v>
      </c>
      <c r="M252" s="49">
        <v>0</v>
      </c>
      <c r="N252" s="49">
        <v>0</v>
      </c>
      <c r="P252" s="49">
        <v>0</v>
      </c>
      <c r="Q252" s="49">
        <v>0</v>
      </c>
      <c r="R252" s="49">
        <v>1</v>
      </c>
      <c r="S252" s="49">
        <v>1101.8</v>
      </c>
      <c r="T252" s="49">
        <v>218315.40254366299</v>
      </c>
      <c r="U252" s="49">
        <v>135177.85</v>
      </c>
      <c r="V252" s="49">
        <v>4798.8100000000004</v>
      </c>
      <c r="W252" s="49">
        <v>139976.66</v>
      </c>
      <c r="X252" s="49">
        <v>139976.66</v>
      </c>
      <c r="Y252" s="49">
        <v>183.36</v>
      </c>
      <c r="Z252" s="49">
        <v>252.4</v>
      </c>
      <c r="AA252" s="47">
        <v>140412.42000000001</v>
      </c>
    </row>
    <row r="253" spans="1:27" hidden="1" x14ac:dyDescent="0.2">
      <c r="A253" s="49" t="s">
        <v>360</v>
      </c>
      <c r="B253" s="49">
        <v>5.5503231079999997</v>
      </c>
      <c r="C253" s="49">
        <v>99</v>
      </c>
      <c r="D253" s="49">
        <v>2.853296125</v>
      </c>
      <c r="E253" s="49">
        <v>0</v>
      </c>
      <c r="F253" s="49">
        <v>11.25</v>
      </c>
      <c r="G253" s="49">
        <v>1215.25</v>
      </c>
      <c r="H253" s="49">
        <v>57.875</v>
      </c>
      <c r="I253" s="49">
        <v>0</v>
      </c>
      <c r="J253" s="49">
        <v>0</v>
      </c>
      <c r="K253" s="49">
        <v>5.5127164610000001</v>
      </c>
      <c r="L253" s="49">
        <v>1347848.8855342399</v>
      </c>
      <c r="M253" s="49">
        <v>0</v>
      </c>
      <c r="N253" s="49">
        <v>0</v>
      </c>
      <c r="P253" s="49">
        <v>0</v>
      </c>
      <c r="Q253" s="49">
        <v>0</v>
      </c>
      <c r="R253" s="49">
        <v>1</v>
      </c>
      <c r="S253" s="49">
        <v>0</v>
      </c>
      <c r="T253" s="49">
        <v>1347848.8855342399</v>
      </c>
      <c r="U253" s="49">
        <v>1628106.3</v>
      </c>
      <c r="V253" s="49">
        <v>50959.73</v>
      </c>
      <c r="W253" s="49">
        <v>1679066.03</v>
      </c>
      <c r="X253" s="49">
        <v>1347848.8855342399</v>
      </c>
      <c r="Y253" s="49">
        <v>16274.34</v>
      </c>
      <c r="Z253" s="49">
        <v>18985.05</v>
      </c>
      <c r="AA253" s="47">
        <v>1383108.2755342401</v>
      </c>
    </row>
    <row r="254" spans="1:27" hidden="1" x14ac:dyDescent="0.2">
      <c r="A254" s="49" t="s">
        <v>361</v>
      </c>
      <c r="B254" s="49">
        <v>113.656179009</v>
      </c>
      <c r="C254" s="49">
        <v>405</v>
      </c>
      <c r="D254" s="49">
        <v>4.2427097500000004</v>
      </c>
      <c r="E254" s="49">
        <v>0</v>
      </c>
      <c r="F254" s="49">
        <v>18.25</v>
      </c>
      <c r="G254" s="49">
        <v>4528.25</v>
      </c>
      <c r="H254" s="49">
        <v>253</v>
      </c>
      <c r="I254" s="49">
        <v>0</v>
      </c>
      <c r="J254" s="49">
        <v>0</v>
      </c>
      <c r="K254" s="49">
        <v>6.7989471159999999</v>
      </c>
      <c r="L254" s="49">
        <v>4878025.6477035796</v>
      </c>
      <c r="M254" s="49">
        <v>0</v>
      </c>
      <c r="N254" s="49">
        <v>0</v>
      </c>
      <c r="P254" s="49">
        <v>0</v>
      </c>
      <c r="Q254" s="49">
        <v>0</v>
      </c>
      <c r="R254" s="49">
        <v>1</v>
      </c>
      <c r="S254" s="49">
        <v>5164.6000000000004</v>
      </c>
      <c r="T254" s="49">
        <v>4883190.2477035802</v>
      </c>
      <c r="U254" s="49">
        <v>5458229.0199999996</v>
      </c>
      <c r="V254" s="49">
        <v>243982.84</v>
      </c>
      <c r="W254" s="49">
        <v>5702211.8600000003</v>
      </c>
      <c r="X254" s="49">
        <v>4883190.2477035802</v>
      </c>
      <c r="Y254" s="49">
        <v>62874.57</v>
      </c>
      <c r="Z254" s="49">
        <v>86549.69</v>
      </c>
      <c r="AA254" s="47">
        <v>5032614.50770358</v>
      </c>
    </row>
    <row r="255" spans="1:27" hidden="1" x14ac:dyDescent="0.2">
      <c r="A255" s="49" t="s">
        <v>362</v>
      </c>
      <c r="B255" s="49">
        <v>5.0668911909999998</v>
      </c>
      <c r="C255" s="49">
        <v>31</v>
      </c>
      <c r="D255" s="49">
        <v>1.3825486250000001</v>
      </c>
      <c r="E255" s="49">
        <v>0</v>
      </c>
      <c r="F255" s="49">
        <v>1</v>
      </c>
      <c r="G255" s="49">
        <v>257.75</v>
      </c>
      <c r="H255" s="49">
        <v>12.5</v>
      </c>
      <c r="I255" s="49">
        <v>0</v>
      </c>
      <c r="J255" s="49">
        <v>1</v>
      </c>
      <c r="K255" s="49">
        <v>3.8088650720000001</v>
      </c>
      <c r="L255" s="49">
        <v>245283.28134931601</v>
      </c>
      <c r="M255" s="49">
        <v>0</v>
      </c>
      <c r="N255" s="49">
        <v>0</v>
      </c>
      <c r="P255" s="49">
        <v>0</v>
      </c>
      <c r="Q255" s="49">
        <v>0</v>
      </c>
      <c r="R255" s="49">
        <v>1</v>
      </c>
      <c r="S255" s="49">
        <v>262.5</v>
      </c>
      <c r="T255" s="49">
        <v>245545.78134931601</v>
      </c>
      <c r="U255" s="49">
        <v>185387.75</v>
      </c>
      <c r="V255" s="49">
        <v>8527.84</v>
      </c>
      <c r="W255" s="49">
        <v>193915.59</v>
      </c>
      <c r="X255" s="49">
        <v>193915.59</v>
      </c>
      <c r="Y255" s="49">
        <v>2684.38</v>
      </c>
      <c r="Z255" s="49">
        <v>3695.17</v>
      </c>
      <c r="AA255" s="47">
        <v>200295.14</v>
      </c>
    </row>
    <row r="256" spans="1:27" hidden="1" x14ac:dyDescent="0.2">
      <c r="A256" s="49" t="s">
        <v>363</v>
      </c>
      <c r="B256" s="49">
        <v>7.3598459060000003</v>
      </c>
      <c r="C256" s="49">
        <v>101</v>
      </c>
      <c r="D256" s="49">
        <v>1.7871688750000001</v>
      </c>
      <c r="E256" s="49">
        <v>0</v>
      </c>
      <c r="F256" s="49">
        <v>9.5</v>
      </c>
      <c r="G256" s="49">
        <v>3337.875</v>
      </c>
      <c r="H256" s="49">
        <v>264.5</v>
      </c>
      <c r="I256" s="49">
        <v>0</v>
      </c>
      <c r="J256" s="49">
        <v>0</v>
      </c>
      <c r="K256" s="49">
        <v>6.2861868469999997</v>
      </c>
      <c r="L256" s="49">
        <v>2921158.5136291198</v>
      </c>
      <c r="M256" s="49">
        <v>0</v>
      </c>
      <c r="N256" s="49">
        <v>0</v>
      </c>
      <c r="P256" s="49">
        <v>0</v>
      </c>
      <c r="Q256" s="49">
        <v>0</v>
      </c>
      <c r="R256" s="49">
        <v>1</v>
      </c>
      <c r="S256" s="49">
        <v>420</v>
      </c>
      <c r="T256" s="49">
        <v>2921578.5136291198</v>
      </c>
      <c r="U256" s="49">
        <v>3172247.96</v>
      </c>
      <c r="V256" s="49">
        <v>125303.79</v>
      </c>
      <c r="W256" s="49">
        <v>3297551.75</v>
      </c>
      <c r="X256" s="49">
        <v>2921578.5136291198</v>
      </c>
      <c r="Y256" s="49">
        <v>34684.019999999997</v>
      </c>
      <c r="Z256" s="49">
        <v>45041.62</v>
      </c>
      <c r="AA256" s="47">
        <v>3001304.15362912</v>
      </c>
    </row>
    <row r="257" spans="1:27" hidden="1" x14ac:dyDescent="0.2">
      <c r="A257" s="49" t="s">
        <v>364</v>
      </c>
      <c r="B257" s="49">
        <v>257.735359125</v>
      </c>
      <c r="C257" s="49">
        <v>679</v>
      </c>
      <c r="D257" s="49">
        <v>6.3818727500000003</v>
      </c>
      <c r="E257" s="49">
        <v>0</v>
      </c>
      <c r="F257" s="49">
        <v>12</v>
      </c>
      <c r="G257" s="49">
        <v>625.75</v>
      </c>
      <c r="H257" s="49">
        <v>14.375</v>
      </c>
      <c r="I257" s="49">
        <v>1</v>
      </c>
      <c r="J257" s="49">
        <v>0</v>
      </c>
      <c r="K257" s="49">
        <v>5.1938335670000004</v>
      </c>
      <c r="L257" s="49">
        <v>979833.13589207595</v>
      </c>
      <c r="M257" s="49">
        <v>319141</v>
      </c>
      <c r="N257" s="49">
        <v>0</v>
      </c>
      <c r="P257" s="49">
        <v>0</v>
      </c>
      <c r="Q257" s="49">
        <v>0</v>
      </c>
      <c r="R257" s="49">
        <v>1</v>
      </c>
      <c r="S257" s="49">
        <v>3500</v>
      </c>
      <c r="T257" s="49">
        <v>1302474.1358920699</v>
      </c>
      <c r="U257" s="49">
        <v>1318931.06</v>
      </c>
      <c r="V257" s="49">
        <v>88895.95</v>
      </c>
      <c r="W257" s="49">
        <v>1407827.01</v>
      </c>
      <c r="X257" s="49">
        <v>1302474.1358920699</v>
      </c>
      <c r="Y257" s="49">
        <v>15413.06</v>
      </c>
      <c r="Z257" s="49">
        <v>21216.76</v>
      </c>
      <c r="AA257" s="47">
        <v>1339103.95589207</v>
      </c>
    </row>
    <row r="258" spans="1:27" hidden="1" x14ac:dyDescent="0.2">
      <c r="A258" s="49" t="s">
        <v>365</v>
      </c>
      <c r="B258" s="49">
        <v>52.414908060000002</v>
      </c>
      <c r="C258" s="49">
        <v>700</v>
      </c>
      <c r="D258" s="49">
        <v>3.1543251250000002</v>
      </c>
      <c r="E258" s="49">
        <v>0</v>
      </c>
      <c r="F258" s="49">
        <v>42</v>
      </c>
      <c r="G258" s="49">
        <v>11904.25</v>
      </c>
      <c r="H258" s="49">
        <v>1293</v>
      </c>
      <c r="I258" s="49">
        <v>0</v>
      </c>
      <c r="J258" s="49">
        <v>0</v>
      </c>
      <c r="K258" s="49">
        <v>7.9143861319999997</v>
      </c>
      <c r="L258" s="49">
        <v>14882403.977258701</v>
      </c>
      <c r="M258" s="49">
        <v>0</v>
      </c>
      <c r="N258" s="49">
        <v>0</v>
      </c>
      <c r="P258" s="49">
        <v>0</v>
      </c>
      <c r="Q258" s="49">
        <v>0</v>
      </c>
      <c r="R258" s="49">
        <v>1</v>
      </c>
      <c r="S258" s="49">
        <v>2100</v>
      </c>
      <c r="T258" s="49">
        <v>14884503.977258701</v>
      </c>
      <c r="U258" s="49">
        <v>15206956.33</v>
      </c>
      <c r="V258" s="49">
        <v>903293.21</v>
      </c>
      <c r="W258" s="49">
        <v>16110249.539999999</v>
      </c>
      <c r="X258" s="49">
        <v>14884503.977258701</v>
      </c>
      <c r="Y258" s="49">
        <v>165548.66</v>
      </c>
      <c r="Z258" s="49">
        <v>214986.04</v>
      </c>
      <c r="AA258" s="47">
        <v>15265038.6772587</v>
      </c>
    </row>
    <row r="259" spans="1:27" hidden="1" x14ac:dyDescent="0.2">
      <c r="A259" s="49" t="s">
        <v>366</v>
      </c>
      <c r="B259" s="49">
        <v>36.965419324999999</v>
      </c>
      <c r="C259" s="49">
        <v>225</v>
      </c>
      <c r="D259" s="49">
        <v>3.6189360000000002</v>
      </c>
      <c r="E259" s="49">
        <v>0</v>
      </c>
      <c r="F259" s="49">
        <v>5</v>
      </c>
      <c r="G259" s="49">
        <v>1152.25</v>
      </c>
      <c r="H259" s="49">
        <v>39</v>
      </c>
      <c r="I259" s="49">
        <v>0</v>
      </c>
      <c r="J259" s="49">
        <v>0</v>
      </c>
      <c r="K259" s="49">
        <v>5.425865978</v>
      </c>
      <c r="L259" s="49">
        <v>1235726.94983514</v>
      </c>
      <c r="M259" s="49">
        <v>0</v>
      </c>
      <c r="N259" s="49">
        <v>0</v>
      </c>
      <c r="P259" s="49">
        <v>0</v>
      </c>
      <c r="Q259" s="49">
        <v>0</v>
      </c>
      <c r="R259" s="49">
        <v>1</v>
      </c>
      <c r="S259" s="49">
        <v>0</v>
      </c>
      <c r="T259" s="49">
        <v>1235726.94983514</v>
      </c>
      <c r="U259" s="49">
        <v>1433986.85</v>
      </c>
      <c r="V259" s="49">
        <v>63095.42</v>
      </c>
      <c r="W259" s="49">
        <v>1497082.27</v>
      </c>
      <c r="X259" s="49">
        <v>1235726.94983514</v>
      </c>
      <c r="Y259" s="49">
        <v>31163.119999999999</v>
      </c>
      <c r="Z259" s="49">
        <v>0</v>
      </c>
      <c r="AA259" s="47">
        <v>1266890.0698351399</v>
      </c>
    </row>
    <row r="260" spans="1:27" hidden="1" x14ac:dyDescent="0.2">
      <c r="A260" s="49" t="s">
        <v>367</v>
      </c>
      <c r="B260" s="49">
        <v>202.58860158600001</v>
      </c>
      <c r="C260" s="49">
        <v>567</v>
      </c>
      <c r="D260" s="49">
        <v>4.2504782499999996</v>
      </c>
      <c r="E260" s="49">
        <v>0</v>
      </c>
      <c r="F260" s="49">
        <v>2</v>
      </c>
      <c r="G260" s="49">
        <v>313.875</v>
      </c>
      <c r="H260" s="49">
        <v>0</v>
      </c>
      <c r="I260" s="49">
        <v>0</v>
      </c>
      <c r="J260" s="49">
        <v>0</v>
      </c>
      <c r="K260" s="49">
        <v>4.1861638790000004</v>
      </c>
      <c r="L260" s="49">
        <v>357706.42218164698</v>
      </c>
      <c r="M260" s="49">
        <v>0</v>
      </c>
      <c r="N260" s="49">
        <v>0</v>
      </c>
      <c r="P260" s="49">
        <v>0</v>
      </c>
      <c r="Q260" s="49">
        <v>0</v>
      </c>
      <c r="R260" s="49">
        <v>1</v>
      </c>
      <c r="S260" s="49">
        <v>0</v>
      </c>
      <c r="T260" s="49">
        <v>357706.42218164698</v>
      </c>
      <c r="U260" s="49">
        <v>355357.94</v>
      </c>
      <c r="V260" s="49">
        <v>22529.69</v>
      </c>
      <c r="W260" s="49">
        <v>377887.63</v>
      </c>
      <c r="X260" s="49">
        <v>357706.42218164698</v>
      </c>
      <c r="Y260" s="49">
        <v>3646.18</v>
      </c>
      <c r="Z260" s="49">
        <v>5019.1400000000003</v>
      </c>
      <c r="AA260" s="47">
        <v>366371.74218164699</v>
      </c>
    </row>
    <row r="261" spans="1:27" hidden="1" x14ac:dyDescent="0.2">
      <c r="A261" s="49" t="s">
        <v>368</v>
      </c>
      <c r="B261" s="49">
        <v>145.44779007599999</v>
      </c>
      <c r="C261" s="49">
        <v>184</v>
      </c>
      <c r="D261" s="49">
        <v>6.4582674999999998</v>
      </c>
      <c r="E261" s="49">
        <v>0</v>
      </c>
      <c r="F261" s="49">
        <v>4</v>
      </c>
      <c r="G261" s="49">
        <v>1642.875</v>
      </c>
      <c r="H261" s="49">
        <v>30.625</v>
      </c>
      <c r="I261" s="49">
        <v>0</v>
      </c>
      <c r="J261" s="49">
        <v>0</v>
      </c>
      <c r="K261" s="49">
        <v>5.7795321590000004</v>
      </c>
      <c r="L261" s="49">
        <v>1760020.75425612</v>
      </c>
      <c r="M261" s="49">
        <v>0</v>
      </c>
      <c r="N261" s="49">
        <v>0</v>
      </c>
      <c r="P261" s="49">
        <v>0</v>
      </c>
      <c r="Q261" s="49">
        <v>0</v>
      </c>
      <c r="R261" s="49">
        <v>1</v>
      </c>
      <c r="S261" s="49">
        <v>0</v>
      </c>
      <c r="T261" s="49">
        <v>1760020.75425612</v>
      </c>
      <c r="U261" s="49">
        <v>1585016.17</v>
      </c>
      <c r="V261" s="49">
        <v>76556.28</v>
      </c>
      <c r="W261" s="49">
        <v>1661572.45</v>
      </c>
      <c r="X261" s="49">
        <v>1661572.45</v>
      </c>
      <c r="Y261" s="49">
        <v>18126.38</v>
      </c>
      <c r="Z261" s="49">
        <v>24951.78</v>
      </c>
      <c r="AA261" s="47">
        <v>1704650.61</v>
      </c>
    </row>
    <row r="262" spans="1:27" hidden="1" x14ac:dyDescent="0.2">
      <c r="A262" s="49" t="s">
        <v>369</v>
      </c>
      <c r="B262" s="49">
        <v>155.378498605</v>
      </c>
      <c r="C262" s="49">
        <v>169</v>
      </c>
      <c r="D262" s="49">
        <v>3.0607605000000002</v>
      </c>
      <c r="E262" s="49">
        <v>0</v>
      </c>
      <c r="F262" s="49">
        <v>1</v>
      </c>
      <c r="G262" s="49">
        <v>57.625</v>
      </c>
      <c r="H262" s="49">
        <v>9.125</v>
      </c>
      <c r="I262" s="49">
        <v>0</v>
      </c>
      <c r="J262" s="49">
        <v>0</v>
      </c>
      <c r="K262" s="49">
        <v>3.2498744880000001</v>
      </c>
      <c r="L262" s="49">
        <v>140249.53215893899</v>
      </c>
      <c r="M262" s="49">
        <v>0</v>
      </c>
      <c r="N262" s="49">
        <v>0</v>
      </c>
      <c r="P262" s="49">
        <v>0</v>
      </c>
      <c r="Q262" s="49">
        <v>0</v>
      </c>
      <c r="R262" s="49">
        <v>1</v>
      </c>
      <c r="S262" s="49">
        <v>0</v>
      </c>
      <c r="T262" s="49">
        <v>140249.53215893899</v>
      </c>
      <c r="U262" s="49">
        <v>121639.66</v>
      </c>
      <c r="V262" s="49">
        <v>6763.17</v>
      </c>
      <c r="W262" s="49">
        <v>128402.83</v>
      </c>
      <c r="X262" s="49">
        <v>128402.83</v>
      </c>
      <c r="Y262" s="49">
        <v>1725.79</v>
      </c>
      <c r="Z262" s="49">
        <v>2375.62</v>
      </c>
      <c r="AA262" s="47">
        <v>132504.24</v>
      </c>
    </row>
    <row r="263" spans="1:27" hidden="1" x14ac:dyDescent="0.2">
      <c r="A263" s="49" t="s">
        <v>370</v>
      </c>
      <c r="B263" s="49">
        <v>264.72947942500002</v>
      </c>
      <c r="C263" s="49">
        <v>538</v>
      </c>
      <c r="D263" s="49">
        <v>2.3170436250000002</v>
      </c>
      <c r="E263" s="49">
        <v>0</v>
      </c>
      <c r="F263" s="49">
        <v>11</v>
      </c>
      <c r="G263" s="49">
        <v>1514.125</v>
      </c>
      <c r="H263" s="49">
        <v>693.375</v>
      </c>
      <c r="I263" s="49">
        <v>0</v>
      </c>
      <c r="J263" s="49">
        <v>0</v>
      </c>
      <c r="K263" s="49">
        <v>6.0134919150000004</v>
      </c>
      <c r="L263" s="49">
        <v>2223951.0295764501</v>
      </c>
      <c r="M263" s="49">
        <v>0</v>
      </c>
      <c r="N263" s="49">
        <v>0</v>
      </c>
      <c r="P263" s="49">
        <v>0</v>
      </c>
      <c r="Q263" s="49">
        <v>0</v>
      </c>
      <c r="R263" s="49">
        <v>1</v>
      </c>
      <c r="S263" s="49">
        <v>1050</v>
      </c>
      <c r="T263" s="49">
        <v>2225001.0295764501</v>
      </c>
      <c r="U263" s="49">
        <v>2638422.58</v>
      </c>
      <c r="V263" s="49">
        <v>167803.68</v>
      </c>
      <c r="W263" s="49">
        <v>2806226.26</v>
      </c>
      <c r="X263" s="49">
        <v>2225001.0295764501</v>
      </c>
      <c r="Y263" s="49">
        <v>38623.51</v>
      </c>
      <c r="Z263" s="49">
        <v>53167</v>
      </c>
      <c r="AA263" s="47">
        <v>2316791.5395764499</v>
      </c>
    </row>
    <row r="264" spans="1:27" hidden="1" x14ac:dyDescent="0.2">
      <c r="A264" s="49" t="s">
        <v>371</v>
      </c>
      <c r="B264" s="49">
        <v>174.977947836</v>
      </c>
      <c r="C264" s="49">
        <v>388</v>
      </c>
      <c r="D264" s="49">
        <v>4.6326237499999996</v>
      </c>
      <c r="E264" s="49">
        <v>0</v>
      </c>
      <c r="F264" s="49">
        <v>6.875</v>
      </c>
      <c r="G264" s="49">
        <v>2077.75</v>
      </c>
      <c r="H264" s="49">
        <v>118.5</v>
      </c>
      <c r="I264" s="49">
        <v>0</v>
      </c>
      <c r="J264" s="49">
        <v>0</v>
      </c>
      <c r="K264" s="49">
        <v>6.0536314180000002</v>
      </c>
      <c r="L264" s="49">
        <v>2315035.12377227</v>
      </c>
      <c r="M264" s="49">
        <v>0</v>
      </c>
      <c r="N264" s="49">
        <v>0</v>
      </c>
      <c r="P264" s="49">
        <v>0</v>
      </c>
      <c r="Q264" s="49">
        <v>0</v>
      </c>
      <c r="R264" s="49">
        <v>1</v>
      </c>
      <c r="S264" s="49">
        <v>0</v>
      </c>
      <c r="T264" s="49">
        <v>2315035.12377227</v>
      </c>
      <c r="U264" s="49">
        <v>1791878.96</v>
      </c>
      <c r="V264" s="49">
        <v>61819.82</v>
      </c>
      <c r="W264" s="49">
        <v>1853698.78</v>
      </c>
      <c r="X264" s="49">
        <v>1853698.78</v>
      </c>
      <c r="Y264" s="49">
        <v>21701.8</v>
      </c>
      <c r="Z264" s="49">
        <v>29873.5</v>
      </c>
      <c r="AA264" s="47">
        <v>1905274.08</v>
      </c>
    </row>
    <row r="265" spans="1:27" hidden="1" x14ac:dyDescent="0.2">
      <c r="A265" s="49" t="s">
        <v>372</v>
      </c>
      <c r="B265" s="49">
        <v>164.65491709899999</v>
      </c>
      <c r="C265" s="49">
        <v>226</v>
      </c>
      <c r="D265" s="49">
        <v>4.8391190000000002</v>
      </c>
      <c r="E265" s="49">
        <v>0</v>
      </c>
      <c r="F265" s="49">
        <v>1</v>
      </c>
      <c r="G265" s="49">
        <v>233.5</v>
      </c>
      <c r="H265" s="49">
        <v>48.5</v>
      </c>
      <c r="I265" s="49">
        <v>0</v>
      </c>
      <c r="J265" s="49">
        <v>0</v>
      </c>
      <c r="K265" s="49">
        <v>4.4231872900000004</v>
      </c>
      <c r="L265" s="49">
        <v>453382.44150712498</v>
      </c>
      <c r="M265" s="49">
        <v>0</v>
      </c>
      <c r="N265" s="49">
        <v>0</v>
      </c>
      <c r="P265" s="49">
        <v>0</v>
      </c>
      <c r="Q265" s="49">
        <v>0</v>
      </c>
      <c r="R265" s="49">
        <v>1</v>
      </c>
      <c r="S265" s="49">
        <v>0</v>
      </c>
      <c r="T265" s="49">
        <v>453382.44150712498</v>
      </c>
      <c r="U265" s="49">
        <v>547481.72</v>
      </c>
      <c r="V265" s="49">
        <v>24143.94</v>
      </c>
      <c r="W265" s="49">
        <v>571625.66</v>
      </c>
      <c r="X265" s="49">
        <v>453382.44150712498</v>
      </c>
      <c r="Y265" s="49">
        <v>6882.24</v>
      </c>
      <c r="Z265" s="49">
        <v>9473.7099999999991</v>
      </c>
      <c r="AA265" s="47">
        <v>469738.39150712499</v>
      </c>
    </row>
    <row r="266" spans="1:27" hidden="1" x14ac:dyDescent="0.2">
      <c r="A266" s="49" t="s">
        <v>373</v>
      </c>
      <c r="B266" s="49">
        <v>142.4</v>
      </c>
      <c r="C266" s="49">
        <v>414</v>
      </c>
      <c r="D266" s="49">
        <v>3.62448375</v>
      </c>
      <c r="E266" s="49">
        <v>0</v>
      </c>
      <c r="F266" s="49">
        <v>7</v>
      </c>
      <c r="G266" s="49">
        <v>2296.375</v>
      </c>
      <c r="H266" s="49">
        <v>155.5</v>
      </c>
      <c r="I266" s="49">
        <v>0</v>
      </c>
      <c r="J266" s="49">
        <v>0</v>
      </c>
      <c r="K266" s="49">
        <v>6.1032014940000003</v>
      </c>
      <c r="L266" s="49">
        <v>2432683.4200603999</v>
      </c>
      <c r="M266" s="49">
        <v>0</v>
      </c>
      <c r="N266" s="49">
        <v>0</v>
      </c>
      <c r="P266" s="49">
        <v>0</v>
      </c>
      <c r="Q266" s="49">
        <v>0</v>
      </c>
      <c r="R266" s="49">
        <v>1</v>
      </c>
      <c r="S266" s="49">
        <v>0</v>
      </c>
      <c r="T266" s="49">
        <v>2432683.4200603999</v>
      </c>
      <c r="U266" s="49">
        <v>2421337.79</v>
      </c>
      <c r="V266" s="49">
        <v>87894.56</v>
      </c>
      <c r="W266" s="49">
        <v>2509232.35</v>
      </c>
      <c r="X266" s="49">
        <v>2432683.4200603999</v>
      </c>
      <c r="Y266" s="49">
        <v>25186.15</v>
      </c>
      <c r="Z266" s="49">
        <v>32707.42</v>
      </c>
      <c r="AA266" s="47">
        <v>2490576.9900604002</v>
      </c>
    </row>
    <row r="267" spans="1:27" hidden="1" x14ac:dyDescent="0.2">
      <c r="A267" s="49" t="s">
        <v>374</v>
      </c>
      <c r="B267" s="49">
        <v>193.13205603</v>
      </c>
      <c r="C267" s="49">
        <v>162</v>
      </c>
      <c r="D267" s="49">
        <v>16.3284375</v>
      </c>
      <c r="E267" s="49">
        <v>0</v>
      </c>
      <c r="F267" s="49">
        <v>1</v>
      </c>
      <c r="G267" s="49">
        <v>53.75</v>
      </c>
      <c r="H267" s="49">
        <v>1</v>
      </c>
      <c r="I267" s="49">
        <v>0</v>
      </c>
      <c r="J267" s="49">
        <v>0</v>
      </c>
      <c r="K267" s="49">
        <v>3.5935264679999999</v>
      </c>
      <c r="L267" s="49">
        <v>197764.15595585699</v>
      </c>
      <c r="M267" s="49">
        <v>0</v>
      </c>
      <c r="N267" s="49">
        <v>0</v>
      </c>
      <c r="P267" s="49">
        <v>0</v>
      </c>
      <c r="Q267" s="49">
        <v>0</v>
      </c>
      <c r="R267" s="49">
        <v>1</v>
      </c>
      <c r="S267" s="49">
        <v>0</v>
      </c>
      <c r="T267" s="49">
        <v>197764.15595585699</v>
      </c>
      <c r="U267" s="49">
        <v>152121.75</v>
      </c>
      <c r="V267" s="49">
        <v>6176.14</v>
      </c>
      <c r="W267" s="49">
        <v>158297.89000000001</v>
      </c>
      <c r="X267" s="49">
        <v>158297.89000000001</v>
      </c>
      <c r="Y267" s="49">
        <v>1833.55</v>
      </c>
      <c r="Z267" s="49">
        <v>2523.96</v>
      </c>
      <c r="AA267" s="47">
        <v>162655.4</v>
      </c>
    </row>
    <row r="268" spans="1:27" hidden="1" x14ac:dyDescent="0.2">
      <c r="A268" s="49" t="s">
        <v>375</v>
      </c>
      <c r="B268" s="49">
        <v>463.53391143699997</v>
      </c>
      <c r="C268" s="49">
        <v>682</v>
      </c>
      <c r="D268" s="49">
        <v>7.777819</v>
      </c>
      <c r="E268" s="49">
        <v>0</v>
      </c>
      <c r="F268" s="49">
        <v>1</v>
      </c>
      <c r="G268" s="49">
        <v>105.25</v>
      </c>
      <c r="H268" s="49">
        <v>0</v>
      </c>
      <c r="I268" s="49">
        <v>0</v>
      </c>
      <c r="J268" s="49">
        <v>0</v>
      </c>
      <c r="K268" s="49">
        <v>3.6212525430000002</v>
      </c>
      <c r="L268" s="49">
        <v>203324.10139992199</v>
      </c>
      <c r="M268" s="49">
        <v>0</v>
      </c>
      <c r="N268" s="49">
        <v>110468.91</v>
      </c>
      <c r="P268" s="49">
        <v>0</v>
      </c>
      <c r="Q268" s="49">
        <v>0</v>
      </c>
      <c r="R268" s="49">
        <v>1</v>
      </c>
      <c r="S268" s="49">
        <v>0</v>
      </c>
      <c r="T268" s="49">
        <v>313793.01139992202</v>
      </c>
      <c r="U268" s="49">
        <v>317757.83</v>
      </c>
      <c r="V268" s="49">
        <v>23927.16</v>
      </c>
      <c r="W268" s="49">
        <v>341684.99</v>
      </c>
      <c r="X268" s="49">
        <v>313793.01139992202</v>
      </c>
      <c r="Y268" s="49">
        <v>3482.13</v>
      </c>
      <c r="Z268" s="49">
        <v>4793.3100000000004</v>
      </c>
      <c r="AA268" s="47">
        <v>322068.45139992202</v>
      </c>
    </row>
    <row r="269" spans="1:27" hidden="1" x14ac:dyDescent="0.2">
      <c r="A269" s="49" t="s">
        <v>376</v>
      </c>
      <c r="B269" s="49">
        <v>136.63810865100001</v>
      </c>
      <c r="C269" s="49">
        <v>331</v>
      </c>
      <c r="D269" s="49">
        <v>6.9921812499999998</v>
      </c>
      <c r="E269" s="49">
        <v>0</v>
      </c>
      <c r="F269" s="49">
        <v>3</v>
      </c>
      <c r="G269" s="49">
        <v>272</v>
      </c>
      <c r="H269" s="49">
        <v>0</v>
      </c>
      <c r="I269" s="49">
        <v>0</v>
      </c>
      <c r="J269" s="49">
        <v>0</v>
      </c>
      <c r="K269" s="49">
        <v>4.2113189090000001</v>
      </c>
      <c r="L269" s="49">
        <v>366818.666761334</v>
      </c>
      <c r="M269" s="49">
        <v>0</v>
      </c>
      <c r="N269" s="49">
        <v>0</v>
      </c>
      <c r="P269" s="49">
        <v>0</v>
      </c>
      <c r="Q269" s="49">
        <v>0</v>
      </c>
      <c r="R269" s="49">
        <v>1</v>
      </c>
      <c r="S269" s="49">
        <v>0</v>
      </c>
      <c r="T269" s="49">
        <v>366818.666761334</v>
      </c>
      <c r="U269" s="49">
        <v>399659.41</v>
      </c>
      <c r="V269" s="49">
        <v>28775.48</v>
      </c>
      <c r="W269" s="49">
        <v>428434.89</v>
      </c>
      <c r="X269" s="49">
        <v>366818.666761334</v>
      </c>
      <c r="Y269" s="49">
        <v>5352.67</v>
      </c>
      <c r="Z269" s="49">
        <v>7368.19</v>
      </c>
      <c r="AA269" s="47">
        <v>379539.52676133398</v>
      </c>
    </row>
    <row r="270" spans="1:27" hidden="1" x14ac:dyDescent="0.2">
      <c r="A270" s="49" t="s">
        <v>377</v>
      </c>
      <c r="B270" s="49">
        <v>162.91068394499999</v>
      </c>
      <c r="C270" s="49">
        <v>505</v>
      </c>
      <c r="D270" s="49">
        <v>3.525091625</v>
      </c>
      <c r="E270" s="49">
        <v>0</v>
      </c>
      <c r="F270" s="49">
        <v>13.625</v>
      </c>
      <c r="G270" s="49">
        <v>2118</v>
      </c>
      <c r="H270" s="49">
        <v>308.25</v>
      </c>
      <c r="I270" s="49">
        <v>0</v>
      </c>
      <c r="J270" s="49">
        <v>0</v>
      </c>
      <c r="K270" s="49">
        <v>6.2248899179999997</v>
      </c>
      <c r="L270" s="49">
        <v>2747477.88956118</v>
      </c>
      <c r="M270" s="49">
        <v>0</v>
      </c>
      <c r="N270" s="49">
        <v>0</v>
      </c>
      <c r="P270" s="49">
        <v>0</v>
      </c>
      <c r="Q270" s="49">
        <v>0</v>
      </c>
      <c r="R270" s="49">
        <v>1</v>
      </c>
      <c r="S270" s="49">
        <v>0</v>
      </c>
      <c r="T270" s="49">
        <v>2747477.88956118</v>
      </c>
      <c r="U270" s="49">
        <v>2927269.13</v>
      </c>
      <c r="V270" s="49">
        <v>84012.62</v>
      </c>
      <c r="W270" s="49">
        <v>3011281.75</v>
      </c>
      <c r="X270" s="49">
        <v>2747477.88956118</v>
      </c>
      <c r="Y270" s="49">
        <v>33512.089999999997</v>
      </c>
      <c r="Z270" s="49">
        <v>46130.9</v>
      </c>
      <c r="AA270" s="47">
        <v>2827120.8795611798</v>
      </c>
    </row>
    <row r="271" spans="1:27" hidden="1" x14ac:dyDescent="0.2">
      <c r="A271" s="49" t="s">
        <v>378</v>
      </c>
      <c r="B271" s="49">
        <v>18.350743674</v>
      </c>
      <c r="C271" s="49">
        <v>136</v>
      </c>
      <c r="D271" s="49">
        <v>2.0647167500000001</v>
      </c>
      <c r="E271" s="49">
        <v>0</v>
      </c>
      <c r="F271" s="49">
        <v>9</v>
      </c>
      <c r="G271" s="49">
        <v>2105.25</v>
      </c>
      <c r="H271" s="49">
        <v>192.125</v>
      </c>
      <c r="I271" s="49">
        <v>0</v>
      </c>
      <c r="J271" s="49">
        <v>0</v>
      </c>
      <c r="K271" s="49">
        <v>5.9748696099999998</v>
      </c>
      <c r="L271" s="49">
        <v>2139694.4787937598</v>
      </c>
      <c r="M271" s="49">
        <v>0</v>
      </c>
      <c r="N271" s="49">
        <v>0</v>
      </c>
      <c r="P271" s="49">
        <v>0</v>
      </c>
      <c r="Q271" s="49">
        <v>0</v>
      </c>
      <c r="R271" s="49">
        <v>1</v>
      </c>
      <c r="S271" s="49">
        <v>0</v>
      </c>
      <c r="T271" s="49">
        <v>2139694.4787937598</v>
      </c>
      <c r="U271" s="49">
        <v>2223529.2599999998</v>
      </c>
      <c r="V271" s="49">
        <v>101392.93</v>
      </c>
      <c r="W271" s="49">
        <v>2324922.19</v>
      </c>
      <c r="X271" s="49">
        <v>2139694.4787937598</v>
      </c>
      <c r="Y271" s="49">
        <v>27023.9</v>
      </c>
      <c r="Z271" s="49">
        <v>37199.629999999997</v>
      </c>
      <c r="AA271" s="47">
        <v>2203918.0087937601</v>
      </c>
    </row>
    <row r="272" spans="1:27" hidden="1" x14ac:dyDescent="0.2">
      <c r="A272" s="49" t="s">
        <v>379</v>
      </c>
      <c r="B272" s="49">
        <v>194.53395319500001</v>
      </c>
      <c r="C272" s="49">
        <v>495</v>
      </c>
      <c r="D272" s="49">
        <v>3.3895209999999998</v>
      </c>
      <c r="E272" s="49">
        <v>0</v>
      </c>
      <c r="F272" s="49">
        <v>9</v>
      </c>
      <c r="G272" s="49">
        <v>3201</v>
      </c>
      <c r="H272" s="49">
        <v>208.125</v>
      </c>
      <c r="I272" s="49">
        <v>0</v>
      </c>
      <c r="J272" s="49">
        <v>0</v>
      </c>
      <c r="K272" s="49">
        <v>6.3852423089999997</v>
      </c>
      <c r="L272" s="49">
        <v>3225331.5503964699</v>
      </c>
      <c r="M272" s="49">
        <v>0</v>
      </c>
      <c r="N272" s="49">
        <v>0</v>
      </c>
      <c r="P272" s="49">
        <v>0</v>
      </c>
      <c r="Q272" s="49">
        <v>0</v>
      </c>
      <c r="R272" s="49">
        <v>1</v>
      </c>
      <c r="S272" s="49">
        <v>0</v>
      </c>
      <c r="T272" s="49">
        <v>3225331.5503964699</v>
      </c>
      <c r="U272" s="49">
        <v>3133604.17</v>
      </c>
      <c r="V272" s="49">
        <v>154486.69</v>
      </c>
      <c r="W272" s="49">
        <v>3288090.86</v>
      </c>
      <c r="X272" s="49">
        <v>3225331.5503964699</v>
      </c>
      <c r="Y272" s="49">
        <v>37277.29</v>
      </c>
      <c r="Z272" s="49">
        <v>51313.88</v>
      </c>
      <c r="AA272" s="47">
        <v>3313922.7203964698</v>
      </c>
    </row>
    <row r="273" spans="1:27" hidden="1" x14ac:dyDescent="0.2">
      <c r="A273" s="49" t="s">
        <v>380</v>
      </c>
      <c r="B273" s="49">
        <v>182.97083918199999</v>
      </c>
      <c r="C273" s="49">
        <v>428</v>
      </c>
      <c r="D273" s="49">
        <v>8.0952313749999991</v>
      </c>
      <c r="E273" s="49">
        <v>0</v>
      </c>
      <c r="F273" s="49">
        <v>2</v>
      </c>
      <c r="G273" s="49">
        <v>439.125</v>
      </c>
      <c r="H273" s="49">
        <v>0.75</v>
      </c>
      <c r="I273" s="49">
        <v>0</v>
      </c>
      <c r="J273" s="49">
        <v>0</v>
      </c>
      <c r="K273" s="49">
        <v>4.6301921100000003</v>
      </c>
      <c r="L273" s="49">
        <v>557655.18905783398</v>
      </c>
      <c r="M273" s="49">
        <v>0</v>
      </c>
      <c r="N273" s="49">
        <v>0</v>
      </c>
      <c r="P273" s="49">
        <v>0</v>
      </c>
      <c r="Q273" s="49">
        <v>0</v>
      </c>
      <c r="R273" s="49">
        <v>1</v>
      </c>
      <c r="S273" s="49">
        <v>1050</v>
      </c>
      <c r="T273" s="49">
        <v>558705.18905783398</v>
      </c>
      <c r="U273" s="49">
        <v>514043.76</v>
      </c>
      <c r="V273" s="49">
        <v>26781.68</v>
      </c>
      <c r="W273" s="49">
        <v>540825.43999999994</v>
      </c>
      <c r="X273" s="49">
        <v>540825.43999999994</v>
      </c>
      <c r="Y273" s="49">
        <v>7284.33</v>
      </c>
      <c r="Z273" s="49">
        <v>10027.209999999999</v>
      </c>
      <c r="AA273" s="47">
        <v>558136.98</v>
      </c>
    </row>
    <row r="274" spans="1:27" hidden="1" x14ac:dyDescent="0.2">
      <c r="A274" s="49" t="s">
        <v>381</v>
      </c>
      <c r="B274" s="49">
        <v>143.665900712</v>
      </c>
      <c r="C274" s="49">
        <v>506</v>
      </c>
      <c r="D274" s="49">
        <v>4.3002395</v>
      </c>
      <c r="E274" s="49">
        <v>0</v>
      </c>
      <c r="F274" s="49">
        <v>8</v>
      </c>
      <c r="G274" s="49">
        <v>3742.375</v>
      </c>
      <c r="H274" s="49">
        <v>113.25</v>
      </c>
      <c r="I274" s="49">
        <v>0</v>
      </c>
      <c r="J274" s="49">
        <v>0</v>
      </c>
      <c r="K274" s="49">
        <v>6.4373174479999999</v>
      </c>
      <c r="L274" s="49">
        <v>3397741.3088091402</v>
      </c>
      <c r="M274" s="49">
        <v>0</v>
      </c>
      <c r="N274" s="49">
        <v>0</v>
      </c>
      <c r="P274" s="49">
        <v>0</v>
      </c>
      <c r="Q274" s="49">
        <v>0</v>
      </c>
      <c r="R274" s="49">
        <v>1</v>
      </c>
      <c r="S274" s="49">
        <v>0</v>
      </c>
      <c r="T274" s="49">
        <v>3397741.3088091402</v>
      </c>
      <c r="U274" s="49">
        <v>3875552.3</v>
      </c>
      <c r="V274" s="49">
        <v>210830.05</v>
      </c>
      <c r="W274" s="49">
        <v>4086382.35</v>
      </c>
      <c r="X274" s="49">
        <v>3397741.3088091402</v>
      </c>
      <c r="Y274" s="49">
        <v>45330.97</v>
      </c>
      <c r="Z274" s="49">
        <v>58868.05</v>
      </c>
      <c r="AA274" s="47">
        <v>3501940.3288091398</v>
      </c>
    </row>
    <row r="275" spans="1:27" hidden="1" x14ac:dyDescent="0.2">
      <c r="A275" s="49" t="s">
        <v>382</v>
      </c>
      <c r="B275" s="49">
        <v>379.95</v>
      </c>
      <c r="C275" s="49">
        <v>987</v>
      </c>
      <c r="D275" s="49">
        <v>6.55893675</v>
      </c>
      <c r="E275" s="49">
        <v>0</v>
      </c>
      <c r="F275" s="49">
        <v>10</v>
      </c>
      <c r="G275" s="49">
        <v>822.25</v>
      </c>
      <c r="H275" s="49">
        <v>8.875</v>
      </c>
      <c r="I275" s="49">
        <v>0</v>
      </c>
      <c r="J275" s="49">
        <v>0</v>
      </c>
      <c r="K275" s="49">
        <v>5.314530617</v>
      </c>
      <c r="L275" s="49">
        <v>1105529.11630087</v>
      </c>
      <c r="M275" s="49">
        <v>0</v>
      </c>
      <c r="N275" s="49">
        <v>0</v>
      </c>
      <c r="P275" s="49">
        <v>0</v>
      </c>
      <c r="Q275" s="49">
        <v>0</v>
      </c>
      <c r="R275" s="49">
        <v>1</v>
      </c>
      <c r="S275" s="49">
        <v>0</v>
      </c>
      <c r="T275" s="49">
        <v>1427588.90630087</v>
      </c>
      <c r="U275" s="49">
        <v>1445626.67</v>
      </c>
      <c r="V275" s="49">
        <v>62451.07</v>
      </c>
      <c r="W275" s="49">
        <v>1508077.74</v>
      </c>
      <c r="X275" s="49">
        <v>1427588.90630087</v>
      </c>
      <c r="Y275" s="49">
        <v>15752.42</v>
      </c>
      <c r="Z275" s="49">
        <v>21683.919999999998</v>
      </c>
      <c r="AA275" s="47">
        <v>1465025.2463008701</v>
      </c>
    </row>
    <row r="276" spans="1:27" hidden="1" x14ac:dyDescent="0.2">
      <c r="A276" s="49" t="s">
        <v>383</v>
      </c>
      <c r="B276" s="49">
        <v>289.26965630500001</v>
      </c>
      <c r="C276" s="49">
        <v>555</v>
      </c>
      <c r="D276" s="49">
        <v>5.2704576249999997</v>
      </c>
      <c r="E276" s="49">
        <v>0</v>
      </c>
      <c r="F276" s="49">
        <v>3</v>
      </c>
      <c r="G276" s="49">
        <v>445.75</v>
      </c>
      <c r="H276" s="49">
        <v>33.75</v>
      </c>
      <c r="I276" s="49">
        <v>0</v>
      </c>
      <c r="J276" s="49">
        <v>0</v>
      </c>
      <c r="K276" s="49">
        <v>4.8775865439999997</v>
      </c>
      <c r="L276" s="49">
        <v>714180.16653925006</v>
      </c>
      <c r="M276" s="49">
        <v>0</v>
      </c>
      <c r="N276" s="49">
        <v>0</v>
      </c>
      <c r="P276" s="49">
        <v>0</v>
      </c>
      <c r="Q276" s="49">
        <v>0</v>
      </c>
      <c r="R276" s="49">
        <v>1</v>
      </c>
      <c r="S276" s="49">
        <v>0</v>
      </c>
      <c r="T276" s="49">
        <v>714180.16653925006</v>
      </c>
      <c r="U276" s="49">
        <v>551561.96</v>
      </c>
      <c r="V276" s="49">
        <v>10589.99</v>
      </c>
      <c r="W276" s="49">
        <v>562151.94999999995</v>
      </c>
      <c r="X276" s="49">
        <v>562151.94999999995</v>
      </c>
      <c r="Y276" s="49">
        <v>6219.58</v>
      </c>
      <c r="Z276" s="49">
        <v>8561.5400000000009</v>
      </c>
      <c r="AA276" s="47">
        <v>576933.06999999995</v>
      </c>
    </row>
    <row r="277" spans="1:27" hidden="1" x14ac:dyDescent="0.2">
      <c r="A277" s="49" t="s">
        <v>384</v>
      </c>
      <c r="B277" s="49">
        <v>262.570263893</v>
      </c>
      <c r="C277" s="49">
        <v>192</v>
      </c>
      <c r="D277" s="49">
        <v>11.85730575</v>
      </c>
      <c r="E277" s="49">
        <v>0</v>
      </c>
      <c r="F277" s="49">
        <v>2</v>
      </c>
      <c r="G277" s="49">
        <v>101</v>
      </c>
      <c r="H277" s="49">
        <v>0</v>
      </c>
      <c r="I277" s="49">
        <v>0</v>
      </c>
      <c r="J277" s="49">
        <v>0</v>
      </c>
      <c r="K277" s="49">
        <v>3.7658040540000002</v>
      </c>
      <c r="L277" s="49">
        <v>234945.312685863</v>
      </c>
      <c r="M277" s="49">
        <v>0</v>
      </c>
      <c r="N277" s="49">
        <v>12560.18</v>
      </c>
      <c r="P277" s="49">
        <v>0</v>
      </c>
      <c r="Q277" s="49">
        <v>0</v>
      </c>
      <c r="R277" s="49">
        <v>1</v>
      </c>
      <c r="S277" s="49">
        <v>0</v>
      </c>
      <c r="T277" s="49">
        <v>247505.49268586299</v>
      </c>
      <c r="U277" s="49">
        <v>250632.76</v>
      </c>
      <c r="V277" s="49">
        <v>15113.16</v>
      </c>
      <c r="W277" s="49">
        <v>265745.91999999998</v>
      </c>
      <c r="X277" s="49">
        <v>247505.49268586299</v>
      </c>
      <c r="Y277" s="49">
        <v>2219.56</v>
      </c>
      <c r="Z277" s="49">
        <v>3055.32</v>
      </c>
      <c r="AA277" s="47">
        <v>252780.372685863</v>
      </c>
    </row>
    <row r="278" spans="1:27" hidden="1" x14ac:dyDescent="0.2">
      <c r="A278" s="49" t="s">
        <v>385</v>
      </c>
      <c r="B278" s="49">
        <v>50.837347926</v>
      </c>
      <c r="C278" s="49">
        <v>116</v>
      </c>
      <c r="D278" s="49">
        <v>3.318297625</v>
      </c>
      <c r="E278" s="49">
        <v>0</v>
      </c>
      <c r="F278" s="49">
        <v>7.625</v>
      </c>
      <c r="G278" s="49">
        <v>776.375</v>
      </c>
      <c r="H278" s="49">
        <v>20.75</v>
      </c>
      <c r="I278" s="49">
        <v>0</v>
      </c>
      <c r="J278" s="49">
        <v>0</v>
      </c>
      <c r="K278" s="49">
        <v>5.1328728610000001</v>
      </c>
      <c r="L278" s="49">
        <v>921886.00949073595</v>
      </c>
      <c r="M278" s="49">
        <v>0</v>
      </c>
      <c r="N278" s="49">
        <v>0</v>
      </c>
      <c r="P278" s="49">
        <v>0</v>
      </c>
      <c r="Q278" s="49">
        <v>0</v>
      </c>
      <c r="R278" s="49">
        <v>1</v>
      </c>
      <c r="S278" s="49">
        <v>0</v>
      </c>
      <c r="T278" s="49">
        <v>921886.00949073595</v>
      </c>
      <c r="U278" s="49">
        <v>790820.32</v>
      </c>
      <c r="V278" s="49">
        <v>34717.01</v>
      </c>
      <c r="W278" s="49">
        <v>825537.33</v>
      </c>
      <c r="X278" s="49">
        <v>825537.33</v>
      </c>
      <c r="Y278" s="49">
        <v>8262.2099999999991</v>
      </c>
      <c r="Z278" s="49">
        <v>11373.32</v>
      </c>
      <c r="AA278" s="47">
        <v>845172.86</v>
      </c>
    </row>
    <row r="279" spans="1:27" hidden="1" x14ac:dyDescent="0.2">
      <c r="A279" s="49" t="s">
        <v>386</v>
      </c>
      <c r="B279" s="49">
        <v>104.107046099</v>
      </c>
      <c r="C279" s="49">
        <v>138</v>
      </c>
      <c r="D279" s="49">
        <v>3.4201423750000002</v>
      </c>
      <c r="E279" s="49">
        <v>0</v>
      </c>
      <c r="F279" s="49">
        <v>1</v>
      </c>
      <c r="G279" s="49">
        <v>146.625</v>
      </c>
      <c r="H279" s="49">
        <v>0.375</v>
      </c>
      <c r="I279" s="49">
        <v>0</v>
      </c>
      <c r="J279" s="49">
        <v>0</v>
      </c>
      <c r="K279" s="49">
        <v>3.6482087619999999</v>
      </c>
      <c r="L279" s="49">
        <v>208879.49014744101</v>
      </c>
      <c r="M279" s="49">
        <v>0</v>
      </c>
      <c r="N279" s="49">
        <v>0</v>
      </c>
      <c r="P279" s="49">
        <v>0</v>
      </c>
      <c r="Q279" s="49">
        <v>0</v>
      </c>
      <c r="R279" s="49">
        <v>1</v>
      </c>
      <c r="S279" s="49">
        <v>700</v>
      </c>
      <c r="T279" s="49">
        <v>209579.49014744101</v>
      </c>
      <c r="U279" s="49">
        <v>131222.49</v>
      </c>
      <c r="V279" s="49">
        <v>11508.21</v>
      </c>
      <c r="W279" s="49">
        <v>142730.70000000001</v>
      </c>
      <c r="X279" s="49">
        <v>142730.70000000001</v>
      </c>
      <c r="Y279" s="49">
        <v>1285.0899999999999</v>
      </c>
      <c r="Z279" s="49">
        <v>1768.99</v>
      </c>
      <c r="AA279" s="47">
        <v>145784.78</v>
      </c>
    </row>
    <row r="280" spans="1:27" hidden="1" x14ac:dyDescent="0.2">
      <c r="A280" s="49" t="s">
        <v>387</v>
      </c>
      <c r="B280" s="49">
        <v>26.659086083999998</v>
      </c>
      <c r="C280" s="49">
        <v>30</v>
      </c>
      <c r="D280" s="49">
        <v>1.967083125</v>
      </c>
      <c r="E280" s="49">
        <v>0</v>
      </c>
      <c r="F280" s="49">
        <v>1</v>
      </c>
      <c r="G280" s="49">
        <v>62</v>
      </c>
      <c r="H280" s="49">
        <v>0</v>
      </c>
      <c r="I280" s="49">
        <v>0</v>
      </c>
      <c r="J280" s="49">
        <v>0</v>
      </c>
      <c r="K280" s="49">
        <v>2.9467670789999998</v>
      </c>
      <c r="L280" s="49">
        <v>103577.052057233</v>
      </c>
      <c r="M280" s="49">
        <v>0</v>
      </c>
      <c r="N280" s="49">
        <v>71494.53</v>
      </c>
      <c r="P280" s="49">
        <v>0</v>
      </c>
      <c r="Q280" s="49">
        <v>0</v>
      </c>
      <c r="R280" s="49">
        <v>1</v>
      </c>
      <c r="S280" s="49">
        <v>0</v>
      </c>
      <c r="T280" s="49">
        <v>175071.582057233</v>
      </c>
      <c r="U280" s="49">
        <v>177283.63</v>
      </c>
      <c r="V280" s="49">
        <v>17125.599999999999</v>
      </c>
      <c r="W280" s="49">
        <v>194409.23</v>
      </c>
      <c r="X280" s="49">
        <v>175071.582057233</v>
      </c>
      <c r="Y280" s="49">
        <v>2041.03</v>
      </c>
      <c r="Z280" s="49">
        <v>2809.57</v>
      </c>
      <c r="AA280" s="47">
        <v>179922.182057233</v>
      </c>
    </row>
    <row r="281" spans="1:27" hidden="1" x14ac:dyDescent="0.2">
      <c r="A281" s="49" t="s">
        <v>388</v>
      </c>
      <c r="B281" s="49">
        <v>732.9</v>
      </c>
      <c r="C281" s="49">
        <v>1461</v>
      </c>
      <c r="D281" s="49">
        <v>4.265223625</v>
      </c>
      <c r="E281" s="49">
        <v>0</v>
      </c>
      <c r="F281" s="49">
        <v>37.75</v>
      </c>
      <c r="G281" s="49">
        <v>8345.75</v>
      </c>
      <c r="H281" s="49">
        <v>461.125</v>
      </c>
      <c r="I281" s="49">
        <v>0</v>
      </c>
      <c r="J281" s="49">
        <v>0</v>
      </c>
      <c r="K281" s="49">
        <v>7.6221468090000002</v>
      </c>
      <c r="L281" s="49">
        <v>11111051.583943101</v>
      </c>
      <c r="M281" s="49">
        <v>0</v>
      </c>
      <c r="N281" s="49">
        <v>0</v>
      </c>
      <c r="P281" s="49">
        <v>0</v>
      </c>
      <c r="Q281" s="49">
        <v>0</v>
      </c>
      <c r="R281" s="49">
        <v>1</v>
      </c>
      <c r="S281" s="49">
        <v>0</v>
      </c>
      <c r="T281" s="49">
        <v>11111051.583943101</v>
      </c>
      <c r="U281" s="49">
        <v>9046851.9499999993</v>
      </c>
      <c r="V281" s="49">
        <v>191793.26</v>
      </c>
      <c r="W281" s="49">
        <v>9238645.2100000009</v>
      </c>
      <c r="X281" s="49">
        <v>9238645.2100000009</v>
      </c>
      <c r="Y281" s="49">
        <v>97052.52</v>
      </c>
      <c r="Z281" s="49">
        <v>133597.19</v>
      </c>
      <c r="AA281" s="47">
        <v>9469294.9199999999</v>
      </c>
    </row>
    <row r="282" spans="1:27" hidden="1" x14ac:dyDescent="0.2">
      <c r="A282" s="49" t="s">
        <v>389</v>
      </c>
      <c r="B282" s="49">
        <v>28.6</v>
      </c>
      <c r="C282" s="49">
        <v>360</v>
      </c>
      <c r="D282" s="49">
        <v>2.3790593750000002</v>
      </c>
      <c r="E282" s="49">
        <v>0</v>
      </c>
      <c r="F282" s="49">
        <v>21</v>
      </c>
      <c r="G282" s="49">
        <v>4287.125</v>
      </c>
      <c r="H282" s="49">
        <v>902.875</v>
      </c>
      <c r="I282" s="49">
        <v>0</v>
      </c>
      <c r="J282" s="49">
        <v>0</v>
      </c>
      <c r="K282" s="49">
        <v>6.8260571929999996</v>
      </c>
      <c r="L282" s="49">
        <v>5012078.1764607802</v>
      </c>
      <c r="M282" s="49">
        <v>0</v>
      </c>
      <c r="N282" s="49">
        <v>0</v>
      </c>
      <c r="P282" s="49">
        <v>0</v>
      </c>
      <c r="Q282" s="49">
        <v>0</v>
      </c>
      <c r="R282" s="49">
        <v>1</v>
      </c>
      <c r="S282" s="49">
        <v>0</v>
      </c>
      <c r="T282" s="49">
        <v>5012078.1764607802</v>
      </c>
      <c r="U282" s="49">
        <v>5661196.5099999998</v>
      </c>
      <c r="V282" s="49">
        <v>334010.59000000003</v>
      </c>
      <c r="W282" s="49">
        <v>5995207.0999999996</v>
      </c>
      <c r="X282" s="49">
        <v>5012078.1764607802</v>
      </c>
      <c r="Y282" s="49">
        <v>63426.239999999998</v>
      </c>
      <c r="Z282" s="49">
        <v>87309.09</v>
      </c>
      <c r="AA282" s="47">
        <v>5162813.5064607803</v>
      </c>
    </row>
    <row r="283" spans="1:27" hidden="1" x14ac:dyDescent="0.2">
      <c r="A283" s="49" t="s">
        <v>390</v>
      </c>
      <c r="B283" s="49">
        <v>191.69129135899999</v>
      </c>
      <c r="C283" s="49">
        <v>485</v>
      </c>
      <c r="D283" s="49">
        <v>5.1399113749999996</v>
      </c>
      <c r="E283" s="49">
        <v>0</v>
      </c>
      <c r="F283" s="49">
        <v>12</v>
      </c>
      <c r="G283" s="49">
        <v>4887.25</v>
      </c>
      <c r="H283" s="49">
        <v>379</v>
      </c>
      <c r="I283" s="49">
        <v>0</v>
      </c>
      <c r="J283" s="49">
        <v>0</v>
      </c>
      <c r="K283" s="49">
        <v>6.8515953200000004</v>
      </c>
      <c r="L283" s="49">
        <v>5141725.69877946</v>
      </c>
      <c r="M283" s="49">
        <v>0</v>
      </c>
      <c r="N283" s="49">
        <v>0</v>
      </c>
      <c r="P283" s="49">
        <v>0</v>
      </c>
      <c r="Q283" s="49">
        <v>0</v>
      </c>
      <c r="R283" s="49">
        <v>1</v>
      </c>
      <c r="S283" s="49">
        <v>109821.6</v>
      </c>
      <c r="T283" s="49">
        <v>5251547.2987794597</v>
      </c>
      <c r="U283" s="49">
        <v>5131026.72</v>
      </c>
      <c r="V283" s="49">
        <v>95437.1</v>
      </c>
      <c r="W283" s="49">
        <v>5226463.82</v>
      </c>
      <c r="X283" s="49">
        <v>5226463.82</v>
      </c>
      <c r="Y283" s="49">
        <v>60443</v>
      </c>
      <c r="Z283" s="49">
        <v>78492.94</v>
      </c>
      <c r="AA283" s="47">
        <v>5365399.76</v>
      </c>
    </row>
    <row r="284" spans="1:27" hidden="1" x14ac:dyDescent="0.2">
      <c r="A284" s="49" t="s">
        <v>391</v>
      </c>
      <c r="B284" s="49">
        <v>44.229994611000002</v>
      </c>
      <c r="C284" s="49">
        <v>128</v>
      </c>
      <c r="D284" s="49">
        <v>2.4229207499999998</v>
      </c>
      <c r="E284" s="49">
        <v>0</v>
      </c>
      <c r="F284" s="49">
        <v>4</v>
      </c>
      <c r="G284" s="49">
        <v>655.125</v>
      </c>
      <c r="H284" s="49">
        <v>20.5</v>
      </c>
      <c r="I284" s="49">
        <v>0</v>
      </c>
      <c r="J284" s="49">
        <v>0</v>
      </c>
      <c r="K284" s="49">
        <v>4.9217946560000003</v>
      </c>
      <c r="L284" s="49">
        <v>746461.00409935298</v>
      </c>
      <c r="M284" s="49">
        <v>0</v>
      </c>
      <c r="N284" s="49">
        <v>0</v>
      </c>
      <c r="P284" s="49">
        <v>0</v>
      </c>
      <c r="Q284" s="49">
        <v>0</v>
      </c>
      <c r="R284" s="49">
        <v>1</v>
      </c>
      <c r="S284" s="49">
        <v>0</v>
      </c>
      <c r="T284" s="49">
        <v>746461.00409935298</v>
      </c>
      <c r="U284" s="49">
        <v>661980.96</v>
      </c>
      <c r="V284" s="49">
        <v>42763.97</v>
      </c>
      <c r="W284" s="49">
        <v>704744.93</v>
      </c>
      <c r="X284" s="49">
        <v>704744.93</v>
      </c>
      <c r="Y284" s="49">
        <v>7424.25</v>
      </c>
      <c r="Z284" s="49">
        <v>10219.82</v>
      </c>
      <c r="AA284" s="47">
        <v>722389</v>
      </c>
    </row>
  </sheetData>
  <phoneticPr fontId="26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"/>
  <sheetViews>
    <sheetView workbookViewId="0">
      <selection activeCell="B16" sqref="B16"/>
    </sheetView>
  </sheetViews>
  <sheetFormatPr defaultRowHeight="12.75" x14ac:dyDescent="0.2"/>
  <cols>
    <col min="1" max="1" width="23.140625" customWidth="1"/>
    <col min="2" max="2" width="11.5703125" bestFit="1" customWidth="1"/>
    <col min="3" max="4" width="11.5703125" customWidth="1"/>
    <col min="5" max="5" width="11.85546875" bestFit="1" customWidth="1"/>
    <col min="6" max="6" width="16.28515625" bestFit="1" customWidth="1"/>
    <col min="7" max="7" width="14.42578125" bestFit="1" customWidth="1"/>
    <col min="8" max="8" width="14.140625" style="25" bestFit="1" customWidth="1"/>
    <col min="9" max="9" width="15" style="33" bestFit="1" customWidth="1"/>
    <col min="10" max="10" width="16.85546875" style="33" bestFit="1" customWidth="1"/>
    <col min="11" max="11" width="16.42578125" bestFit="1" customWidth="1"/>
    <col min="12" max="12" width="12.140625" bestFit="1" customWidth="1"/>
    <col min="13" max="13" width="15.42578125" bestFit="1" customWidth="1"/>
    <col min="14" max="14" width="14.28515625" bestFit="1" customWidth="1"/>
    <col min="15" max="15" width="12" bestFit="1" customWidth="1"/>
    <col min="16" max="16" width="15.28515625" bestFit="1" customWidth="1"/>
    <col min="17" max="17" width="13.7109375" bestFit="1" customWidth="1"/>
    <col min="18" max="18" width="12.140625" bestFit="1" customWidth="1"/>
    <col min="19" max="19" width="12" bestFit="1" customWidth="1"/>
    <col min="20" max="20" width="14" bestFit="1" customWidth="1"/>
    <col min="21" max="21" width="13.7109375" bestFit="1" customWidth="1"/>
    <col min="22" max="22" width="9.28515625" bestFit="1" customWidth="1"/>
    <col min="23" max="23" width="12.5703125" bestFit="1" customWidth="1"/>
    <col min="24" max="24" width="11.42578125" bestFit="1" customWidth="1"/>
    <col min="25" max="25" width="9.28515625" bestFit="1" customWidth="1"/>
    <col min="26" max="26" width="12.42578125" bestFit="1" customWidth="1"/>
    <col min="27" max="27" width="13.7109375" bestFit="1" customWidth="1"/>
  </cols>
  <sheetData>
    <row r="1" spans="1:27" s="31" customFormat="1" ht="36" customHeight="1" x14ac:dyDescent="0.2">
      <c r="A1" s="29" t="s">
        <v>392</v>
      </c>
      <c r="B1" s="29" t="s">
        <v>83</v>
      </c>
      <c r="C1" s="29" t="s">
        <v>84</v>
      </c>
      <c r="D1" s="29" t="s">
        <v>85</v>
      </c>
      <c r="E1" s="29" t="s">
        <v>86</v>
      </c>
      <c r="F1" s="29" t="s">
        <v>87</v>
      </c>
      <c r="G1" s="29" t="s">
        <v>88</v>
      </c>
      <c r="H1" s="29" t="s">
        <v>89</v>
      </c>
      <c r="I1" s="32" t="s">
        <v>90</v>
      </c>
      <c r="J1" s="32" t="s">
        <v>91</v>
      </c>
      <c r="K1" s="30" t="s">
        <v>92</v>
      </c>
      <c r="L1" s="30" t="s">
        <v>93</v>
      </c>
      <c r="M1" s="30" t="s">
        <v>94</v>
      </c>
      <c r="N1" s="30" t="s">
        <v>95</v>
      </c>
      <c r="O1" s="29" t="s">
        <v>96</v>
      </c>
      <c r="P1" s="29" t="s">
        <v>97</v>
      </c>
      <c r="Q1" s="30" t="s">
        <v>98</v>
      </c>
      <c r="R1" s="29" t="s">
        <v>99</v>
      </c>
      <c r="S1" s="29" t="s">
        <v>100</v>
      </c>
      <c r="T1" s="29" t="s">
        <v>101</v>
      </c>
      <c r="U1" s="29" t="s">
        <v>102</v>
      </c>
      <c r="V1" s="29" t="s">
        <v>103</v>
      </c>
      <c r="W1" s="29" t="s">
        <v>104</v>
      </c>
      <c r="X1" s="29" t="s">
        <v>105</v>
      </c>
      <c r="Y1" s="29" t="s">
        <v>106</v>
      </c>
      <c r="Z1" s="29" t="s">
        <v>107</v>
      </c>
      <c r="AA1" s="29" t="s">
        <v>108</v>
      </c>
    </row>
    <row r="2" spans="1:27" s="47" customFormat="1" x14ac:dyDescent="0.2">
      <c r="A2" s="47" t="s">
        <v>109</v>
      </c>
      <c r="B2" s="47">
        <v>128.9</v>
      </c>
      <c r="C2" s="47">
        <v>436</v>
      </c>
      <c r="D2" s="47">
        <v>3.5787265000000001</v>
      </c>
      <c r="E2" s="47">
        <v>0</v>
      </c>
      <c r="F2" s="47">
        <v>10.5</v>
      </c>
      <c r="G2" s="47">
        <v>1286.875</v>
      </c>
      <c r="H2" s="47">
        <v>200.375</v>
      </c>
      <c r="I2" s="47">
        <v>0</v>
      </c>
      <c r="J2" s="47">
        <v>0</v>
      </c>
      <c r="K2" s="47">
        <v>5.7946023200000001</v>
      </c>
      <c r="L2" s="47">
        <v>1786745.4176177301</v>
      </c>
      <c r="M2" s="47">
        <v>0</v>
      </c>
      <c r="N2" s="47">
        <v>0</v>
      </c>
      <c r="P2" s="47">
        <v>0</v>
      </c>
      <c r="Q2" s="47">
        <v>0</v>
      </c>
      <c r="R2" s="47">
        <v>1</v>
      </c>
      <c r="S2" s="47">
        <v>0</v>
      </c>
      <c r="T2" s="47">
        <v>1786745.4176177301</v>
      </c>
      <c r="U2" s="47">
        <v>1649153.09</v>
      </c>
      <c r="V2" s="47">
        <v>43042.9</v>
      </c>
      <c r="W2" s="47">
        <v>1692195.99</v>
      </c>
      <c r="X2" s="47">
        <v>1692195.99</v>
      </c>
      <c r="Y2" s="47">
        <v>13865.79</v>
      </c>
      <c r="Z2" s="47">
        <v>19086.89</v>
      </c>
      <c r="AA2" s="47">
        <v>1725148.67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7556D9-4E67-4416-8EDA-EC65712FE5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9C4588-DAA5-45C2-94C3-F73BA80864C6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60DD498-63E6-4BF0-8F2F-6026FC49E2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Simulator</vt:lpstr>
      <vt:lpstr>Calculator</vt:lpstr>
      <vt:lpstr>Statewide Data</vt:lpstr>
      <vt:lpstr>District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STARS allocation simulator</dc:title>
  <dc:subject/>
  <dc:creator>Patti Enbody</dc:creator>
  <cp:keywords/>
  <dc:description/>
  <cp:lastModifiedBy>Jennifer Kelley</cp:lastModifiedBy>
  <cp:revision/>
  <dcterms:created xsi:type="dcterms:W3CDTF">2012-02-16T23:26:04Z</dcterms:created>
  <dcterms:modified xsi:type="dcterms:W3CDTF">2026-02-25T23:31:42Z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2026-02-19T21:15:33Z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a36e08cb-d4be-44ef-967e-a8386b6844ce</vt:lpwstr>
  </property>
  <property fmtid="{D5CDD505-2E9C-101B-9397-08002B2CF9AE}" pid="8" name="MSIP_Label_9145f431-4c8c-42c6-a5a5-ba6d3bdea585_ContentBits">
    <vt:lpwstr>0</vt:lpwstr>
  </property>
  <property fmtid="{D5CDD505-2E9C-101B-9397-08002B2CF9AE}" pid="9" name="MSIP_Label_9145f431-4c8c-42c6-a5a5-ba6d3bdea585_Tag">
    <vt:lpwstr>10, 3, 0, 1</vt:lpwstr>
  </property>
</Properties>
</file>