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N:\Grants\Grants - State Funded\Summer Meals for Kids Grant\2025-2026\Application\"/>
    </mc:Choice>
  </mc:AlternateContent>
  <xr:revisionPtr revIDLastSave="0" documentId="13_ncr:1_{51E551FF-7BD6-4891-841F-023B8FFD6B0C}" xr6:coauthVersionLast="47" xr6:coauthVersionMax="47" xr10:uidLastSave="{00000000-0000-0000-0000-000000000000}"/>
  <bookViews>
    <workbookView xWindow="28680" yWindow="-120" windowWidth="24240" windowHeight="13020" activeTab="4" xr2:uid="{AC93E43D-15A7-417D-9ED3-FC66BE2B6002}"/>
  </bookViews>
  <sheets>
    <sheet name="Instructions" sheetId="10" r:id="rId1"/>
    <sheet name="Grant Details" sheetId="6" r:id="rId2"/>
    <sheet name="Agreements" sheetId="4" r:id="rId3"/>
    <sheet name="Assurance" sheetId="8" r:id="rId4"/>
    <sheet name="Grant Questions" sheetId="1" r:id="rId5"/>
    <sheet name="Grant Requests" sheetId="3" r:id="rId6"/>
    <sheet name="_summary" sheetId="9" state="hidden" r:id="rId7"/>
    <sheet name="_sponsorList" sheetId="7" state="hidden" r:id="rId8"/>
    <sheet name="Sheet1" sheetId="12" state="hidden" r:id="rId9"/>
    <sheet name="_dataList" sheetId="2" state="hidden" r:id="rId10"/>
  </sheets>
  <externalReferences>
    <externalReference r:id="rId11"/>
  </externalReferences>
  <definedNames>
    <definedName name="_xlnm._FilterDatabase" localSheetId="7" hidden="1">_sponsorList!$A$1:$D$374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3" i="9" l="1"/>
  <c r="D23" i="12"/>
  <c r="E23" i="12"/>
  <c r="D24" i="12"/>
  <c r="E24" i="12"/>
  <c r="D25" i="12"/>
  <c r="E25" i="12"/>
  <c r="D26" i="12"/>
  <c r="E26" i="12"/>
  <c r="D27" i="12"/>
  <c r="E27" i="12"/>
  <c r="E22" i="12"/>
  <c r="E18" i="12"/>
  <c r="F18" i="12" s="1"/>
  <c r="E17" i="12"/>
  <c r="F17" i="12" s="1"/>
  <c r="E16" i="12"/>
  <c r="F16" i="12" s="1"/>
  <c r="E15" i="12"/>
  <c r="F15" i="12" s="1"/>
  <c r="E14" i="12"/>
  <c r="F14" i="12" s="1"/>
  <c r="E13" i="12"/>
  <c r="F13" i="12" s="1"/>
  <c r="E12" i="12"/>
  <c r="F12" i="12" s="1"/>
  <c r="E11" i="12"/>
  <c r="F11" i="12" s="1"/>
  <c r="E10" i="12"/>
  <c r="F10" i="12" s="1"/>
  <c r="E9" i="12"/>
  <c r="F9" i="12" s="1"/>
  <c r="E8" i="12"/>
  <c r="F8" i="12" s="1"/>
  <c r="E7" i="12"/>
  <c r="F7" i="12" s="1"/>
  <c r="D18" i="12"/>
  <c r="D17" i="12"/>
  <c r="D16" i="12"/>
  <c r="D15" i="12"/>
  <c r="D14" i="12"/>
  <c r="D13" i="12"/>
  <c r="D12" i="12"/>
  <c r="D11" i="12"/>
  <c r="D8" i="12"/>
  <c r="D9" i="12"/>
  <c r="D10" i="12"/>
  <c r="D7" i="12"/>
  <c r="E6" i="12"/>
  <c r="E5" i="12"/>
  <c r="E4" i="12"/>
  <c r="E3" i="12"/>
  <c r="E2" i="12"/>
  <c r="B2" i="12" s="1"/>
  <c r="E28" i="12" l="1"/>
  <c r="F28" i="12" s="1"/>
  <c r="B3" i="12"/>
  <c r="B4" i="12" s="1"/>
  <c r="B5" i="12" s="1"/>
  <c r="B6" i="12" s="1"/>
  <c r="B7" i="12" s="1"/>
  <c r="B8" i="12" s="1"/>
  <c r="B9" i="12" s="1"/>
  <c r="B10" i="12" s="1"/>
  <c r="B11" i="12" s="1"/>
  <c r="B12" i="12" s="1"/>
  <c r="B13" i="12" s="1"/>
  <c r="B14" i="12" s="1"/>
  <c r="B15" i="12" s="1"/>
  <c r="B16" i="12" s="1"/>
  <c r="B17" i="12" s="1"/>
  <c r="B18" i="12" s="1"/>
  <c r="B19" i="12" s="1"/>
  <c r="B20" i="12" s="1"/>
  <c r="B21" i="12" s="1"/>
  <c r="B22" i="12" s="1"/>
  <c r="B23" i="12" s="1"/>
  <c r="B24" i="12" s="1"/>
  <c r="B25" i="12" s="1"/>
  <c r="B26" i="12" s="1"/>
  <c r="B27" i="12" s="1"/>
  <c r="B28" i="12" l="1"/>
  <c r="B15" i="9" l="1" a="1"/>
  <c r="B15" i="9" s="1"/>
  <c r="H19" i="3"/>
  <c r="C8" i="9"/>
  <c r="C4" i="9"/>
  <c r="B21" i="9"/>
  <c r="C17" i="9"/>
  <c r="C18" i="9"/>
  <c r="C16" i="9"/>
  <c r="B13" i="9" a="1"/>
  <c r="B13" i="9" s="1"/>
  <c r="B11" i="9" a="1"/>
  <c r="B11" i="9" s="1"/>
  <c r="H18" i="3"/>
  <c r="H20" i="3"/>
  <c r="H21" i="3"/>
  <c r="H22" i="3"/>
  <c r="H23" i="3"/>
  <c r="H24" i="3"/>
  <c r="H25" i="3"/>
  <c r="H26" i="3"/>
  <c r="H27" i="3"/>
  <c r="H28" i="3"/>
  <c r="H29" i="3"/>
  <c r="H30" i="3"/>
  <c r="H31" i="3"/>
  <c r="H32" i="3"/>
  <c r="H33" i="3"/>
  <c r="H34" i="3"/>
  <c r="H35" i="3"/>
  <c r="E36" i="3"/>
  <c r="P16" i="1"/>
  <c r="P14" i="1"/>
  <c r="P12" i="1"/>
  <c r="P10" i="1"/>
  <c r="H5" i="6"/>
  <c r="I5" i="6" s="1"/>
  <c r="D22" i="12" l="1"/>
  <c r="E21" i="12"/>
  <c r="E20" i="12"/>
  <c r="D20" i="12"/>
  <c r="D21" i="12"/>
  <c r="C5" i="9"/>
  <c r="H36" i="3" l="1"/>
  <c r="D1" i="3" l="1"/>
  <c r="C7" i="9" s="1"/>
  <c r="E19"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<sst xmlns="http://schemas.openxmlformats.org/spreadsheetml/2006/main" count="952" uniqueCount="555">
  <si>
    <t>Please Select Your Organization</t>
  </si>
  <si>
    <t>Please Select</t>
  </si>
  <si>
    <t>I certify, by inserting my name below, that to the best of my knowledge and belief, data in this application are true and correct, the document has been duly authorized by the governing body of the sponsor, and the sponsor will comply with the attached proposal if the financial assistance is approved.</t>
  </si>
  <si>
    <t>Note: A Food Service Management Company representative cannot certify the grant application.</t>
  </si>
  <si>
    <t>#1 Authorized Representative</t>
  </si>
  <si>
    <t>Name:</t>
  </si>
  <si>
    <t>Title:</t>
  </si>
  <si>
    <t>Email:</t>
  </si>
  <si>
    <t>Activities must be specific to the SFSP. For example, you may use funds to pay for additional labor involved in public service announcements (PSAs), posting flyers, and hanging door hangers, or promoting Farm-to-Summer Week, or radio campaigns. You may not use funds to pay for promoting a reading program at the site.</t>
  </si>
  <si>
    <t>1. My organization is:</t>
  </si>
  <si>
    <t xml:space="preserve">Please Select </t>
  </si>
  <si>
    <t>Expand the number of sites participating in the summer meal programs</t>
  </si>
  <si>
    <t>Other (Write in)</t>
  </si>
  <si>
    <t>Donated or discounted skilled labor  (Free installation, discounted maintenance, free training)</t>
  </si>
  <si>
    <t xml:space="preserve">Other financial source independent of this grant </t>
  </si>
  <si>
    <t>General volunteers (People willing to pass out flyers, pass out food)</t>
  </si>
  <si>
    <t>Donated materials or space (Place to run a training, free lunch during training, gas for a year)</t>
  </si>
  <si>
    <t>Obtain three (3) quotes for each request over $10,000. Attach all quotes to your submission email.</t>
  </si>
  <si>
    <t xml:space="preserve">If the request is for equipment: </t>
  </si>
  <si>
    <t xml:space="preserve">1. Indicate if the item is new or a replacement of existing equipment/small wares. </t>
  </si>
  <si>
    <t>Type</t>
  </si>
  <si>
    <t>Description</t>
  </si>
  <si>
    <t>Quantity</t>
  </si>
  <si>
    <t>SFSP%</t>
  </si>
  <si>
    <t>New</t>
  </si>
  <si>
    <t xml:space="preserve">
</t>
  </si>
  <si>
    <t xml:space="preserve">Total </t>
  </si>
  <si>
    <t>Aberdeen School District</t>
  </si>
  <si>
    <t>Adna School District</t>
  </si>
  <si>
    <t>Almira School District</t>
  </si>
  <si>
    <t>Anacortes School District</t>
  </si>
  <si>
    <t>Arlington School District</t>
  </si>
  <si>
    <t>Asotin-Anatone School District</t>
  </si>
  <si>
    <t>Associated Recreation Council</t>
  </si>
  <si>
    <t>Auburn School District</t>
  </si>
  <si>
    <t>Bainbridge Island School District</t>
  </si>
  <si>
    <t>Battle Ground School District</t>
  </si>
  <si>
    <t>Bellevue School District</t>
  </si>
  <si>
    <t>Bellingham School District</t>
  </si>
  <si>
    <t>Bethel School District</t>
  </si>
  <si>
    <t>Big Bend Community College</t>
  </si>
  <si>
    <t>Blaine School District</t>
  </si>
  <si>
    <t>Boys &amp; Girls Club of King County</t>
  </si>
  <si>
    <t>Boys &amp; Girls Club of Snohomish County</t>
  </si>
  <si>
    <t>Boys &amp; Girls Club of the Columbia Basin</t>
  </si>
  <si>
    <t>Boys &amp; Girls Clubs of Bellevue</t>
  </si>
  <si>
    <t>Boys &amp; Girls Clubs of Benton and Franklin Counties</t>
  </si>
  <si>
    <t>Boys &amp; Girls Clubs of Skagit County</t>
  </si>
  <si>
    <t>Boys &amp; Girls Clubs of South Puget Sound</t>
  </si>
  <si>
    <t>Boys &amp; Girls Clubs of South West Washington</t>
  </si>
  <si>
    <t>Boys &amp; Girls Clubs of Spokane County</t>
  </si>
  <si>
    <t>Boys &amp; Girls Clubs of the Lewis Clark Valley</t>
  </si>
  <si>
    <t>Boys &amp; Girls Clubs of the Olympic Peninsula</t>
  </si>
  <si>
    <t>Boys &amp; Girls Clubs of Thurston County</t>
  </si>
  <si>
    <t>Boys &amp; Girls Clubs of Whatcom County</t>
  </si>
  <si>
    <t>Bremerton School District</t>
  </si>
  <si>
    <t>Brewster School District</t>
  </si>
  <si>
    <t>Bridgeport School District</t>
  </si>
  <si>
    <t>Brinnon School District</t>
  </si>
  <si>
    <t>Burlington - Edison School District</t>
  </si>
  <si>
    <t>Camas School District</t>
  </si>
  <si>
    <t>Cape Flattery School District</t>
  </si>
  <si>
    <t>Carbonado School District</t>
  </si>
  <si>
    <t>Cascade Public School</t>
  </si>
  <si>
    <t>Cascade School District</t>
  </si>
  <si>
    <t>Cashmere School District</t>
  </si>
  <si>
    <t>Castle Rock School District</t>
  </si>
  <si>
    <t>Catalyst Public Schools</t>
  </si>
  <si>
    <t>Centerville School District</t>
  </si>
  <si>
    <t>Central Kitsap School District</t>
  </si>
  <si>
    <t>Central Valley School District</t>
  </si>
  <si>
    <t>Centralia College</t>
  </si>
  <si>
    <t>Centralia School District</t>
  </si>
  <si>
    <t>Chehalis School District</t>
  </si>
  <si>
    <t>Cheney School District</t>
  </si>
  <si>
    <t>Chewelah School District</t>
  </si>
  <si>
    <t>Chimacum School District</t>
  </si>
  <si>
    <t>Chinese Community Center</t>
  </si>
  <si>
    <t>City of Milton</t>
  </si>
  <si>
    <t>City of Olympia</t>
  </si>
  <si>
    <t>City of Seattle Child Nutrition Program</t>
  </si>
  <si>
    <t>City of Walla Walla Parks and Recreation</t>
  </si>
  <si>
    <t>Clallam County YMCA</t>
  </si>
  <si>
    <t>Clarkston School District</t>
  </si>
  <si>
    <t>Cle Elum-Roslyn School District</t>
  </si>
  <si>
    <t>Clover Park School District</t>
  </si>
  <si>
    <t>Colfax School District</t>
  </si>
  <si>
    <t>College Place School District</t>
  </si>
  <si>
    <t>Colton School District</t>
  </si>
  <si>
    <t>Columbia School District-Stevens</t>
  </si>
  <si>
    <t>Colville School District</t>
  </si>
  <si>
    <t>Common Threads Farm</t>
  </si>
  <si>
    <t>Community Connection Place</t>
  </si>
  <si>
    <t>Concerned Citizens For Special Children</t>
  </si>
  <si>
    <t>Concrete School District</t>
  </si>
  <si>
    <t>Conway School District</t>
  </si>
  <si>
    <t>Cosmopolis School District</t>
  </si>
  <si>
    <t>Coulee-Hartline School District</t>
  </si>
  <si>
    <t>Coupeville School District</t>
  </si>
  <si>
    <t>Crescent School District</t>
  </si>
  <si>
    <t>Creston School District</t>
  </si>
  <si>
    <t>Curlew School District</t>
  </si>
  <si>
    <t>Cusick School District</t>
  </si>
  <si>
    <t>Darrington School District</t>
  </si>
  <si>
    <t>Davenport School District</t>
  </si>
  <si>
    <t>Dayton School District</t>
  </si>
  <si>
    <t>Deer Park School District</t>
  </si>
  <si>
    <t>Des Moines Area Food Bank</t>
  </si>
  <si>
    <t>Dixie School District</t>
  </si>
  <si>
    <t>East Valley School District - Spokane</t>
  </si>
  <si>
    <t>East Valley School District - Yakima</t>
  </si>
  <si>
    <t>Eastmont School District</t>
  </si>
  <si>
    <t>Easton School District</t>
  </si>
  <si>
    <t>Eatonville School District</t>
  </si>
  <si>
    <t>Edmonds School District</t>
  </si>
  <si>
    <t>Educational Service District 123</t>
  </si>
  <si>
    <t>Ellensburg School District</t>
  </si>
  <si>
    <t>Elma School District</t>
  </si>
  <si>
    <t>Endicott School District</t>
  </si>
  <si>
    <t>Entiat School District</t>
  </si>
  <si>
    <t>Entiat Valley Community Services Food Bank</t>
  </si>
  <si>
    <t>Enumclaw School District</t>
  </si>
  <si>
    <t>Ephrata School District</t>
  </si>
  <si>
    <t>Everett School  District</t>
  </si>
  <si>
    <t>Evergreen School District - Clark</t>
  </si>
  <si>
    <t>Evergreen School District - Stevens</t>
  </si>
  <si>
    <t>Family Support Center of South Sound</t>
  </si>
  <si>
    <t>Federal Way School District</t>
  </si>
  <si>
    <t>Ferndale School District</t>
  </si>
  <si>
    <t>Fife School District</t>
  </si>
  <si>
    <t>Filipino Community of Seattle</t>
  </si>
  <si>
    <t>Finley School District</t>
  </si>
  <si>
    <t>FISH Community Food Bank</t>
  </si>
  <si>
    <t>Franklin Pierce School District</t>
  </si>
  <si>
    <t>Freeman School District</t>
  </si>
  <si>
    <t>Garfield School District</t>
  </si>
  <si>
    <t>Glenwood School District</t>
  </si>
  <si>
    <t>Global to Local Health Initiative</t>
  </si>
  <si>
    <t>Goldendale School District</t>
  </si>
  <si>
    <t>Grand Coulee Dam School District</t>
  </si>
  <si>
    <t>Grandview School District</t>
  </si>
  <si>
    <t>Granger School District</t>
  </si>
  <si>
    <t>Granite Falls School District</t>
  </si>
  <si>
    <t>Grapeview School District</t>
  </si>
  <si>
    <t>Great Northern School District 312</t>
  </si>
  <si>
    <t>Harrington School District</t>
  </si>
  <si>
    <t>Highland School District</t>
  </si>
  <si>
    <t>Highline School District</t>
  </si>
  <si>
    <t>Holy Family School - Clarkston</t>
  </si>
  <si>
    <t>Hood Canal School District</t>
  </si>
  <si>
    <t>Hoquiam School District</t>
  </si>
  <si>
    <t>House of Prayer Church of God in Christ</t>
  </si>
  <si>
    <t>Hunger Intervention Program</t>
  </si>
  <si>
    <t>Immaculate Conception Regional School</t>
  </si>
  <si>
    <t>Impact | Commencement Bay Elementary</t>
  </si>
  <si>
    <t>Impact | Salish Sea Elementary</t>
  </si>
  <si>
    <t>Impact Public Schools</t>
  </si>
  <si>
    <t>Inchelium School District</t>
  </si>
  <si>
    <t>Index School District</t>
  </si>
  <si>
    <t>Innovation Charter (Willow Public School)</t>
  </si>
  <si>
    <t>Issaquah School District</t>
  </si>
  <si>
    <t>Joint Base Lewis-McChord - DMWR - Centers</t>
  </si>
  <si>
    <t>Kahlotus School District</t>
  </si>
  <si>
    <t>Kalama School District</t>
  </si>
  <si>
    <t>Keller School District</t>
  </si>
  <si>
    <t>Kelso School District</t>
  </si>
  <si>
    <t>Kennewick School District</t>
  </si>
  <si>
    <t>Kent School District</t>
  </si>
  <si>
    <t>Kettle Falls School District</t>
  </si>
  <si>
    <t>King County Department of Adult and Juvenile Detention</t>
  </si>
  <si>
    <t>Kiona-Benton City School District</t>
  </si>
  <si>
    <t>Kittitas School District</t>
  </si>
  <si>
    <t>Klickitat School District</t>
  </si>
  <si>
    <t>La Center School District</t>
  </si>
  <si>
    <t>La Conner School District</t>
  </si>
  <si>
    <t>Lake Chelan School District</t>
  </si>
  <si>
    <t>Lake Quinault School District</t>
  </si>
  <si>
    <t>Lake Stevens School District</t>
  </si>
  <si>
    <t>Lake Washington School District</t>
  </si>
  <si>
    <t>Lakewood School District</t>
  </si>
  <si>
    <t>Lamont School District</t>
  </si>
  <si>
    <t>Liberty Park Child Development Center</t>
  </si>
  <si>
    <t>Liberty School District</t>
  </si>
  <si>
    <t>Lind School District</t>
  </si>
  <si>
    <t>Longview School District</t>
  </si>
  <si>
    <t>Loon Lake School District</t>
  </si>
  <si>
    <t>Lopez Island School District</t>
  </si>
  <si>
    <t>Lumen Public School</t>
  </si>
  <si>
    <t>Lummi Indian Business Council</t>
  </si>
  <si>
    <t>Lyle School District</t>
  </si>
  <si>
    <t>Lynden School District</t>
  </si>
  <si>
    <t>Mabton School District</t>
  </si>
  <si>
    <t>Mansfield School District</t>
  </si>
  <si>
    <t>Manson School District</t>
  </si>
  <si>
    <t>Mary M Knight School District</t>
  </si>
  <si>
    <t>Mary Walker School District</t>
  </si>
  <si>
    <t>Marysville School District</t>
  </si>
  <si>
    <t>McCleary School District</t>
  </si>
  <si>
    <t>Mead School District</t>
  </si>
  <si>
    <t>Medical Lake School District</t>
  </si>
  <si>
    <t>Mercer Island School District</t>
  </si>
  <si>
    <t>Meridian School District</t>
  </si>
  <si>
    <t>Methow Valley School District</t>
  </si>
  <si>
    <t>Metro Parks Tacoma</t>
  </si>
  <si>
    <t>Mill A School District</t>
  </si>
  <si>
    <t>Monroe Public Schools</t>
  </si>
  <si>
    <t>Montesano School District</t>
  </si>
  <si>
    <t>Morton School District</t>
  </si>
  <si>
    <t>Moses Lake School District</t>
  </si>
  <si>
    <t>Mossyrock School District</t>
  </si>
  <si>
    <t>Mount Adams School District</t>
  </si>
  <si>
    <t>Mount Baker School District</t>
  </si>
  <si>
    <t>Mount Vernon School District</t>
  </si>
  <si>
    <t>Mukilteo School District</t>
  </si>
  <si>
    <t>Multi-Service Center</t>
  </si>
  <si>
    <t>MultiCare Health System</t>
  </si>
  <si>
    <t>Naches Valley School District</t>
  </si>
  <si>
    <t>Napavine School District</t>
  </si>
  <si>
    <t>Naselle-Grays River Valley School District</t>
  </si>
  <si>
    <t>Nespelem School District</t>
  </si>
  <si>
    <t>Newport School District</t>
  </si>
  <si>
    <t>Nine Mile Falls School District</t>
  </si>
  <si>
    <t>Nisqually Indian Tribe</t>
  </si>
  <si>
    <t>Nooksack Indian Tribe</t>
  </si>
  <si>
    <t>Nooksack Valley School District</t>
  </si>
  <si>
    <t>North Beach School District</t>
  </si>
  <si>
    <t>North Franklin School District</t>
  </si>
  <si>
    <t>North Kitsap School District</t>
  </si>
  <si>
    <t>North Mason School District</t>
  </si>
  <si>
    <t>North River School District</t>
  </si>
  <si>
    <t>North Thurston School District</t>
  </si>
  <si>
    <t>Northeast Youth Center</t>
  </si>
  <si>
    <t>Northport School District</t>
  </si>
  <si>
    <t>Northshore School District</t>
  </si>
  <si>
    <t>Oak Harbor School District</t>
  </si>
  <si>
    <t>Oakville School District</t>
  </si>
  <si>
    <t>Ocean Beach School District</t>
  </si>
  <si>
    <t>Ocosta School District</t>
  </si>
  <si>
    <t>Odessa School District</t>
  </si>
  <si>
    <t>Okanogan School District</t>
  </si>
  <si>
    <t>Olympia School District</t>
  </si>
  <si>
    <t>Omak School District</t>
  </si>
  <si>
    <t>Onalaska School District</t>
  </si>
  <si>
    <t>Onion Creek School District</t>
  </si>
  <si>
    <t>Orcas Island School District</t>
  </si>
  <si>
    <t>Orient School District</t>
  </si>
  <si>
    <t>Orondo School District</t>
  </si>
  <si>
    <t>Oroville School District</t>
  </si>
  <si>
    <t>Orting School District</t>
  </si>
  <si>
    <t>Othello School District</t>
  </si>
  <si>
    <t>Palisades School District</t>
  </si>
  <si>
    <t>Palouse School District</t>
  </si>
  <si>
    <t>Paschal Sherman Indian School</t>
  </si>
  <si>
    <t>Pasco School District</t>
  </si>
  <si>
    <t>Pateros School District</t>
  </si>
  <si>
    <t>Paterson School District</t>
  </si>
  <si>
    <t>Pe Ell School District</t>
  </si>
  <si>
    <t>Peninsula College</t>
  </si>
  <si>
    <t>Peninsula School District</t>
  </si>
  <si>
    <t>Pinnacles Prep Charter School</t>
  </si>
  <si>
    <t>Pioneer School District</t>
  </si>
  <si>
    <t>Pomeroy School District</t>
  </si>
  <si>
    <t>Port Angeles School District</t>
  </si>
  <si>
    <t>Port Gamble S'Klallam Tribe</t>
  </si>
  <si>
    <t>Port Townsend School District</t>
  </si>
  <si>
    <t>Prescott School District</t>
  </si>
  <si>
    <t>PRIDE Prep Schools</t>
  </si>
  <si>
    <t>Prosser School District</t>
  </si>
  <si>
    <t>Pullman Community Montessori</t>
  </si>
  <si>
    <t>Pullman School District</t>
  </si>
  <si>
    <t>Puyallup School District</t>
  </si>
  <si>
    <t>Quilcene School District</t>
  </si>
  <si>
    <t>Quileute Tribal School</t>
  </si>
  <si>
    <t>Quillayute Valley School District</t>
  </si>
  <si>
    <t>Quincy School District</t>
  </si>
  <si>
    <t>Rainier Prep</t>
  </si>
  <si>
    <t>Rainier Valley Leadership Academy (formerly Green Dot Public Schools Rainier Valley)</t>
  </si>
  <si>
    <t>Raymond School District</t>
  </si>
  <si>
    <t>Reardan-Edwall School District</t>
  </si>
  <si>
    <t>Rebound of Whatcom County</t>
  </si>
  <si>
    <t>Renton School District</t>
  </si>
  <si>
    <t>Republic School District</t>
  </si>
  <si>
    <t>Richland School District</t>
  </si>
  <si>
    <t>Ridgefield School District</t>
  </si>
  <si>
    <t>Ritzville School District</t>
  </si>
  <si>
    <t>Riverside School District</t>
  </si>
  <si>
    <t>Riverview School District</t>
  </si>
  <si>
    <t>Rochester School District</t>
  </si>
  <si>
    <t>Rosalia School District</t>
  </si>
  <si>
    <t>Royal School District</t>
  </si>
  <si>
    <t>Saint John School District</t>
  </si>
  <si>
    <t>San Juan Island School District</t>
  </si>
  <si>
    <t>Satsop School District</t>
  </si>
  <si>
    <t>Seattle Parks and Recreation</t>
  </si>
  <si>
    <t>Seattle School District</t>
  </si>
  <si>
    <t>Sedro-Woolley School District</t>
  </si>
  <si>
    <t>Selah School District</t>
  </si>
  <si>
    <t>Selkirk School District</t>
  </si>
  <si>
    <t>Sequim School District</t>
  </si>
  <si>
    <t>Share, INC</t>
  </si>
  <si>
    <t>Shelton School District</t>
  </si>
  <si>
    <t>Shoreline School District</t>
  </si>
  <si>
    <t>Silverdale Lutheran Church</t>
  </si>
  <si>
    <t>Skamania School District</t>
  </si>
  <si>
    <t>Skykomish School District</t>
  </si>
  <si>
    <t>Small Miracles</t>
  </si>
  <si>
    <t>Snohomish School District</t>
  </si>
  <si>
    <t>Snoqualmie Valley School District</t>
  </si>
  <si>
    <t>Soap Lake School District</t>
  </si>
  <si>
    <t>South Bend School District</t>
  </si>
  <si>
    <t>South Kitsap School District</t>
  </si>
  <si>
    <t>South Whidbey School District</t>
  </si>
  <si>
    <t>Southside School District</t>
  </si>
  <si>
    <t>Spanaway Lutheran Church</t>
  </si>
  <si>
    <t>Spokane County Library District</t>
  </si>
  <si>
    <t>Spokane International Academy</t>
  </si>
  <si>
    <t>Spokane School District</t>
  </si>
  <si>
    <t>Spokane Tribe of Indians</t>
  </si>
  <si>
    <t>Sprague School District</t>
  </si>
  <si>
    <t>Squaxin Island Tribe</t>
  </si>
  <si>
    <t>St. Joseph Parish School</t>
  </si>
  <si>
    <t>St. Joseph/Marquette School</t>
  </si>
  <si>
    <t>St. Leos Parish</t>
  </si>
  <si>
    <t>St. Rose of Lima Catholic School</t>
  </si>
  <si>
    <t>St. Rose School</t>
  </si>
  <si>
    <t>Stanwood School District</t>
  </si>
  <si>
    <t>Starbuck School District #35</t>
  </si>
  <si>
    <t>Steilacoom Historical School District</t>
  </si>
  <si>
    <t>Stevenson Carson School District</t>
  </si>
  <si>
    <t>Sultan School District</t>
  </si>
  <si>
    <t>Summit Public Schools - Atlas</t>
  </si>
  <si>
    <t>Summit Public Schools - Olympus</t>
  </si>
  <si>
    <t>Summit Public Schools - Sierra</t>
  </si>
  <si>
    <t>Summit Valley School District</t>
  </si>
  <si>
    <t>Sumner-Bonney Lake  School District</t>
  </si>
  <si>
    <t>Sunnyside School District</t>
  </si>
  <si>
    <t>Tacoma School District</t>
  </si>
  <si>
    <t>Taholah School District</t>
  </si>
  <si>
    <t>Tahoma School District</t>
  </si>
  <si>
    <t>Tekoa School District</t>
  </si>
  <si>
    <t>Tenino School District</t>
  </si>
  <si>
    <t>The Campbell Farm</t>
  </si>
  <si>
    <t>The Episcopal Diocese of Spokane</t>
  </si>
  <si>
    <t>The Evergreen State College</t>
  </si>
  <si>
    <t>The Salvation Army - Camp Arnold</t>
  </si>
  <si>
    <t>The Salvation Army - Camp Gifford</t>
  </si>
  <si>
    <t>Thorp School District</t>
  </si>
  <si>
    <t>Thurston County Food Bank</t>
  </si>
  <si>
    <t>Toledo School District</t>
  </si>
  <si>
    <t>Tonasket School District</t>
  </si>
  <si>
    <t>Toppenish School District</t>
  </si>
  <si>
    <t>Touchet School District</t>
  </si>
  <si>
    <t>Toutle Lake School District</t>
  </si>
  <si>
    <t>Town of Fairfield</t>
  </si>
  <si>
    <t>Trinity Catholic School</t>
  </si>
  <si>
    <t>Tukwila School District</t>
  </si>
  <si>
    <t>Tumwater School District</t>
  </si>
  <si>
    <t>Union Gap School District</t>
  </si>
  <si>
    <t>University Place School District</t>
  </si>
  <si>
    <t>Urban Children and Youth Education Center</t>
  </si>
  <si>
    <t>Valley School District</t>
  </si>
  <si>
    <t>Vancouver School District</t>
  </si>
  <si>
    <t>Vashon Island School District</t>
  </si>
  <si>
    <t>WA HE LUT Indian School Agency</t>
  </si>
  <si>
    <t>WA St Ctr for Childhood Deafness &amp; Hearing Loss (frm WaStSch4Deaf)</t>
  </si>
  <si>
    <t>Wahkiakum School District</t>
  </si>
  <si>
    <t>Wahluke School District</t>
  </si>
  <si>
    <t>Waitsburg School District</t>
  </si>
  <si>
    <t>Walla Walla School District</t>
  </si>
  <si>
    <t>Walla Walla YMCA</t>
  </si>
  <si>
    <t>Wapato School District</t>
  </si>
  <si>
    <t>Warden School District</t>
  </si>
  <si>
    <t>Washington Conference of Seventh-day Adventists-Orcas Island Christian School</t>
  </si>
  <si>
    <t>Washington State School for the Blind</t>
  </si>
  <si>
    <t>Washougal School District</t>
  </si>
  <si>
    <t>Washtucna School District</t>
  </si>
  <si>
    <t>Waterville School District</t>
  </si>
  <si>
    <t>Wellpinit School District</t>
  </si>
  <si>
    <t>Wenatchee School District</t>
  </si>
  <si>
    <t>West Valley School District-Spokane</t>
  </si>
  <si>
    <t>West Valley School District-Yakima</t>
  </si>
  <si>
    <t>White Pass School District</t>
  </si>
  <si>
    <t>White River School District</t>
  </si>
  <si>
    <t>White Salmon Valley School District</t>
  </si>
  <si>
    <t>Wilbur School District</t>
  </si>
  <si>
    <t>Willapa Valley School District</t>
  </si>
  <si>
    <t>William Shore Memorial Pool District</t>
  </si>
  <si>
    <t>Wilson Creek School District</t>
  </si>
  <si>
    <t>Winlock School District</t>
  </si>
  <si>
    <t>Wishkah Valley School District</t>
  </si>
  <si>
    <t>Wishram School District</t>
  </si>
  <si>
    <t>Woodland School District</t>
  </si>
  <si>
    <t>Yakima School District</t>
  </si>
  <si>
    <t>Yelm School District</t>
  </si>
  <si>
    <t>YMCA of Grays Harbor</t>
  </si>
  <si>
    <t>YMCA of Greater Seattle</t>
  </si>
  <si>
    <t>YMCA of Pierce and Kitsap Counties</t>
  </si>
  <si>
    <t>Youth And Family Resource Center</t>
  </si>
  <si>
    <t>Zillah School District</t>
  </si>
  <si>
    <t>Returning SFSP sponsor who is adding sites</t>
  </si>
  <si>
    <t xml:space="preserve">Returning SFSP sponsor who is not adding sites </t>
  </si>
  <si>
    <t>Less than 10% increase in meals served (1 point)</t>
  </si>
  <si>
    <t>10%-30% increase in meals served (2 point)</t>
  </si>
  <si>
    <t>30-50% increase in meals served (3 point)</t>
  </si>
  <si>
    <t>More than 50% increase in meals served (4 point)</t>
  </si>
  <si>
    <t xml:space="preserve">Equipment </t>
  </si>
  <si>
    <t>Materials</t>
  </si>
  <si>
    <t xml:space="preserve">Training </t>
  </si>
  <si>
    <t>Installation</t>
  </si>
  <si>
    <t xml:space="preserve">Other </t>
  </si>
  <si>
    <t>Yes</t>
  </si>
  <si>
    <t>No</t>
  </si>
  <si>
    <t>Not Needed</t>
  </si>
  <si>
    <t>#2 Authorized Representative (Optional)</t>
  </si>
  <si>
    <t>USDA IS AN EQUAL OPPORTUNITY PROVIDER AND EMPLOYER</t>
  </si>
  <si>
    <t>This institution is an equal opportunity provider and employer.</t>
  </si>
  <si>
    <t>3: Email: program.intake@usda.gov.</t>
  </si>
  <si>
    <t xml:space="preserve">2: Fax: (202) 690-7442; or </t>
  </si>
  <si>
    <t xml:space="preserve">Washington, D.C. 20250-9410; </t>
  </si>
  <si>
    <t>1400 Independence Avenue, SW</t>
  </si>
  <si>
    <t xml:space="preserve">Office of the Assistant Secretary for Civil Rights  </t>
  </si>
  <si>
    <t>1: Mail:</t>
  </si>
  <si>
    <t>To file a program complaint of discrimination, complete the USDA Program Discrimination Complaint Form, (AD-3027) found online at: http://www.ascr.usda.gov/complaint_filing_cust.html, and at any USDA office, or write a letter addressed to USDA and provide in the letter all of the information requested in the form. To request a copy of the complaint form, call (866) 632-9992. Submit your completed form or letter to USDA by:</t>
  </si>
  <si>
    <t>Persons with disabilities who require alternative means of communication for program information (e.g. Braille, large print, audiotape, American Sign Language, etc.), should contact the Agency (State or local) where they applied for benefits.  Individuals who are deaf, hard of hearing or have speech disabilities may contact USDA through the Federal Relay Service at (800) 877-8339.  Additionally, program information may be made available in languages other than English.</t>
  </si>
  <si>
    <t xml:space="preserve">In accordance with Federal civil rights law and U.S. Department of Agriculture (USDA) civil rights regulations and policies, the USDA, its Agencies, offices, and employees, and institutions participating in or administering USDA programs are prohibited from discriminating based on race, color, national origin, sex, disability, age, or reprisal or retaliation for prior civil rights activity in any program or activity conducted or funded by USDA.  </t>
  </si>
  <si>
    <t>The Americans with Disabilities Act of 1990 (ADA) prohibits discrimination on the basis of disability in employment (Title I), state &amp; local government services (Title II), places of public accommodation and commercial facilities (Title III).  (42 U.S.C. 12101-12213).</t>
  </si>
  <si>
    <t>Age Discrimination Act of 1975 (42 U.S.C. 6101 et seq.)  The Grantee assures that it will immediately take any measures necessary to effectuate the requirements in these laws, regulations, and directives.  The Grantee gives this assurance inconsideration of and for the purpose of obtaining the funds provided under this agreement.</t>
  </si>
  <si>
    <t>Section 504 of the Rehabilitation Act of 1973 (29 U.S.C. 1681 et seq.) and USDA regulations at 7 CFR Part 15a, Education Programs or Activities Receiving or Benefiting from Federal Financial Assistance, and Department of Justice regulations at 28 CFR Part 41, Implementation of Executive Order 12250, Nondiscrimination  on the Basis of Handicap In Federally Assisted Programs; and</t>
  </si>
  <si>
    <t>Title IX of the Education Amendments of 1972 (20 U.S.C. 1681 et seq.) and USDA regulations at 7 CFR Part 15a, Education Programs or Activities Receiving or Benefiting from Federal Financial Assistance;</t>
  </si>
  <si>
    <t>Title VI of the Civil Rights Act of 1964 (42 U.S.C. 2000d- et seq.), USDA regulations at 7 CFR Part 15, Nondiscrimination, and Department of Justice regulations at 28 CFR Part 42, Nondiscrimination; Equal Employment Opportunity: Policies and Procedures;</t>
  </si>
  <si>
    <t>Assurance of Civil Rights Compliance</t>
  </si>
  <si>
    <t>Freedom of Information Act (FOIA).  Public access to Federal Financial Assistance records shall not be limited, except when such records must be kept confidential and would have been excepted from disclosure pursuant to the “Freedom of Information” regulation (5 U.S.C. 552).</t>
  </si>
  <si>
    <t>7 CFR Part 15:  “Nondiscrimination”</t>
  </si>
  <si>
    <t>USDA Regulations</t>
  </si>
  <si>
    <t>2 CFR, Part 200: Subpart E, Cost Principles</t>
  </si>
  <si>
    <t>Cost Principles</t>
  </si>
  <si>
    <t>“The Federal Funding Accountability and Transparency Act (FFATA), dated September 26, 2006”</t>
  </si>
  <si>
    <t>Sections 745 and 746 of the Consolidated Appropriations Act, 2017 (Public Law 115-31)</t>
  </si>
  <si>
    <t>Sections 738 and 739 of the Agriculture, Rural Development, Food and Drug Administration, and Related Agencies Appropriations Act, 2012 (Public Law 112-55)</t>
  </si>
  <si>
    <t>Duncan Hunter National Defense Authorization Act of Fiscal Year 2009, Public Law 110-417</t>
  </si>
  <si>
    <t>41 USC Section 22 “Interest of Member of Congress”</t>
  </si>
  <si>
    <t>2 CFR Part 421:  USDA “Requirements for Drug-Free Workplace (Financial Assistance)”</t>
  </si>
  <si>
    <t>2 CFR Part 418:  USDA “New Restrictions on Lobbying”</t>
  </si>
  <si>
    <t>2 CFR Part 417:  USDA “Non-procurement Debarment &amp; Suspension”</t>
  </si>
  <si>
    <t>2 CFR Part 416:  USDA “General Program Administrative Regulations for Grants and Cooperative Agreements to State and Local Governments”</t>
  </si>
  <si>
    <t>2 CFR Part 415:  USDA “General Program Administrative Regulations”</t>
  </si>
  <si>
    <t>2 CFR Part 400:  USDA Implementing regulations “Uniform Administrative Requirements, Cost Principles, and Audit Requirements for Federal Awards”</t>
  </si>
  <si>
    <t xml:space="preserve">2 CFR Part 200:  “Uniform Administrative Requirements, Cost Principles, and Audit Requirements for Federal Awards” </t>
  </si>
  <si>
    <t>2 CFR Part 180:  “OMB Guidelines to Agencies on Government-wide Debarment and Suspension (Non-Procurement)”</t>
  </si>
  <si>
    <t>2 CFR Part 175:  “Award Term for Trafficking in Persons”</t>
  </si>
  <si>
    <t>2 CFR Part 170:  “Reporting Sub-award and Executive Compensation Information”</t>
  </si>
  <si>
    <t>2 CFR Part 25:  “Universal Identifier and System for Award Management”</t>
  </si>
  <si>
    <t>Government-Wide Regulations</t>
  </si>
  <si>
    <t>Assurance of Compliance</t>
  </si>
  <si>
    <t>I have read and agree to the following Assurance of Compliance</t>
  </si>
  <si>
    <t>3 points</t>
  </si>
  <si>
    <t>2 Points</t>
  </si>
  <si>
    <t>4 points</t>
  </si>
  <si>
    <t xml:space="preserve">2 point </t>
  </si>
  <si>
    <t>USDA Rural Designation</t>
  </si>
  <si>
    <t xml:space="preserve">No Kid Hungry Summer Meals Eligibility Map </t>
  </si>
  <si>
    <t xml:space="preserve">Applicants must designate the amount of time the equipment will be used for the Summer Food Service Program or other USDA Child Nutrition Programs. Awards will be prorated for equipment that will be used less than 100% time in the Summer Food Service Program/USDA Child Nutrition Programs.    </t>
  </si>
  <si>
    <t xml:space="preserve">Prior to awarding funds, OSPI will ensure sponsors are in the approval process for a summer meal program.  Should sponsors not receive approval to operate, OSPI will recall grant funds.  </t>
  </si>
  <si>
    <t>7 CFR Part 225:  “Summer Food Service Program”</t>
  </si>
  <si>
    <t>Allowable Amount</t>
  </si>
  <si>
    <t xml:space="preserve">Please complete each tab of this workbook. Once you have completed each tab, send the workbook with any required attachments to CNSGrants@k12.wa.us. </t>
  </si>
  <si>
    <t>Whatcom Intergenerational High School</t>
  </si>
  <si>
    <t>Never Awarded</t>
  </si>
  <si>
    <t xml:space="preserve">Most recent year a Summer Meals Grant was Awarded: </t>
  </si>
  <si>
    <t>Select a Sponsor</t>
  </si>
  <si>
    <t>Your organization will continue participating on the SFSP for at least three (3) years after the grant is awarded.</t>
  </si>
  <si>
    <t>Upon request, your organization will provide a report to Child Nutrition Services. At a minimum, the report must include the total number of meals served and the average number of children served each day.</t>
  </si>
  <si>
    <r>
      <t>The cost of attending the required SFSP annual training and training staff on the SFSP requirements will not be considered for this grant. Funds cannot be used to pay employees for duties expected as part of their employment in the SFSP. Training funds can only be requested for staff as it directly relates to your SFSP grant (</t>
    </r>
    <r>
      <rPr>
        <i/>
        <sz val="11"/>
        <color rgb="FF000000"/>
        <rFont val="Segoe UI"/>
        <family val="2"/>
      </rPr>
      <t>Examples</t>
    </r>
    <r>
      <rPr>
        <sz val="11"/>
        <color rgb="FF000000"/>
        <rFont val="Segoe UI"/>
        <family val="2"/>
      </rPr>
      <t>: Training staff on a script and possible questions when calling households to promote the SFSP or training staff on how to use a new piece of equipment).</t>
    </r>
  </si>
  <si>
    <t>Please place an x in the boxes to agree to the grant rules:</t>
  </si>
  <si>
    <r>
      <t>Non Discrimination Statement</t>
    </r>
    <r>
      <rPr>
        <sz val="14"/>
        <color theme="1"/>
        <rFont val="Segoe UI"/>
        <family val="2"/>
      </rPr>
      <t xml:space="preserve">:  </t>
    </r>
  </si>
  <si>
    <t>Urban Sites</t>
  </si>
  <si>
    <t>Rural Sites</t>
  </si>
  <si>
    <r>
      <t>2. How will this grant help you increase the number of meals served?</t>
    </r>
    <r>
      <rPr>
        <i/>
        <sz val="12"/>
        <color rgb="FF000000"/>
        <rFont val="Segoe UI Semibold"/>
        <family val="2"/>
      </rPr>
      <t>(Select all that apply)</t>
    </r>
  </si>
  <si>
    <t xml:space="preserve">• </t>
  </si>
  <si>
    <t>2a. Please provide an address for one of your rural sites that will be impacted by this grant:</t>
  </si>
  <si>
    <t>You are required to have all items delivered and on site by June 30th 2024</t>
  </si>
  <si>
    <t>Sample Fridge</t>
  </si>
  <si>
    <t xml:space="preserve">Applicants must designate the amount of time the equipment will be used for the Summer Food Service Program or other USDA Child Nutrition Programs. Awards will be prorated for equipment that will be used less than 100% time in the Summer Food Service Program/USDA Child Nutrition Programs. </t>
  </si>
  <si>
    <t>Total Cost</t>
  </si>
  <si>
    <t>Replacement</t>
  </si>
  <si>
    <t xml:space="preserve">Grant Amount Requested: </t>
  </si>
  <si>
    <t>Summer Food Grant 2024</t>
  </si>
  <si>
    <t>Last Summer Grant:</t>
  </si>
  <si>
    <t>Assurance Signed By:</t>
  </si>
  <si>
    <t xml:space="preserve">Grant Certified by: </t>
  </si>
  <si>
    <t xml:space="preserve">Grant Plan </t>
  </si>
  <si>
    <t xml:space="preserve">Can be completed by 6/30/2024: </t>
  </si>
  <si>
    <t>Organization:</t>
  </si>
  <si>
    <t xml:space="preserve">Impact </t>
  </si>
  <si>
    <t>Total Requested:</t>
  </si>
  <si>
    <t>Items Requested:</t>
  </si>
  <si>
    <t>SponsorID</t>
  </si>
  <si>
    <t>If you have any questions about your organizations eligibility, please reachout to SummerMeals@k12.wa.us</t>
  </si>
  <si>
    <t>Congregate Feeding</t>
  </si>
  <si>
    <t>Non-Congregate Feeding</t>
  </si>
  <si>
    <t xml:space="preserve">2. You should also indicate if the percentage of time the item will be used for SFSP. </t>
  </si>
  <si>
    <t>Agreements Acknowledged:</t>
  </si>
  <si>
    <t>Authorizing Statute: </t>
  </si>
  <si>
    <t>Chapter 392-157 (WAC)/ RCW 28A.235.155</t>
  </si>
  <si>
    <t xml:space="preserve">Grant </t>
  </si>
  <si>
    <t>Section</t>
  </si>
  <si>
    <t xml:space="preserve">Question </t>
  </si>
  <si>
    <t>Answer</t>
  </si>
  <si>
    <t>Points</t>
  </si>
  <si>
    <t>BMK2025</t>
  </si>
  <si>
    <t>Grant Details</t>
  </si>
  <si>
    <t>Organization</t>
  </si>
  <si>
    <t xml:space="preserve">Auth Rep 1 Name </t>
  </si>
  <si>
    <t xml:space="preserve">Auth Rep 1 Email </t>
  </si>
  <si>
    <t xml:space="preserve">Auth Rep 2 Name </t>
  </si>
  <si>
    <t>Auth Rep 2 Email</t>
  </si>
  <si>
    <t>Grant Request - Total</t>
  </si>
  <si>
    <t>Total</t>
  </si>
  <si>
    <t>Grant Request - Details</t>
  </si>
  <si>
    <t>Grant Score</t>
  </si>
  <si>
    <t>Last Grant Year</t>
  </si>
  <si>
    <t>Grant  - Urban</t>
  </si>
  <si>
    <t>Grant - Rural - Congregate Feeding</t>
  </si>
  <si>
    <t>Grant - Rural - Non Congregate Feeding</t>
  </si>
  <si>
    <t>BMK2026</t>
  </si>
  <si>
    <t>BMK2027</t>
  </si>
  <si>
    <t>BMK2028</t>
  </si>
  <si>
    <t>BMK2029</t>
  </si>
  <si>
    <t>BMK2030</t>
  </si>
  <si>
    <t xml:space="preserve">2026 Summer Meals for Kids Grant </t>
  </si>
  <si>
    <t>Grants will be announced on or around May 1, 2026.</t>
  </si>
  <si>
    <t>Project Period: 5/1/2026-6/30/2026</t>
  </si>
  <si>
    <t>The following organization officials have read, understand, and agree to these assurances.</t>
  </si>
  <si>
    <t>Your Organization will claim the grant no later than July 31, 2026 and retain all supporting documentation for the grant activities including procurement documents.</t>
  </si>
  <si>
    <t>If awarded the 2025-26 Summer Meals for Kids Grant, the grant recipient shall comply with the following regulations and requirements:</t>
  </si>
  <si>
    <t xml:space="preserve">Other financial sources dependent on this grant </t>
  </si>
  <si>
    <t xml:space="preserve">Please reach out to SummerMeals@k12.wa.us if you feel your organization should be listed here. </t>
  </si>
  <si>
    <t>Options for the Grant can include items such as insulated food delivery items, meal delivery vehicles, portable plug-in coolers, freezers and ice pillows/sheets, serving utensils, fold-up tables, portable hand washing stations, food therometers, etc. Grant funding cannot be requested and used for certain items that may have minimal use or do not contribute to the nutritional integrity of the SFSP (e.g., hot syrup dispensers, coffee dispensers, hot water dispensers, fryers, and construction of a kitchen).</t>
  </si>
  <si>
    <t>You will comply with the items identified on the Assurance page located within the Required Pages section of the grant, including all State and Local procurement laws. As applicable to procurement method, equipment requests will include three (3) quotes.  If a sponsor is unable to obtain three quotes, include documentation stating why.</t>
  </si>
  <si>
    <t xml:space="preserve">All items purchased will be delivered on site and outreach activities completed no later than June 30, 2026. Photographs of all purchased supplies must demontrate that they are on site and out of the box by June 30, 2026. </t>
  </si>
  <si>
    <t>Funding requests must be relevant to the operation of the SFSP.  The acquisition of land/exisiting buildings, the improvement of grounds, construction costs, and food are not allowable costs under this grant and must be funded by the sponsor. Once awarded, funds can only be used for the items/outreach activities identified in the award notification. Funds will be awarded on or around May 1, 2026. All items purchased must be delivered on site and projects must be completed by June 30, 2026, or costs will not be reimbursed.</t>
  </si>
  <si>
    <t xml:space="preserve">Include the full price per item including tax, freight, and delivery charges. If applicable, also include the cost of installation and/or wiring fees. If not included, these costs will not be reimbursed. Note that to be reimbursed, receipts must show all itemized costs. </t>
  </si>
  <si>
    <t>3. What is your plan to increase the number of meals served and what is the equipment you need? Please describe plans for each type of site selected in the table above. (10 points)</t>
  </si>
  <si>
    <t xml:space="preserve">4 points </t>
  </si>
  <si>
    <t xml:space="preserve">3 Points </t>
  </si>
  <si>
    <t xml:space="preserve">Improve meal quality (e.g., fewer processed foods, scratch cooking) </t>
  </si>
  <si>
    <t xml:space="preserve">Funds are available only for Returning Summer Food Service Program (SFSP) sponsors in good standing for all Child Nutrition Programs. From the below project examples, you will find that emphasis is on projects that will increase children’s access to meals in your summer program. 
• Expand the number of sites participating in the summer meal programs 
• Expand the reach of a site
• Increase the number of meals served in existing programs and sites
• Begin outreach for WA's Farm-to-Summer Week (July 2026)
• Provide training to staff and volunteers for operation of new equipment, outreach activities, etc.
• Improve meal quality, equipment, or small supplies used in the program                                                                                 
• Improve efficiency, sanitation, and safety in the food service area </t>
  </si>
  <si>
    <t xml:space="preserve">4. Do you have the ability to purchase, have all items delivered on site and outreach activities completed no later than June 30th, 2026? </t>
  </si>
  <si>
    <t>5. Will you be receiving any additional services or financial support for this project? (Optional)</t>
  </si>
  <si>
    <t xml:space="preserve">6. Would you accept partial fundings? This question will not impact your scoring. </t>
  </si>
  <si>
    <t xml:space="preserve">7. Please enter the details for your request. </t>
  </si>
  <si>
    <t xml:space="preserve">Begin promotion of Washington's Farm-to-Summer Week and/or Summer Crunch efforts </t>
  </si>
  <si>
    <t xml:space="preserve">Expand the reach of a current site (e.g., add a mobile route, or home delivery option, expand promotion efforts) </t>
  </si>
  <si>
    <t>Priority will be given to those Sponsors who: 
•	Add new SFSP sites
•	Expand the reach of an existing program to address a programning gap	
•	Programs that have never received a grant from OSPI CNS in the past</t>
  </si>
  <si>
    <t>Please an X in the appropriate box(es) to show the site type (Rural or Urban) and congregate feeding type for the sites that will benefit from this grant. You can use one of the resources listed here to determine if one of your sites has rural designation status: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</si>
</sst>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quot;$&quot;#,##0.00_);\(&quot;$&quot;#,##0.00\)"/>
    <numFmt numFmtId="44" formatCode="_(&quot;$&quot;* #,##0.00_);_(&quot;$&quot;* \(#,##0.00\);_(&quot;$&quot;* &quot;-&quot;??_);_(@_)"/>
    <numFmt numFmtId="164" formatCode="&quot;$&quot;#,##0.00"/>
  </numFmts>
  <fonts count="38" x14ac:knownFonts="1">
    <font>
      <sz val="11"/>
      <color theme="1"/>
      <name val="Calibri"/>
      <family val="2"/>
      <scheme val="minor"/>
    </font>
    <font>
      <sz val="11"/>
      <color theme="1"/>
      <name val="Calibri"/>
      <family val="2"/>
      <scheme val="minor"/>
    </font>
    <font>
      <sz val="11"/>
      <color rgb="FF000000"/>
      <name val="Segoe UI"/>
      <family val="2"/>
    </font>
    <font>
      <sz val="11"/>
      <color rgb="FF000000"/>
      <name val="Calibri"/>
      <family val="2"/>
      <scheme val="minor"/>
    </font>
    <font>
      <sz val="11"/>
      <color theme="1"/>
      <name val="Segoe UI"/>
      <family val="2"/>
    </font>
    <font>
      <sz val="12"/>
      <color rgb="FF000000"/>
      <name val="Segoe UI Semibold"/>
      <family val="2"/>
    </font>
    <font>
      <sz val="12"/>
      <color theme="1"/>
      <name val="Segoe UI"/>
      <family val="2"/>
    </font>
    <font>
      <sz val="12"/>
      <color rgb="FF000000"/>
      <name val="Segoe UI"/>
      <family val="2"/>
    </font>
    <font>
      <i/>
      <sz val="12"/>
      <color rgb="FF000000"/>
      <name val="Segoe UI Semibold"/>
      <family val="2"/>
    </font>
    <font>
      <b/>
      <sz val="11"/>
      <color theme="1"/>
      <name val="Segoe UI"/>
      <family val="2"/>
    </font>
    <font>
      <sz val="11"/>
      <color theme="1"/>
      <name val="Segoe UI Semibold"/>
      <family val="2"/>
    </font>
    <font>
      <u/>
      <sz val="11"/>
      <color theme="10"/>
      <name val="Calibri"/>
      <family val="2"/>
      <scheme val="minor"/>
    </font>
    <font>
      <sz val="12"/>
      <color theme="1"/>
      <name val="Segoe UI Semibold"/>
      <family val="2"/>
    </font>
    <font>
      <sz val="12"/>
      <name val="Segoe UI Semibold"/>
      <family val="2"/>
    </font>
    <font>
      <i/>
      <sz val="12"/>
      <name val="Segoe UI Semibold"/>
      <family val="2"/>
    </font>
    <font>
      <i/>
      <sz val="12"/>
      <color rgb="FF000000"/>
      <name val="Segoe UI"/>
      <family val="2"/>
    </font>
    <font>
      <sz val="11"/>
      <color theme="1"/>
      <name val="Calibri"/>
      <family val="2"/>
      <scheme val="minor"/>
    </font>
    <font>
      <sz val="14"/>
      <color theme="1"/>
      <name val="Segoe UI"/>
      <family val="2"/>
    </font>
    <font>
      <sz val="10"/>
      <color rgb="FF000000"/>
      <name val="Verdana"/>
      <family val="2"/>
    </font>
    <font>
      <i/>
      <sz val="11"/>
      <color rgb="FFFF0000"/>
      <name val="Segoe UI"/>
      <family val="2"/>
    </font>
    <font>
      <i/>
      <sz val="11"/>
      <color rgb="FFFF0000"/>
      <name val="Calibri"/>
      <family val="2"/>
      <scheme val="minor"/>
    </font>
    <font>
      <i/>
      <sz val="12"/>
      <color theme="1"/>
      <name val="Segoe UI"/>
      <family val="2"/>
    </font>
    <font>
      <sz val="11"/>
      <color rgb="FF0D0D0D"/>
      <name val="Segoe UI"/>
      <family val="2"/>
    </font>
    <font>
      <sz val="11"/>
      <name val="Segoe UI"/>
      <family val="2"/>
    </font>
    <font>
      <sz val="10"/>
      <color rgb="FF000000"/>
      <name val="Segoe UI"/>
      <family val="2"/>
    </font>
    <font>
      <sz val="10"/>
      <color rgb="FF000000"/>
      <name val="Arial"/>
      <family val="2"/>
    </font>
    <font>
      <i/>
      <sz val="11"/>
      <color rgb="FF000000"/>
      <name val="Segoe UI"/>
      <family val="2"/>
    </font>
    <font>
      <b/>
      <sz val="12"/>
      <color theme="1"/>
      <name val="Segoe UI"/>
      <family val="2"/>
    </font>
    <font>
      <sz val="11"/>
      <color rgb="FF0563C1"/>
      <name val="Segoe UI"/>
      <family val="2"/>
    </font>
    <font>
      <u/>
      <sz val="11"/>
      <color theme="10"/>
      <name val="Segoe UI"/>
      <family val="2"/>
    </font>
    <font>
      <b/>
      <sz val="16"/>
      <color theme="1"/>
      <name val="Segoe UI"/>
      <family val="2"/>
    </font>
    <font>
      <b/>
      <sz val="14"/>
      <color theme="1"/>
      <name val="Segoe UI"/>
      <family val="2"/>
    </font>
    <font>
      <i/>
      <sz val="11"/>
      <color theme="0"/>
      <name val="Calibri"/>
      <family val="2"/>
      <scheme val="minor"/>
    </font>
    <font>
      <i/>
      <sz val="11"/>
      <color rgb="FFC00000"/>
      <name val="Calibri"/>
      <family val="2"/>
      <scheme val="minor"/>
    </font>
    <font>
      <i/>
      <sz val="11"/>
      <color theme="1"/>
      <name val="Segoe UI"/>
      <family val="2"/>
    </font>
    <font>
      <b/>
      <sz val="10"/>
      <color rgb="FF000000"/>
      <name val="Verdana"/>
      <family val="2"/>
    </font>
    <font>
      <b/>
      <sz val="14"/>
      <color rgb="FF000000"/>
      <name val="Segoe UI"/>
      <family val="2"/>
    </font>
    <font>
      <sz val="8"/>
      <name val="Calibri"/>
      <family val="2"/>
      <scheme val="minor"/>
    </font>
  </fonts>
  <fills count="7">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theme="7" tint="0.79998168889431442"/>
        <bgColor indexed="64"/>
      </patternFill>
    </fill>
    <fill>
      <patternFill patternType="solid">
        <fgColor theme="7" tint="0.79998168889431442"/>
        <bgColor theme="0"/>
      </patternFill>
    </fill>
    <fill>
      <patternFill patternType="solid">
        <fgColor rgb="FFFFC000"/>
        <bgColor indexed="64"/>
      </patternFill>
    </fill>
  </fills>
  <borders count="18">
    <border>
      <left/>
      <right/>
      <top/>
      <bottom/>
      <diagonal/>
    </border>
    <border>
      <left style="medium">
        <color indexed="64"/>
      </left>
      <right style="medium">
        <color indexed="64"/>
      </right>
      <top style="medium">
        <color indexed="64"/>
      </top>
      <bottom style="medium">
        <color indexed="64"/>
      </bottom>
      <diagonal/>
    </border>
    <border>
      <left style="medium">
        <color rgb="FF0D5761"/>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diagonal/>
    </border>
    <border>
      <left style="thin">
        <color rgb="FFD3D3D3"/>
      </left>
      <right style="thin">
        <color rgb="FFD3D3D3"/>
      </right>
      <top style="thin">
        <color rgb="FFD3D3D3"/>
      </top>
      <bottom style="thin">
        <color rgb="FFD3D3D3"/>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style="medium">
        <color indexed="64"/>
      </right>
      <top style="thin">
        <color indexed="64"/>
      </top>
      <bottom style="medium">
        <color indexed="64"/>
      </bottom>
      <diagonal/>
    </border>
    <border>
      <left/>
      <right style="thin">
        <color indexed="64"/>
      </right>
      <top/>
      <bottom/>
      <diagonal/>
    </border>
    <border>
      <left/>
      <right/>
      <top/>
      <bottom style="thin">
        <color indexed="64"/>
      </bottom>
      <diagonal/>
    </border>
    <border>
      <left/>
      <right/>
      <top style="thin">
        <color indexed="64"/>
      </top>
      <bottom/>
      <diagonal/>
    </border>
  </borders>
  <cellStyleXfs count="6">
    <xf numFmtId="0" fontId="0" fillId="0" borderId="0"/>
    <xf numFmtId="44" fontId="1" fillId="0" borderId="0" applyFont="0" applyFill="0" applyBorder="0" applyAlignment="0" applyProtection="0"/>
    <xf numFmtId="0" fontId="11" fillId="0" borderId="0" applyNumberFormat="0" applyFill="0" applyBorder="0" applyAlignment="0" applyProtection="0"/>
    <xf numFmtId="44" fontId="1" fillId="0" borderId="0" applyFont="0" applyFill="0" applyBorder="0" applyAlignment="0" applyProtection="0"/>
    <xf numFmtId="0" fontId="3" fillId="0" borderId="0"/>
    <xf numFmtId="0" fontId="16" fillId="0" borderId="0"/>
  </cellStyleXfs>
  <cellXfs count="158">
    <xf numFmtId="0" fontId="0" fillId="0" borderId="0" xfId="0"/>
    <xf numFmtId="0" fontId="4" fillId="0" borderId="0" xfId="0" applyFont="1"/>
    <xf numFmtId="0" fontId="2" fillId="0" borderId="0" xfId="0" applyFont="1" applyAlignment="1">
      <alignment horizontal="left" vertical="center"/>
    </xf>
    <xf numFmtId="0" fontId="5" fillId="2" borderId="0" xfId="0" applyFont="1" applyFill="1" applyAlignment="1">
      <alignment horizontal="left" wrapText="1"/>
    </xf>
    <xf numFmtId="0" fontId="6" fillId="2" borderId="0" xfId="0" applyFont="1" applyFill="1" applyAlignment="1">
      <alignment horizontal="center" vertical="center"/>
    </xf>
    <xf numFmtId="0" fontId="6" fillId="2" borderId="0" xfId="0" applyFont="1" applyFill="1"/>
    <xf numFmtId="0" fontId="6" fillId="2" borderId="1" xfId="0" applyFont="1" applyFill="1" applyBorder="1" applyAlignment="1" applyProtection="1">
      <alignment horizontal="center" vertical="center"/>
      <protection locked="0"/>
    </xf>
    <xf numFmtId="0" fontId="7" fillId="2" borderId="0" xfId="0" applyFont="1" applyFill="1" applyAlignment="1">
      <alignment vertical="center" wrapText="1"/>
    </xf>
    <xf numFmtId="0" fontId="7" fillId="2" borderId="2" xfId="0" applyFont="1" applyFill="1" applyBorder="1" applyAlignment="1">
      <alignment vertical="center" wrapText="1"/>
    </xf>
    <xf numFmtId="0" fontId="6" fillId="2" borderId="0" xfId="0" applyFont="1" applyFill="1" applyAlignment="1" applyProtection="1">
      <alignment horizontal="center" vertical="center"/>
      <protection locked="0"/>
    </xf>
    <xf numFmtId="0" fontId="0" fillId="2" borderId="0" xfId="0" applyFill="1"/>
    <xf numFmtId="0" fontId="2" fillId="2" borderId="0" xfId="0" applyFont="1" applyFill="1"/>
    <xf numFmtId="0" fontId="6" fillId="2" borderId="0" xfId="0" applyFont="1" applyFill="1" applyAlignment="1" applyProtection="1">
      <alignment vertical="top" wrapText="1"/>
      <protection locked="0"/>
    </xf>
    <xf numFmtId="0" fontId="4" fillId="2" borderId="0" xfId="0" applyFont="1" applyFill="1"/>
    <xf numFmtId="44" fontId="0" fillId="2" borderId="0" xfId="1" applyFont="1" applyFill="1"/>
    <xf numFmtId="0" fontId="0" fillId="2" borderId="0" xfId="0" applyFill="1" applyAlignment="1">
      <alignment wrapText="1"/>
    </xf>
    <xf numFmtId="0" fontId="9" fillId="0" borderId="0" xfId="0" applyFont="1" applyAlignment="1">
      <alignment horizontal="center" vertical="center"/>
    </xf>
    <xf numFmtId="44" fontId="9" fillId="0" borderId="0" xfId="1" applyFont="1" applyFill="1" applyAlignment="1">
      <alignment horizontal="center" vertical="center"/>
    </xf>
    <xf numFmtId="0" fontId="9" fillId="0" borderId="0" xfId="0" applyFont="1" applyAlignment="1">
      <alignment vertical="center"/>
    </xf>
    <xf numFmtId="0" fontId="10" fillId="2" borderId="0" xfId="0" applyFont="1" applyFill="1"/>
    <xf numFmtId="0" fontId="6" fillId="2" borderId="0" xfId="0" applyFont="1" applyFill="1" applyAlignment="1">
      <alignment horizontal="center"/>
    </xf>
    <xf numFmtId="0" fontId="7" fillId="2" borderId="0" xfId="0" applyFont="1" applyFill="1" applyAlignment="1">
      <alignment horizontal="right" vertical="center"/>
    </xf>
    <xf numFmtId="0" fontId="7" fillId="2" borderId="0" xfId="0" applyFont="1" applyFill="1" applyAlignment="1">
      <alignment vertical="center"/>
    </xf>
    <xf numFmtId="0" fontId="12" fillId="2" borderId="0" xfId="0" applyFont="1" applyFill="1"/>
    <xf numFmtId="0" fontId="6" fillId="2" borderId="0" xfId="0" applyFont="1" applyFill="1" applyAlignment="1">
      <alignment horizontal="left" vertical="center" wrapText="1" indent="1"/>
    </xf>
    <xf numFmtId="0" fontId="12" fillId="2" borderId="0" xfId="0" applyFont="1" applyFill="1" applyAlignment="1">
      <alignment horizontal="left"/>
    </xf>
    <xf numFmtId="0" fontId="13" fillId="2" borderId="0" xfId="0" applyFont="1" applyFill="1"/>
    <xf numFmtId="0" fontId="7" fillId="2" borderId="0" xfId="0" applyFont="1" applyFill="1"/>
    <xf numFmtId="0" fontId="6" fillId="2" borderId="0" xfId="0" applyFont="1" applyFill="1" applyAlignment="1">
      <alignment horizontal="center" wrapText="1"/>
    </xf>
    <xf numFmtId="44" fontId="0" fillId="0" borderId="0" xfId="0" applyNumberFormat="1"/>
    <xf numFmtId="0" fontId="21" fillId="2" borderId="0" xfId="0" applyFont="1" applyFill="1"/>
    <xf numFmtId="0" fontId="18" fillId="2" borderId="0" xfId="0" applyFont="1" applyFill="1"/>
    <xf numFmtId="0" fontId="4" fillId="2" borderId="0" xfId="0" applyFont="1" applyFill="1" applyAlignment="1">
      <alignment horizontal="left" vertical="center" indent="1"/>
    </xf>
    <xf numFmtId="0" fontId="24" fillId="2" borderId="0" xfId="0" applyFont="1" applyFill="1" applyAlignment="1">
      <alignment horizontal="left" vertical="center" indent="1"/>
    </xf>
    <xf numFmtId="0" fontId="24" fillId="2" borderId="0" xfId="0" applyFont="1" applyFill="1" applyAlignment="1">
      <alignment horizontal="left" vertical="center" indent="5"/>
    </xf>
    <xf numFmtId="0" fontId="24" fillId="2" borderId="0" xfId="0" applyFont="1" applyFill="1"/>
    <xf numFmtId="0" fontId="4" fillId="2" borderId="0" xfId="0" applyFont="1" applyFill="1" applyAlignment="1">
      <alignment horizontal="left" vertical="top" wrapText="1"/>
    </xf>
    <xf numFmtId="0" fontId="4" fillId="2" borderId="0" xfId="0" applyFont="1" applyFill="1" applyAlignment="1">
      <alignment horizontal="center" vertical="center"/>
    </xf>
    <xf numFmtId="0" fontId="25" fillId="0" borderId="10" xfId="0" applyFont="1" applyBorder="1" applyAlignment="1">
      <alignment vertical="top" wrapText="1" readingOrder="1"/>
    </xf>
    <xf numFmtId="0" fontId="4" fillId="2" borderId="0" xfId="0" applyFont="1" applyFill="1" applyAlignment="1">
      <alignment horizontal="left"/>
    </xf>
    <xf numFmtId="0" fontId="4" fillId="2" borderId="0" xfId="0" applyFont="1" applyFill="1" applyAlignment="1">
      <alignment horizontal="left" vertical="top"/>
    </xf>
    <xf numFmtId="0" fontId="4" fillId="2" borderId="0" xfId="0" applyFont="1" applyFill="1" applyAlignment="1">
      <alignment vertical="top" wrapText="1"/>
    </xf>
    <xf numFmtId="0" fontId="4" fillId="2" borderId="0" xfId="0" applyFont="1" applyFill="1" applyAlignment="1">
      <alignment vertical="top"/>
    </xf>
    <xf numFmtId="0" fontId="2" fillId="2" borderId="0" xfId="0" applyFont="1" applyFill="1" applyAlignment="1">
      <alignment vertical="top" wrapText="1"/>
    </xf>
    <xf numFmtId="0" fontId="4" fillId="3" borderId="0" xfId="5" applyFont="1" applyFill="1"/>
    <xf numFmtId="0" fontId="27" fillId="3" borderId="0" xfId="5" applyFont="1" applyFill="1"/>
    <xf numFmtId="0" fontId="7" fillId="3" borderId="0" xfId="5" applyFont="1" applyFill="1" applyAlignment="1">
      <alignment vertical="center"/>
    </xf>
    <xf numFmtId="0" fontId="7" fillId="3" borderId="0" xfId="5" applyFont="1" applyFill="1" applyAlignment="1">
      <alignment horizontal="left" vertical="center"/>
    </xf>
    <xf numFmtId="0" fontId="6" fillId="3" borderId="0" xfId="5" applyFont="1" applyFill="1"/>
    <xf numFmtId="0" fontId="29" fillId="3" borderId="0" xfId="5" applyFont="1" applyFill="1" applyAlignment="1">
      <alignment horizontal="center"/>
    </xf>
    <xf numFmtId="0" fontId="6" fillId="3" borderId="0" xfId="5" applyFont="1" applyFill="1" applyAlignment="1">
      <alignment vertical="center" wrapText="1"/>
    </xf>
    <xf numFmtId="0" fontId="4" fillId="3" borderId="0" xfId="5" applyFont="1" applyFill="1" applyAlignment="1">
      <alignment wrapText="1"/>
    </xf>
    <xf numFmtId="0" fontId="5" fillId="2" borderId="0" xfId="0" applyFont="1" applyFill="1" applyAlignment="1">
      <alignment wrapText="1"/>
    </xf>
    <xf numFmtId="0" fontId="5" fillId="2" borderId="15" xfId="0" applyFont="1" applyFill="1" applyBorder="1" applyAlignment="1">
      <alignment wrapText="1"/>
    </xf>
    <xf numFmtId="0" fontId="6" fillId="2" borderId="15" xfId="0" applyFont="1" applyFill="1" applyBorder="1" applyAlignment="1">
      <alignment horizontal="center" wrapText="1"/>
    </xf>
    <xf numFmtId="0" fontId="7" fillId="2" borderId="15" xfId="0" applyFont="1" applyFill="1" applyBorder="1" applyAlignment="1">
      <alignment vertical="center" wrapText="1"/>
    </xf>
    <xf numFmtId="0" fontId="15" fillId="2" borderId="0" xfId="0" applyFont="1" applyFill="1" applyAlignment="1">
      <alignment horizontal="left" vertical="top" wrapText="1"/>
    </xf>
    <xf numFmtId="0" fontId="5" fillId="2" borderId="0" xfId="0" applyFont="1" applyFill="1" applyAlignment="1">
      <alignment horizontal="center" wrapText="1"/>
    </xf>
    <xf numFmtId="0" fontId="10" fillId="2" borderId="0" xfId="0" applyFont="1" applyFill="1" applyAlignment="1">
      <alignment horizontal="center"/>
    </xf>
    <xf numFmtId="0" fontId="7" fillId="2" borderId="0" xfId="0" applyFont="1" applyFill="1" applyAlignment="1">
      <alignment horizontal="right" vertical="center" wrapText="1"/>
    </xf>
    <xf numFmtId="0" fontId="10" fillId="2" borderId="0" xfId="0" applyFont="1" applyFill="1" applyAlignment="1">
      <alignment horizontal="center" vertical="center"/>
    </xf>
    <xf numFmtId="0" fontId="32" fillId="2" borderId="0" xfId="0" applyFont="1" applyFill="1"/>
    <xf numFmtId="44" fontId="33" fillId="0" borderId="0" xfId="0" applyNumberFormat="1" applyFont="1"/>
    <xf numFmtId="44" fontId="4" fillId="2" borderId="0" xfId="1" applyFont="1" applyFill="1" applyAlignment="1"/>
    <xf numFmtId="0" fontId="4" fillId="2" borderId="0" xfId="0" applyFont="1" applyFill="1" applyAlignment="1">
      <alignment horizontal="left" indent="4"/>
    </xf>
    <xf numFmtId="0" fontId="9" fillId="2" borderId="0" xfId="0" applyFont="1" applyFill="1"/>
    <xf numFmtId="0" fontId="31" fillId="2" borderId="0" xfId="0" applyFont="1" applyFill="1" applyAlignment="1">
      <alignment horizontal="right"/>
    </xf>
    <xf numFmtId="164" fontId="31" fillId="2" borderId="0" xfId="0" applyNumberFormat="1" applyFont="1" applyFill="1" applyAlignment="1">
      <alignment horizontal="left"/>
    </xf>
    <xf numFmtId="0" fontId="10" fillId="2" borderId="0" xfId="0" applyFont="1" applyFill="1" applyAlignment="1">
      <alignment horizontal="right"/>
    </xf>
    <xf numFmtId="7" fontId="4" fillId="2" borderId="0" xfId="1" applyNumberFormat="1" applyFont="1" applyFill="1" applyAlignment="1">
      <alignment horizontal="left"/>
    </xf>
    <xf numFmtId="10" fontId="4" fillId="2" borderId="0" xfId="0" applyNumberFormat="1" applyFont="1" applyFill="1" applyAlignment="1">
      <alignment horizontal="left"/>
    </xf>
    <xf numFmtId="44" fontId="9" fillId="2" borderId="0" xfId="0" applyNumberFormat="1" applyFont="1" applyFill="1" applyAlignment="1">
      <alignment horizontal="left" vertical="center"/>
    </xf>
    <xf numFmtId="0" fontId="9" fillId="2" borderId="0" xfId="0" applyFont="1" applyFill="1" applyAlignment="1">
      <alignment horizontal="right" wrapText="1"/>
    </xf>
    <xf numFmtId="0" fontId="4" fillId="2" borderId="0" xfId="0" applyFont="1" applyFill="1" applyAlignment="1">
      <alignment vertical="center"/>
    </xf>
    <xf numFmtId="44" fontId="4" fillId="2" borderId="0" xfId="1" applyFont="1" applyFill="1" applyAlignment="1">
      <alignment vertical="center"/>
    </xf>
    <xf numFmtId="0" fontId="29" fillId="2" borderId="0" xfId="2" applyFont="1" applyFill="1"/>
    <xf numFmtId="0" fontId="5" fillId="4" borderId="1" xfId="0" applyFont="1" applyFill="1" applyBorder="1" applyAlignment="1" applyProtection="1">
      <alignment horizontal="left" wrapText="1"/>
      <protection locked="0"/>
    </xf>
    <xf numFmtId="0" fontId="10" fillId="4" borderId="1" xfId="0" applyFont="1" applyFill="1" applyBorder="1" applyAlignment="1" applyProtection="1">
      <alignment horizontal="center" vertical="center"/>
      <protection locked="0"/>
    </xf>
    <xf numFmtId="0" fontId="0" fillId="2" borderId="1" xfId="0" applyFill="1" applyBorder="1" applyProtection="1">
      <protection locked="0"/>
    </xf>
    <xf numFmtId="0" fontId="4" fillId="2" borderId="0" xfId="5" applyFont="1" applyFill="1"/>
    <xf numFmtId="0" fontId="4" fillId="2" borderId="14" xfId="0"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center"/>
      <protection locked="0"/>
    </xf>
    <xf numFmtId="0" fontId="23" fillId="2" borderId="0" xfId="5" applyFont="1" applyFill="1"/>
    <xf numFmtId="0" fontId="19" fillId="0" borderId="0" xfId="0" applyFont="1" applyProtection="1">
      <protection locked="0"/>
    </xf>
    <xf numFmtId="0" fontId="20" fillId="0" borderId="0" xfId="0" applyFont="1" applyProtection="1">
      <protection locked="0"/>
    </xf>
    <xf numFmtId="44" fontId="20" fillId="0" borderId="0" xfId="1" applyFont="1" applyFill="1" applyProtection="1">
      <protection locked="0"/>
    </xf>
    <xf numFmtId="10" fontId="20" fillId="0" borderId="0" xfId="0" applyNumberFormat="1" applyFont="1" applyProtection="1">
      <protection locked="0"/>
    </xf>
    <xf numFmtId="0" fontId="4" fillId="0" borderId="0" xfId="0" applyFont="1" applyProtection="1">
      <protection locked="0"/>
    </xf>
    <xf numFmtId="0" fontId="0" fillId="0" borderId="0" xfId="0" applyProtection="1">
      <protection locked="0"/>
    </xf>
    <xf numFmtId="44" fontId="0" fillId="0" borderId="0" xfId="1" applyFont="1" applyFill="1" applyProtection="1">
      <protection locked="0"/>
    </xf>
    <xf numFmtId="10" fontId="0" fillId="0" borderId="0" xfId="0" applyNumberFormat="1" applyProtection="1">
      <protection locked="0"/>
    </xf>
    <xf numFmtId="0" fontId="35" fillId="2" borderId="0" xfId="0" applyFont="1" applyFill="1" applyAlignment="1">
      <alignment horizontal="left"/>
    </xf>
    <xf numFmtId="0" fontId="36" fillId="2" borderId="0" xfId="0" applyFont="1" applyFill="1" applyAlignment="1">
      <alignment horizontal="left"/>
    </xf>
    <xf numFmtId="0" fontId="7" fillId="2" borderId="0" xfId="0" applyFont="1" applyFill="1" applyAlignment="1">
      <alignment horizontal="left"/>
    </xf>
    <xf numFmtId="0" fontId="0" fillId="6" borderId="0" xfId="0" applyFill="1"/>
    <xf numFmtId="0" fontId="5" fillId="2" borderId="0" xfId="0" applyFont="1" applyFill="1" applyAlignment="1">
      <alignment horizontal="left" vertical="top" wrapText="1"/>
    </xf>
    <xf numFmtId="0" fontId="5" fillId="2" borderId="0" xfId="0" applyFont="1" applyFill="1" applyAlignment="1">
      <alignment horizontal="left" wrapText="1"/>
    </xf>
    <xf numFmtId="0" fontId="5" fillId="2" borderId="0" xfId="0" applyFont="1" applyFill="1" applyAlignment="1">
      <alignment horizontal="right"/>
    </xf>
    <xf numFmtId="0" fontId="7" fillId="2" borderId="0" xfId="0" applyFont="1" applyFill="1" applyAlignment="1">
      <alignment horizontal="left" vertical="top" wrapText="1"/>
    </xf>
    <xf numFmtId="0" fontId="15" fillId="2" borderId="0" xfId="0" applyFont="1" applyFill="1" applyAlignment="1">
      <alignment horizontal="left" vertical="top" wrapText="1"/>
    </xf>
    <xf numFmtId="0" fontId="0" fillId="4" borderId="7" xfId="0" applyFill="1" applyBorder="1" applyAlignment="1" applyProtection="1">
      <alignment horizontal="left" vertical="top" wrapText="1"/>
      <protection locked="0"/>
    </xf>
    <xf numFmtId="0" fontId="0" fillId="4" borderId="8" xfId="0" applyFill="1" applyBorder="1" applyAlignment="1" applyProtection="1">
      <alignment horizontal="left" vertical="top" wrapText="1"/>
      <protection locked="0"/>
    </xf>
    <xf numFmtId="0" fontId="0" fillId="4" borderId="6" xfId="0" applyFill="1" applyBorder="1" applyAlignment="1" applyProtection="1">
      <alignment horizontal="left" vertical="top" wrapText="1"/>
      <protection locked="0"/>
    </xf>
    <xf numFmtId="0" fontId="7" fillId="2" borderId="0" xfId="0" applyFont="1" applyFill="1" applyAlignment="1" applyProtection="1">
      <alignment horizontal="center" vertical="center" wrapText="1"/>
      <protection locked="0"/>
    </xf>
    <xf numFmtId="0" fontId="6" fillId="2" borderId="17" xfId="0" applyFont="1" applyFill="1" applyBorder="1" applyAlignment="1">
      <alignment horizontal="center" wrapText="1"/>
    </xf>
    <xf numFmtId="0" fontId="5" fillId="2" borderId="16" xfId="0" applyFont="1" applyFill="1" applyBorder="1" applyAlignment="1">
      <alignment horizontal="center" wrapText="1"/>
    </xf>
    <xf numFmtId="0" fontId="6" fillId="2" borderId="17" xfId="0" applyFont="1" applyFill="1" applyBorder="1" applyAlignment="1">
      <alignment horizontal="left" wrapText="1" indent="1"/>
    </xf>
    <xf numFmtId="0" fontId="6" fillId="2" borderId="0" xfId="0" applyFont="1" applyFill="1" applyAlignment="1">
      <alignment horizontal="left" wrapText="1"/>
    </xf>
    <xf numFmtId="0" fontId="10" fillId="2" borderId="16" xfId="0" applyFont="1" applyFill="1" applyBorder="1" applyAlignment="1">
      <alignment horizontal="center"/>
    </xf>
    <xf numFmtId="0" fontId="4" fillId="2" borderId="0" xfId="0" applyFont="1" applyFill="1" applyAlignment="1">
      <alignment horizontal="left" vertical="top" wrapText="1"/>
    </xf>
    <xf numFmtId="0" fontId="4" fillId="2" borderId="0" xfId="0" applyFont="1" applyFill="1" applyAlignment="1">
      <alignment horizontal="left" wrapText="1"/>
    </xf>
    <xf numFmtId="0" fontId="14" fillId="2" borderId="0" xfId="0" applyFont="1" applyFill="1" applyAlignment="1">
      <alignment horizontal="left" vertical="center" wrapText="1"/>
    </xf>
    <xf numFmtId="0" fontId="14" fillId="2" borderId="0" xfId="0" applyFont="1" applyFill="1" applyAlignment="1">
      <alignment horizontal="left" vertical="center"/>
    </xf>
    <xf numFmtId="0" fontId="12" fillId="2" borderId="0" xfId="0" applyFont="1" applyFill="1" applyAlignment="1">
      <alignment horizontal="left"/>
    </xf>
    <xf numFmtId="0" fontId="12" fillId="2" borderId="9" xfId="0" applyFont="1" applyFill="1" applyBorder="1" applyAlignment="1">
      <alignment horizontal="left"/>
    </xf>
    <xf numFmtId="0" fontId="6" fillId="4" borderId="7" xfId="0" applyFont="1" applyFill="1" applyBorder="1" applyAlignment="1" applyProtection="1">
      <alignment horizontal="center"/>
      <protection locked="0"/>
    </xf>
    <xf numFmtId="0" fontId="6" fillId="4" borderId="8" xfId="0" applyFont="1" applyFill="1" applyBorder="1" applyAlignment="1" applyProtection="1">
      <alignment horizontal="center"/>
      <protection locked="0"/>
    </xf>
    <xf numFmtId="0" fontId="6" fillId="4" borderId="6" xfId="0" applyFont="1" applyFill="1" applyBorder="1" applyAlignment="1" applyProtection="1">
      <alignment horizontal="center"/>
      <protection locked="0"/>
    </xf>
    <xf numFmtId="0" fontId="11" fillId="2" borderId="5" xfId="2" applyFill="1" applyBorder="1" applyAlignment="1" applyProtection="1">
      <alignment horizontal="left"/>
      <protection locked="0"/>
    </xf>
    <xf numFmtId="0" fontId="6" fillId="2" borderId="4" xfId="0" applyFont="1" applyFill="1" applyBorder="1" applyAlignment="1" applyProtection="1">
      <alignment horizontal="left"/>
      <protection locked="0"/>
    </xf>
    <xf numFmtId="0" fontId="6" fillId="2" borderId="3" xfId="0" applyFont="1" applyFill="1" applyBorder="1" applyAlignment="1" applyProtection="1">
      <alignment horizontal="left"/>
      <protection locked="0"/>
    </xf>
    <xf numFmtId="0" fontId="6" fillId="4" borderId="5" xfId="0" applyFont="1" applyFill="1" applyBorder="1" applyAlignment="1" applyProtection="1">
      <alignment horizontal="left"/>
      <protection locked="0"/>
    </xf>
    <xf numFmtId="0" fontId="6" fillId="4" borderId="4" xfId="0" applyFont="1" applyFill="1" applyBorder="1" applyAlignment="1" applyProtection="1">
      <alignment horizontal="left"/>
      <protection locked="0"/>
    </xf>
    <xf numFmtId="0" fontId="6" fillId="4" borderId="3" xfId="0" applyFont="1" applyFill="1" applyBorder="1" applyAlignment="1" applyProtection="1">
      <alignment horizontal="left"/>
      <protection locked="0"/>
    </xf>
    <xf numFmtId="0" fontId="7" fillId="4" borderId="5" xfId="0" applyFont="1" applyFill="1" applyBorder="1" applyAlignment="1" applyProtection="1">
      <alignment horizontal="left" vertical="center"/>
      <protection locked="0"/>
    </xf>
    <xf numFmtId="0" fontId="7" fillId="4" borderId="4" xfId="0" applyFont="1" applyFill="1" applyBorder="1" applyAlignment="1" applyProtection="1">
      <alignment horizontal="left" vertical="center"/>
      <protection locked="0"/>
    </xf>
    <xf numFmtId="0" fontId="7" fillId="4" borderId="3" xfId="0" applyFont="1" applyFill="1" applyBorder="1" applyAlignment="1" applyProtection="1">
      <alignment horizontal="left" vertical="center"/>
      <protection locked="0"/>
    </xf>
    <xf numFmtId="0" fontId="11" fillId="4" borderId="5" xfId="2" applyFill="1" applyBorder="1" applyAlignment="1" applyProtection="1">
      <alignment horizontal="left"/>
      <protection locked="0"/>
    </xf>
    <xf numFmtId="0" fontId="6" fillId="2" borderId="5" xfId="0" applyFont="1" applyFill="1" applyBorder="1" applyAlignment="1" applyProtection="1">
      <alignment horizontal="left"/>
      <protection locked="0"/>
    </xf>
    <xf numFmtId="0" fontId="7" fillId="2" borderId="5" xfId="0" applyFont="1" applyFill="1" applyBorder="1" applyAlignment="1" applyProtection="1">
      <alignment horizontal="left" vertical="center"/>
      <protection locked="0"/>
    </xf>
    <xf numFmtId="0" fontId="7" fillId="2" borderId="4" xfId="0" applyFont="1" applyFill="1" applyBorder="1" applyAlignment="1" applyProtection="1">
      <alignment horizontal="left" vertical="center"/>
      <protection locked="0"/>
    </xf>
    <xf numFmtId="0" fontId="7" fillId="2" borderId="3" xfId="0" applyFont="1" applyFill="1" applyBorder="1" applyAlignment="1" applyProtection="1">
      <alignment horizontal="left" vertical="center"/>
      <protection locked="0"/>
    </xf>
    <xf numFmtId="0" fontId="6" fillId="2" borderId="0" xfId="0" applyFont="1" applyFill="1" applyAlignment="1">
      <alignment horizontal="left" vertical="center" wrapText="1" indent="7"/>
    </xf>
    <xf numFmtId="0" fontId="4" fillId="2" borderId="0" xfId="0" applyFont="1" applyFill="1" applyAlignment="1">
      <alignment vertical="top" wrapText="1"/>
    </xf>
    <xf numFmtId="0" fontId="27" fillId="2" borderId="0" xfId="0" applyFont="1" applyFill="1" applyAlignment="1">
      <alignment horizontal="center" vertical="center"/>
    </xf>
    <xf numFmtId="0" fontId="22" fillId="2" borderId="0" xfId="0" applyFont="1" applyFill="1" applyAlignment="1">
      <alignment vertical="top" wrapText="1"/>
    </xf>
    <xf numFmtId="0" fontId="2" fillId="2" borderId="0" xfId="0" applyFont="1" applyFill="1" applyAlignment="1">
      <alignment vertical="top" wrapText="1"/>
    </xf>
    <xf numFmtId="0" fontId="7" fillId="3" borderId="0" xfId="5" applyFont="1" applyFill="1" applyAlignment="1">
      <alignment vertical="center" wrapText="1"/>
    </xf>
    <xf numFmtId="0" fontId="6" fillId="3" borderId="0" xfId="5" applyFont="1" applyFill="1" applyAlignment="1">
      <alignment horizontal="left" vertical="center" wrapText="1"/>
    </xf>
    <xf numFmtId="0" fontId="6" fillId="3" borderId="0" xfId="5" applyFont="1" applyFill="1" applyAlignment="1">
      <alignment vertical="center" wrapText="1"/>
    </xf>
    <xf numFmtId="0" fontId="4" fillId="3" borderId="0" xfId="5" applyFont="1" applyFill="1" applyAlignment="1">
      <alignment vertical="center" wrapText="1"/>
    </xf>
    <xf numFmtId="0" fontId="9" fillId="3" borderId="0" xfId="5" applyFont="1" applyFill="1" applyAlignment="1">
      <alignment vertical="center" wrapText="1"/>
    </xf>
    <xf numFmtId="0" fontId="31" fillId="3" borderId="0" xfId="5" applyFont="1" applyFill="1" applyAlignment="1">
      <alignment vertical="center" wrapText="1"/>
    </xf>
    <xf numFmtId="0" fontId="7" fillId="3" borderId="0" xfId="5" applyFont="1" applyFill="1" applyAlignment="1">
      <alignment horizontal="left" vertical="center" wrapText="1"/>
    </xf>
    <xf numFmtId="0" fontId="31" fillId="3" borderId="0" xfId="5" applyFont="1" applyFill="1" applyAlignment="1">
      <alignment horizontal="left" vertical="center" wrapText="1"/>
    </xf>
    <xf numFmtId="0" fontId="6" fillId="5" borderId="13" xfId="5" applyFont="1" applyFill="1" applyBorder="1" applyAlignment="1" applyProtection="1">
      <alignment horizontal="center"/>
      <protection locked="0"/>
    </xf>
    <xf numFmtId="0" fontId="23" fillId="4" borderId="12" xfId="5" applyFont="1" applyFill="1" applyBorder="1" applyProtection="1">
      <protection locked="0"/>
    </xf>
    <xf numFmtId="0" fontId="23" fillId="4" borderId="11" xfId="5" applyFont="1" applyFill="1" applyBorder="1" applyProtection="1">
      <protection locked="0"/>
    </xf>
    <xf numFmtId="0" fontId="7" fillId="5" borderId="13" xfId="5" applyFont="1" applyFill="1" applyBorder="1" applyAlignment="1" applyProtection="1">
      <alignment horizontal="center" vertical="center"/>
      <protection locked="0"/>
    </xf>
    <xf numFmtId="0" fontId="28" fillId="5" borderId="13" xfId="5" applyFont="1" applyFill="1" applyBorder="1" applyAlignment="1" applyProtection="1">
      <alignment horizontal="center"/>
      <protection locked="0"/>
    </xf>
    <xf numFmtId="0" fontId="30" fillId="3" borderId="0" xfId="5" applyFont="1" applyFill="1" applyAlignment="1">
      <alignment horizontal="left" vertical="center" wrapText="1"/>
    </xf>
    <xf numFmtId="0" fontId="23" fillId="2" borderId="0" xfId="5" applyFont="1" applyFill="1"/>
    <xf numFmtId="0" fontId="35" fillId="2" borderId="0" xfId="0" applyFont="1" applyFill="1" applyAlignment="1">
      <alignment horizontal="left"/>
    </xf>
    <xf numFmtId="0" fontId="18" fillId="0" borderId="0" xfId="0" applyFont="1" applyAlignment="1">
      <alignment horizontal="center" vertical="center" wrapText="1"/>
    </xf>
    <xf numFmtId="0" fontId="4" fillId="2" borderId="0" xfId="0" applyFont="1" applyFill="1" applyAlignment="1">
      <alignment horizontal="left" wrapText="1" indent="4"/>
    </xf>
    <xf numFmtId="0" fontId="34" fillId="2" borderId="0" xfId="0" applyFont="1" applyFill="1" applyAlignment="1">
      <alignment horizontal="center" wrapText="1"/>
    </xf>
    <xf numFmtId="0" fontId="30" fillId="2" borderId="0" xfId="0" applyFont="1" applyFill="1" applyAlignment="1">
      <alignment horizontal="center"/>
    </xf>
    <xf numFmtId="0" fontId="4" fillId="2" borderId="0" xfId="0" applyFont="1" applyFill="1" applyAlignment="1">
      <alignment horizontal="left" vertical="top"/>
    </xf>
  </cellXfs>
  <cellStyles count="6">
    <cellStyle name="Currency" xfId="1" builtinId="4"/>
    <cellStyle name="Currency 2" xfId="3" xr:uid="{14FF304F-06BD-4A02-A166-5F7F83509C46}"/>
    <cellStyle name="Hyperlink" xfId="2" builtinId="8"/>
    <cellStyle name="Normal" xfId="0" builtinId="0"/>
    <cellStyle name="Normal 2" xfId="4" xr:uid="{64D32279-9069-4A22-ABA5-CFBA65CA594E}"/>
    <cellStyle name="Normal 3" xfId="5" xr:uid="{38BCCFD9-201D-474A-9140-14A30937080B}"/>
  </cellStyles>
  <dxfs count="15">
    <dxf>
      <fill>
        <patternFill>
          <bgColor theme="7" tint="0.79998168889431442"/>
        </patternFill>
      </fill>
      <border>
        <left style="thin">
          <color auto="1"/>
        </left>
        <right style="thin">
          <color auto="1"/>
        </right>
        <top style="thin">
          <color auto="1"/>
        </top>
        <bottom style="thin">
          <color auto="1"/>
        </bottom>
        <vertical/>
        <horizontal/>
      </border>
    </dxf>
    <dxf>
      <font>
        <color theme="0"/>
      </font>
      <fill>
        <patternFill patternType="solid">
          <bgColor theme="0"/>
        </patternFill>
      </fill>
    </dxf>
    <dxf>
      <font>
        <color rgb="FFC00000"/>
      </font>
      <fill>
        <patternFill>
          <bgColor theme="0"/>
        </patternFill>
      </fill>
    </dxf>
    <dxf>
      <font>
        <color theme="0"/>
      </font>
      <fill>
        <patternFill patternType="solid">
          <bgColor theme="0"/>
        </patternFill>
      </fill>
    </dxf>
    <dxf>
      <fill>
        <patternFill>
          <bgColor theme="7"/>
        </patternFill>
      </fill>
    </dxf>
    <dxf>
      <numFmt numFmtId="34" formatCode="_(&quot;$&quot;* #,##0.00_);_(&quot;$&quot;* \(#,##0.00\);_(&quot;$&quot;* &quot;-&quot;??_);_(@_)"/>
    </dxf>
    <dxf>
      <numFmt numFmtId="34" formatCode="_(&quot;$&quot;* #,##0.00_);_(&quot;$&quot;* \(#,##0.00\);_(&quot;$&quot;* &quot;-&quot;??_);_(@_)"/>
      <fill>
        <patternFill patternType="none">
          <fgColor indexed="64"/>
          <bgColor auto="1"/>
        </patternFill>
      </fill>
    </dxf>
    <dxf>
      <fill>
        <patternFill patternType="none">
          <fgColor indexed="64"/>
          <bgColor auto="1"/>
        </patternFill>
      </fill>
      <protection locked="0" hidden="0"/>
    </dxf>
    <dxf>
      <numFmt numFmtId="14" formatCode="0.00%"/>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ont>
        <strike val="0"/>
        <outline val="0"/>
        <shadow val="0"/>
        <u val="none"/>
        <vertAlign val="baseline"/>
        <sz val="11"/>
        <color theme="1"/>
        <name val="Segoe UI"/>
        <family val="2"/>
        <scheme val="none"/>
      </font>
      <fill>
        <patternFill patternType="none">
          <fgColor indexed="64"/>
          <bgColor auto="1"/>
        </patternFill>
      </fill>
      <protection locked="0" hidden="0"/>
    </dxf>
    <dxf>
      <fill>
        <patternFill patternType="none">
          <fgColor indexed="64"/>
          <bgColor auto="1"/>
        </patternFill>
      </fill>
    </dxf>
    <dxf>
      <font>
        <b/>
        <strike val="0"/>
        <outline val="0"/>
        <shadow val="0"/>
        <u val="none"/>
        <vertAlign val="baseline"/>
        <sz val="11"/>
        <color theme="1"/>
        <name val="Segoe UI"/>
        <family val="2"/>
        <scheme val="none"/>
      </font>
      <fill>
        <patternFill patternType="none">
          <fgColor indexed="64"/>
          <bgColor auto="1"/>
        </patternFill>
      </fill>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N:\Grants\Grants%20-%20State%20Funded\Breakfast%20Meals%20for%20Kids%20Grant\24-25\Applications%20Received\Auburn%20SD\2024-25_bmfk_grant_application-%20Auburn%20SD.xlsx" TargetMode="External"/><Relationship Id="rId1" Type="http://schemas.openxmlformats.org/officeDocument/2006/relationships/externalLinkPath" Target="/Grants/Grants%20-%20State%20Funded/Breakfast%20Meals%20for%20Kids%20Grant/24-25/Applications%20Received/Auburn%20SD/2024-25_bmfk_grant_application-%20Auburn%20S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Grant Details"/>
      <sheetName val="Site Selection"/>
      <sheetName val="Agreements"/>
      <sheetName val="Assurance"/>
      <sheetName val="Grant Questions"/>
      <sheetName val="Grant Requests"/>
      <sheetName val="_summary"/>
      <sheetName val="_Site Data"/>
      <sheetName val="Sheet1"/>
      <sheetName val="_sponsorList"/>
      <sheetName val="_dataList"/>
    </sheetNames>
    <sheetDataSet>
      <sheetData sheetId="0"/>
      <sheetData sheetId="1"/>
      <sheetData sheetId="2"/>
      <sheetData sheetId="3"/>
      <sheetData sheetId="4"/>
      <sheetData sheetId="5"/>
      <sheetData sheetId="6"/>
      <sheetData sheetId="7"/>
      <sheetData sheetId="8"/>
      <sheetData sheetId="9"/>
      <sheetData sheetId="10">
        <row r="1">
          <cell r="B1" t="str">
            <v>Please Select</v>
          </cell>
          <cell r="C1" t="str">
            <v>Select a Sponsor</v>
          </cell>
        </row>
        <row r="2">
          <cell r="A2">
            <v>159885</v>
          </cell>
          <cell r="B2" t="str">
            <v>Aberdeen School District</v>
          </cell>
          <cell r="C2" t="str">
            <v>Not in last 5 years</v>
          </cell>
        </row>
        <row r="3">
          <cell r="A3">
            <v>159323</v>
          </cell>
          <cell r="B3" t="str">
            <v>Adna School District</v>
          </cell>
          <cell r="C3">
            <v>2022</v>
          </cell>
        </row>
        <row r="4">
          <cell r="A4">
            <v>159890</v>
          </cell>
          <cell r="B4" t="str">
            <v>Almira School District</v>
          </cell>
          <cell r="C4" t="str">
            <v>Not in last 5 years</v>
          </cell>
        </row>
        <row r="5">
          <cell r="A5">
            <v>159979</v>
          </cell>
          <cell r="B5" t="str">
            <v>Anacortes School District</v>
          </cell>
          <cell r="C5" t="str">
            <v>Not in last 5 years</v>
          </cell>
        </row>
        <row r="6">
          <cell r="A6">
            <v>159297</v>
          </cell>
          <cell r="B6" t="str">
            <v>Arlington School District</v>
          </cell>
          <cell r="C6" t="str">
            <v>Not in last 5 years</v>
          </cell>
        </row>
        <row r="7">
          <cell r="A7">
            <v>159585</v>
          </cell>
          <cell r="B7" t="str">
            <v>Asotin-Anatone School District</v>
          </cell>
          <cell r="C7" t="str">
            <v>Not in last 5 years</v>
          </cell>
        </row>
        <row r="8">
          <cell r="A8">
            <v>159935</v>
          </cell>
          <cell r="B8" t="str">
            <v>Auburn School District</v>
          </cell>
          <cell r="C8">
            <v>2022</v>
          </cell>
        </row>
        <row r="9">
          <cell r="A9">
            <v>159310</v>
          </cell>
          <cell r="B9" t="str">
            <v>Bainbridge Island School District</v>
          </cell>
          <cell r="C9">
            <v>2021</v>
          </cell>
        </row>
        <row r="10">
          <cell r="A10">
            <v>159962</v>
          </cell>
          <cell r="B10" t="str">
            <v>Battle Ground School District</v>
          </cell>
          <cell r="C10" t="str">
            <v>Not in last 5 years</v>
          </cell>
        </row>
        <row r="11">
          <cell r="A11">
            <v>159932</v>
          </cell>
          <cell r="B11" t="str">
            <v>Bellevue School District</v>
          </cell>
          <cell r="C11" t="str">
            <v>Not in last 5 years</v>
          </cell>
        </row>
        <row r="12">
          <cell r="A12">
            <v>159942</v>
          </cell>
          <cell r="B12" t="str">
            <v>Bellingham School District</v>
          </cell>
          <cell r="C12" t="str">
            <v>Not in last 5 years</v>
          </cell>
        </row>
        <row r="13">
          <cell r="A13">
            <v>159241</v>
          </cell>
          <cell r="B13" t="str">
            <v>Bethel School District</v>
          </cell>
          <cell r="C13" t="str">
            <v>Not in last 5 years</v>
          </cell>
        </row>
        <row r="14">
          <cell r="A14">
            <v>159529</v>
          </cell>
          <cell r="B14" t="str">
            <v>Blaine School District</v>
          </cell>
          <cell r="C14">
            <v>2020</v>
          </cell>
        </row>
        <row r="15">
          <cell r="A15">
            <v>160001</v>
          </cell>
          <cell r="B15" t="str">
            <v>Boistfort School District</v>
          </cell>
          <cell r="C15" t="str">
            <v>Not in last 5 years</v>
          </cell>
        </row>
        <row r="16">
          <cell r="A16">
            <v>159944</v>
          </cell>
          <cell r="B16" t="str">
            <v>Bremerton School District</v>
          </cell>
          <cell r="C16">
            <v>2020</v>
          </cell>
        </row>
        <row r="17">
          <cell r="A17">
            <v>159434</v>
          </cell>
          <cell r="B17" t="str">
            <v>Brewster School District</v>
          </cell>
          <cell r="C17" t="str">
            <v>Not in last 5 years</v>
          </cell>
        </row>
        <row r="18">
          <cell r="A18">
            <v>159342</v>
          </cell>
          <cell r="B18" t="str">
            <v>Bridgeport School District</v>
          </cell>
          <cell r="C18" t="str">
            <v>Not in last 5 years</v>
          </cell>
        </row>
        <row r="19">
          <cell r="A19">
            <v>160000</v>
          </cell>
          <cell r="B19" t="str">
            <v>Brinnon School District</v>
          </cell>
          <cell r="C19" t="str">
            <v>Not in last 5 years</v>
          </cell>
        </row>
        <row r="20">
          <cell r="A20">
            <v>159210</v>
          </cell>
          <cell r="B20" t="str">
            <v>Burlington - Edison School District</v>
          </cell>
          <cell r="C20">
            <v>2021</v>
          </cell>
        </row>
        <row r="21">
          <cell r="A21">
            <v>159946</v>
          </cell>
          <cell r="B21" t="str">
            <v>Camas School District</v>
          </cell>
          <cell r="C21" t="str">
            <v>Not in last 5 years</v>
          </cell>
        </row>
        <row r="22">
          <cell r="A22">
            <v>159333</v>
          </cell>
          <cell r="B22" t="str">
            <v>Cape Flattery School District</v>
          </cell>
          <cell r="C22" t="str">
            <v>Not in last 5 years</v>
          </cell>
        </row>
        <row r="23">
          <cell r="A23">
            <v>159559</v>
          </cell>
          <cell r="B23" t="str">
            <v>Carbonado School District</v>
          </cell>
          <cell r="C23" t="str">
            <v>Not in last 5 years</v>
          </cell>
        </row>
        <row r="24">
          <cell r="A24">
            <v>160495</v>
          </cell>
          <cell r="B24" t="str">
            <v>Cascade Public School</v>
          </cell>
          <cell r="C24" t="str">
            <v>Not in last 5 years</v>
          </cell>
        </row>
        <row r="25">
          <cell r="A25">
            <v>160027</v>
          </cell>
          <cell r="B25" t="str">
            <v>Cascade School District</v>
          </cell>
          <cell r="C25" t="str">
            <v>Not in last 5 years</v>
          </cell>
        </row>
        <row r="26">
          <cell r="A26">
            <v>159592</v>
          </cell>
          <cell r="B26" t="str">
            <v>Cashmere School District</v>
          </cell>
          <cell r="C26" t="str">
            <v>Not in last 5 years</v>
          </cell>
        </row>
        <row r="27">
          <cell r="A27">
            <v>159469</v>
          </cell>
          <cell r="B27" t="str">
            <v>Castle Rock School District</v>
          </cell>
          <cell r="C27" t="str">
            <v>Not in last 5 years</v>
          </cell>
        </row>
        <row r="28">
          <cell r="A28">
            <v>160492</v>
          </cell>
          <cell r="B28" t="str">
            <v>Catalyst Public Schools</v>
          </cell>
          <cell r="C28" t="str">
            <v>Not in last 5 years</v>
          </cell>
        </row>
        <row r="29">
          <cell r="A29">
            <v>159522</v>
          </cell>
          <cell r="B29" t="str">
            <v>Centerville School District</v>
          </cell>
          <cell r="C29">
            <v>2023</v>
          </cell>
        </row>
        <row r="30">
          <cell r="A30">
            <v>159952</v>
          </cell>
          <cell r="B30" t="str">
            <v>Central Kitsap School District</v>
          </cell>
          <cell r="C30">
            <v>2022</v>
          </cell>
        </row>
        <row r="31">
          <cell r="A31">
            <v>159956</v>
          </cell>
          <cell r="B31" t="str">
            <v>Central Valley School District</v>
          </cell>
          <cell r="C31" t="str">
            <v>Not in last 5 years</v>
          </cell>
        </row>
        <row r="32">
          <cell r="A32">
            <v>160060</v>
          </cell>
          <cell r="B32" t="str">
            <v>Centralia School District</v>
          </cell>
          <cell r="C32" t="str">
            <v>Not in last 5 years</v>
          </cell>
        </row>
        <row r="33">
          <cell r="A33">
            <v>159250</v>
          </cell>
          <cell r="B33" t="str">
            <v>Chehalis School District</v>
          </cell>
          <cell r="C33">
            <v>2021</v>
          </cell>
        </row>
        <row r="34">
          <cell r="A34">
            <v>159243</v>
          </cell>
          <cell r="B34" t="str">
            <v>Cheney School District</v>
          </cell>
          <cell r="C34">
            <v>2022</v>
          </cell>
        </row>
        <row r="35">
          <cell r="A35">
            <v>159382</v>
          </cell>
          <cell r="B35" t="str">
            <v>Chewelah School District</v>
          </cell>
          <cell r="C35">
            <v>2023</v>
          </cell>
        </row>
        <row r="36">
          <cell r="A36">
            <v>159501</v>
          </cell>
          <cell r="B36" t="str">
            <v>Chewelah School District</v>
          </cell>
          <cell r="C36">
            <v>2023</v>
          </cell>
        </row>
        <row r="37">
          <cell r="A37">
            <v>159694</v>
          </cell>
          <cell r="B37" t="str">
            <v>Chief Leschi School</v>
          </cell>
          <cell r="C37">
            <v>2021</v>
          </cell>
        </row>
        <row r="38">
          <cell r="A38">
            <v>159347</v>
          </cell>
          <cell r="B38" t="str">
            <v>Chimacum School District</v>
          </cell>
          <cell r="C38">
            <v>2022</v>
          </cell>
        </row>
        <row r="39">
          <cell r="A39">
            <v>159197</v>
          </cell>
          <cell r="B39" t="str">
            <v>Clarkston School District</v>
          </cell>
          <cell r="C39" t="str">
            <v>Not in last 5 years</v>
          </cell>
        </row>
        <row r="40">
          <cell r="A40">
            <v>160031</v>
          </cell>
          <cell r="B40" t="str">
            <v>Clover Park School District</v>
          </cell>
          <cell r="C40" t="str">
            <v>Not in last 5 years</v>
          </cell>
        </row>
        <row r="41">
          <cell r="A41">
            <v>159402</v>
          </cell>
          <cell r="B41" t="str">
            <v>Colfax School District</v>
          </cell>
          <cell r="C41" t="str">
            <v>Not in last 5 years</v>
          </cell>
        </row>
        <row r="42">
          <cell r="A42">
            <v>159502</v>
          </cell>
          <cell r="B42" t="str">
            <v>College Place School District</v>
          </cell>
          <cell r="C42" t="str">
            <v>Not in last 5 years</v>
          </cell>
        </row>
        <row r="43">
          <cell r="A43">
            <v>159464</v>
          </cell>
          <cell r="B43" t="str">
            <v>Colton School District</v>
          </cell>
          <cell r="C43" t="str">
            <v>Not in last 5 years</v>
          </cell>
        </row>
        <row r="44">
          <cell r="A44">
            <v>159425</v>
          </cell>
          <cell r="B44" t="str">
            <v>Columbia School District-Stevens</v>
          </cell>
          <cell r="C44" t="str">
            <v>Not in last 5 years</v>
          </cell>
        </row>
        <row r="45">
          <cell r="A45">
            <v>159950</v>
          </cell>
          <cell r="B45" t="str">
            <v>Columbia School District-Walla Walla</v>
          </cell>
          <cell r="C45">
            <v>2023</v>
          </cell>
        </row>
        <row r="46">
          <cell r="A46">
            <v>159414</v>
          </cell>
          <cell r="B46" t="str">
            <v>Colville School District</v>
          </cell>
          <cell r="C46" t="str">
            <v>Not in last 5 years</v>
          </cell>
        </row>
        <row r="47">
          <cell r="A47">
            <v>159422</v>
          </cell>
          <cell r="B47" t="str">
            <v>Concrete School District</v>
          </cell>
          <cell r="C47">
            <v>2020</v>
          </cell>
        </row>
        <row r="48">
          <cell r="A48">
            <v>159428</v>
          </cell>
          <cell r="B48" t="str">
            <v>Conway School District</v>
          </cell>
          <cell r="C48" t="str">
            <v>Not in last 5 years</v>
          </cell>
        </row>
        <row r="49">
          <cell r="A49">
            <v>159999</v>
          </cell>
          <cell r="B49" t="str">
            <v>Cosmopolis School District</v>
          </cell>
          <cell r="C49" t="str">
            <v>Not in last 5 years</v>
          </cell>
        </row>
        <row r="50">
          <cell r="A50">
            <v>159964</v>
          </cell>
          <cell r="B50" t="str">
            <v>Coulee-Hartline School District</v>
          </cell>
          <cell r="C50" t="str">
            <v>Not in last 5 years</v>
          </cell>
        </row>
        <row r="51">
          <cell r="A51">
            <v>159313</v>
          </cell>
          <cell r="B51" t="str">
            <v>Coupeville School District</v>
          </cell>
          <cell r="C51">
            <v>2020</v>
          </cell>
        </row>
        <row r="52">
          <cell r="A52">
            <v>159459</v>
          </cell>
          <cell r="B52" t="str">
            <v>Crescent School District</v>
          </cell>
          <cell r="C52" t="str">
            <v>Not in last 5 years</v>
          </cell>
        </row>
        <row r="53">
          <cell r="A53">
            <v>159899</v>
          </cell>
          <cell r="B53" t="str">
            <v>Creston School District</v>
          </cell>
          <cell r="C53" t="str">
            <v>Not in last 5 years</v>
          </cell>
        </row>
        <row r="54">
          <cell r="A54">
            <v>159308</v>
          </cell>
          <cell r="B54" t="str">
            <v>Curlew School District</v>
          </cell>
          <cell r="C54" t="str">
            <v>Not in last 5 years</v>
          </cell>
        </row>
        <row r="55">
          <cell r="A55">
            <v>159353</v>
          </cell>
          <cell r="B55" t="str">
            <v>Cusick School District</v>
          </cell>
          <cell r="C55" t="str">
            <v>Not in last 5 years</v>
          </cell>
        </row>
        <row r="56">
          <cell r="A56">
            <v>159311</v>
          </cell>
          <cell r="B56" t="str">
            <v>Darrington School District</v>
          </cell>
          <cell r="C56" t="str">
            <v>Not in last 5 years</v>
          </cell>
        </row>
        <row r="57">
          <cell r="A57">
            <v>159920</v>
          </cell>
          <cell r="B57" t="str">
            <v>Davenport School District</v>
          </cell>
          <cell r="C57" t="str">
            <v>Not in last 5 years</v>
          </cell>
        </row>
        <row r="58">
          <cell r="A58">
            <v>159456</v>
          </cell>
          <cell r="B58" t="str">
            <v>Dayton School District</v>
          </cell>
          <cell r="C58" t="str">
            <v>Not in last 5 years</v>
          </cell>
        </row>
        <row r="59">
          <cell r="A59">
            <v>159383</v>
          </cell>
          <cell r="B59" t="str">
            <v>Deer Park School District</v>
          </cell>
          <cell r="C59" t="str">
            <v>Not in last 5 years</v>
          </cell>
        </row>
        <row r="60">
          <cell r="A60">
            <v>159994</v>
          </cell>
          <cell r="B60" t="str">
            <v>Dieringer School District</v>
          </cell>
          <cell r="C60" t="str">
            <v>Not in last 5 years</v>
          </cell>
        </row>
        <row r="61">
          <cell r="A61">
            <v>159867</v>
          </cell>
          <cell r="B61" t="str">
            <v>Dixie School District</v>
          </cell>
          <cell r="C61" t="str">
            <v>Not in last 5 years</v>
          </cell>
        </row>
        <row r="62">
          <cell r="A62">
            <v>159332</v>
          </cell>
          <cell r="B62" t="str">
            <v>East Valley School District - Spokane</v>
          </cell>
          <cell r="C62" t="str">
            <v>Not in last 5 years</v>
          </cell>
        </row>
        <row r="63">
          <cell r="A63">
            <v>159901</v>
          </cell>
          <cell r="B63" t="str">
            <v>East Valley School District - Yakima</v>
          </cell>
          <cell r="C63">
            <v>2022</v>
          </cell>
        </row>
        <row r="64">
          <cell r="A64">
            <v>159244</v>
          </cell>
          <cell r="B64" t="str">
            <v>Eastmont School District</v>
          </cell>
          <cell r="C64" t="str">
            <v>Not in last 5 years</v>
          </cell>
        </row>
        <row r="65">
          <cell r="A65">
            <v>159394</v>
          </cell>
          <cell r="B65" t="str">
            <v>Easton School District</v>
          </cell>
          <cell r="C65">
            <v>2022</v>
          </cell>
        </row>
        <row r="66">
          <cell r="A66">
            <v>159397</v>
          </cell>
          <cell r="B66" t="str">
            <v>Eatonville School District</v>
          </cell>
          <cell r="C66" t="str">
            <v>Not in last 5 years</v>
          </cell>
        </row>
        <row r="67">
          <cell r="A67">
            <v>159949</v>
          </cell>
          <cell r="B67" t="str">
            <v>Edmonds School District</v>
          </cell>
          <cell r="C67">
            <v>2021</v>
          </cell>
        </row>
        <row r="68">
          <cell r="A68">
            <v>159948</v>
          </cell>
          <cell r="B68" t="str">
            <v>Ellensburg School District</v>
          </cell>
          <cell r="C68" t="str">
            <v>Not in last 5 years</v>
          </cell>
        </row>
        <row r="69">
          <cell r="A69">
            <v>159417</v>
          </cell>
          <cell r="B69" t="str">
            <v>Elma School District</v>
          </cell>
          <cell r="C69" t="str">
            <v>Not in last 5 years</v>
          </cell>
        </row>
        <row r="70">
          <cell r="A70">
            <v>159384</v>
          </cell>
          <cell r="B70" t="str">
            <v>Endicott School District</v>
          </cell>
          <cell r="C70" t="str">
            <v>Not in last 5 years</v>
          </cell>
        </row>
        <row r="71">
          <cell r="A71">
            <v>159561</v>
          </cell>
          <cell r="B71" t="str">
            <v>Entiat School District</v>
          </cell>
          <cell r="C71" t="str">
            <v>Not in last 5 years</v>
          </cell>
        </row>
        <row r="72">
          <cell r="A72">
            <v>159954</v>
          </cell>
          <cell r="B72" t="str">
            <v>Enumclaw School District</v>
          </cell>
          <cell r="C72" t="str">
            <v>Not in last 5 years</v>
          </cell>
        </row>
        <row r="73">
          <cell r="A73">
            <v>159961</v>
          </cell>
          <cell r="B73" t="str">
            <v>Ephrata School District</v>
          </cell>
          <cell r="C73" t="str">
            <v>Not in last 5 years</v>
          </cell>
        </row>
        <row r="74">
          <cell r="A74">
            <v>159873</v>
          </cell>
          <cell r="B74" t="str">
            <v>Everett School  District</v>
          </cell>
          <cell r="C74">
            <v>2021</v>
          </cell>
        </row>
        <row r="75">
          <cell r="A75">
            <v>159907</v>
          </cell>
          <cell r="B75" t="str">
            <v>Evergreen School District - Clark</v>
          </cell>
          <cell r="C75" t="str">
            <v>Not in last 5 years</v>
          </cell>
        </row>
        <row r="76">
          <cell r="A76">
            <v>159505</v>
          </cell>
          <cell r="B76" t="str">
            <v>Evergreen School District - Stevens</v>
          </cell>
          <cell r="C76" t="str">
            <v>Not in last 5 years</v>
          </cell>
        </row>
        <row r="77">
          <cell r="A77">
            <v>159922</v>
          </cell>
          <cell r="B77" t="str">
            <v>Federal Way School District</v>
          </cell>
          <cell r="C77">
            <v>2021</v>
          </cell>
        </row>
        <row r="78">
          <cell r="A78">
            <v>159289</v>
          </cell>
          <cell r="B78" t="str">
            <v>Ferndale School District</v>
          </cell>
          <cell r="C78" t="str">
            <v>Not in last 5 years</v>
          </cell>
        </row>
        <row r="79">
          <cell r="A79">
            <v>159294</v>
          </cell>
          <cell r="B79" t="str">
            <v>Fife School District</v>
          </cell>
          <cell r="C79" t="str">
            <v>Not in last 5 years</v>
          </cell>
        </row>
        <row r="80">
          <cell r="A80">
            <v>159898</v>
          </cell>
          <cell r="B80" t="str">
            <v>Finley School District</v>
          </cell>
          <cell r="C80" t="str">
            <v>Not in last 5 years</v>
          </cell>
        </row>
        <row r="81">
          <cell r="A81">
            <v>159976</v>
          </cell>
          <cell r="B81" t="str">
            <v>Franklin Pierce School District</v>
          </cell>
          <cell r="C81" t="str">
            <v>Not in last 5 years</v>
          </cell>
        </row>
        <row r="82">
          <cell r="A82">
            <v>159490</v>
          </cell>
          <cell r="B82" t="str">
            <v>Freeman School District</v>
          </cell>
          <cell r="C82" t="str">
            <v>Not in last 5 years</v>
          </cell>
        </row>
        <row r="83">
          <cell r="A83">
            <v>159546</v>
          </cell>
          <cell r="B83" t="str">
            <v>Garfield School District</v>
          </cell>
          <cell r="C83" t="str">
            <v>Not in last 5 years</v>
          </cell>
        </row>
        <row r="84">
          <cell r="A84">
            <v>159378</v>
          </cell>
          <cell r="B84" t="str">
            <v>Glenwood School District</v>
          </cell>
          <cell r="C84" t="str">
            <v>Not in last 5 years</v>
          </cell>
        </row>
        <row r="85">
          <cell r="A85">
            <v>159446</v>
          </cell>
          <cell r="B85" t="str">
            <v>Goldendale School District</v>
          </cell>
          <cell r="C85" t="str">
            <v>Not in last 5 years</v>
          </cell>
        </row>
        <row r="86">
          <cell r="A86">
            <v>159314</v>
          </cell>
          <cell r="B86" t="str">
            <v>Grand Coulee Dam School District</v>
          </cell>
          <cell r="C86" t="str">
            <v>Not in last 5 years</v>
          </cell>
        </row>
        <row r="87">
          <cell r="A87">
            <v>159911</v>
          </cell>
          <cell r="B87" t="str">
            <v>Grandview School District</v>
          </cell>
          <cell r="C87">
            <v>2021</v>
          </cell>
        </row>
        <row r="88">
          <cell r="A88">
            <v>159916</v>
          </cell>
          <cell r="B88" t="str">
            <v>Granger School District</v>
          </cell>
          <cell r="C88" t="str">
            <v>Not in last 5 years</v>
          </cell>
        </row>
        <row r="89">
          <cell r="A89">
            <v>159365</v>
          </cell>
          <cell r="B89" t="str">
            <v>Granite Falls School District</v>
          </cell>
          <cell r="C89" t="str">
            <v>Not in last 5 years</v>
          </cell>
        </row>
        <row r="90">
          <cell r="A90">
            <v>159538</v>
          </cell>
          <cell r="B90" t="str">
            <v>Grapeview School District</v>
          </cell>
          <cell r="C90" t="str">
            <v>Not in last 5 years</v>
          </cell>
        </row>
        <row r="91">
          <cell r="A91">
            <v>160526</v>
          </cell>
          <cell r="B91" t="str">
            <v>Great Northern School District 312</v>
          </cell>
          <cell r="C91" t="str">
            <v>Not in last 5 years</v>
          </cell>
        </row>
        <row r="92">
          <cell r="A92">
            <v>159904</v>
          </cell>
          <cell r="B92" t="str">
            <v>Green Mountain School District</v>
          </cell>
          <cell r="C92" t="str">
            <v>Not in last 5 years</v>
          </cell>
        </row>
        <row r="93">
          <cell r="A93">
            <v>159480</v>
          </cell>
          <cell r="B93" t="str">
            <v>Griffin School District</v>
          </cell>
          <cell r="C93">
            <v>2021</v>
          </cell>
        </row>
        <row r="94">
          <cell r="A94">
            <v>159917</v>
          </cell>
          <cell r="B94" t="str">
            <v>Harrington School District</v>
          </cell>
          <cell r="C94">
            <v>2021</v>
          </cell>
        </row>
        <row r="95">
          <cell r="A95">
            <v>159915</v>
          </cell>
          <cell r="B95" t="str">
            <v>Highland School District</v>
          </cell>
          <cell r="C95" t="str">
            <v>Not in last 5 years</v>
          </cell>
        </row>
        <row r="96">
          <cell r="A96">
            <v>159928</v>
          </cell>
          <cell r="B96" t="str">
            <v>Highline School District</v>
          </cell>
          <cell r="C96" t="str">
            <v>Not in last 5 years</v>
          </cell>
        </row>
        <row r="97">
          <cell r="A97">
            <v>159902</v>
          </cell>
          <cell r="B97" t="str">
            <v>Hockinson School District</v>
          </cell>
          <cell r="C97" t="str">
            <v>Not in last 5 years</v>
          </cell>
        </row>
        <row r="98">
          <cell r="A98">
            <v>159604</v>
          </cell>
          <cell r="B98" t="str">
            <v>Holy Family School - Clarkston</v>
          </cell>
          <cell r="C98" t="str">
            <v>Not in last 5 years</v>
          </cell>
        </row>
        <row r="99">
          <cell r="A99">
            <v>159388</v>
          </cell>
          <cell r="B99" t="str">
            <v>Hood Canal School District</v>
          </cell>
          <cell r="C99" t="str">
            <v>Not in last 5 years</v>
          </cell>
        </row>
        <row r="100">
          <cell r="A100">
            <v>159893</v>
          </cell>
          <cell r="B100" t="str">
            <v>Hoquiam School District</v>
          </cell>
          <cell r="C100" t="str">
            <v>Not in last 5 years</v>
          </cell>
        </row>
        <row r="101">
          <cell r="A101">
            <v>159617</v>
          </cell>
          <cell r="B101" t="str">
            <v>Immaculate Conception Regional School</v>
          </cell>
          <cell r="C101" t="str">
            <v>Not in last 5 years</v>
          </cell>
        </row>
        <row r="102">
          <cell r="A102">
            <v>160557</v>
          </cell>
          <cell r="B102" t="str">
            <v>Impact | Black River Elementary</v>
          </cell>
          <cell r="C102" t="str">
            <v>Not in last 5 years</v>
          </cell>
        </row>
        <row r="103">
          <cell r="A103">
            <v>160531</v>
          </cell>
          <cell r="B103" t="str">
            <v>Impact | Commencement Bay Elementary</v>
          </cell>
          <cell r="C103" t="str">
            <v>Not in last 5 years</v>
          </cell>
        </row>
        <row r="104">
          <cell r="A104">
            <v>160530</v>
          </cell>
          <cell r="B104" t="str">
            <v>Impact | Salish Sea Elementary</v>
          </cell>
          <cell r="C104" t="str">
            <v>Not in last 5 years</v>
          </cell>
        </row>
        <row r="105">
          <cell r="A105">
            <v>160348</v>
          </cell>
          <cell r="B105" t="str">
            <v>Impact Public Schools</v>
          </cell>
          <cell r="C105" t="str">
            <v>Not in last 5 years</v>
          </cell>
        </row>
        <row r="106">
          <cell r="A106">
            <v>159307</v>
          </cell>
          <cell r="B106" t="str">
            <v>Inchelium School District</v>
          </cell>
          <cell r="C106" t="str">
            <v>Not in last 5 years</v>
          </cell>
        </row>
        <row r="107">
          <cell r="A107">
            <v>159396</v>
          </cell>
          <cell r="B107" t="str">
            <v>Index School District</v>
          </cell>
          <cell r="C107" t="str">
            <v>Not in last 5 years</v>
          </cell>
        </row>
        <row r="108">
          <cell r="A108">
            <v>159938</v>
          </cell>
          <cell r="B108" t="str">
            <v>Issaquah School District</v>
          </cell>
          <cell r="C108" t="str">
            <v>Not in last 5 years</v>
          </cell>
        </row>
        <row r="109">
          <cell r="A109">
            <v>158999</v>
          </cell>
          <cell r="B109" t="str">
            <v>Kahlotus School District</v>
          </cell>
          <cell r="C109" t="str">
            <v>Not in last 5 years</v>
          </cell>
        </row>
        <row r="110">
          <cell r="A110">
            <v>159346</v>
          </cell>
          <cell r="B110" t="str">
            <v>Kalama School District</v>
          </cell>
          <cell r="C110" t="str">
            <v>Not in last 5 years</v>
          </cell>
        </row>
        <row r="111">
          <cell r="A111">
            <v>159495</v>
          </cell>
          <cell r="B111" t="str">
            <v>Keller School District</v>
          </cell>
          <cell r="C111">
            <v>2023</v>
          </cell>
        </row>
        <row r="112">
          <cell r="A112">
            <v>159957</v>
          </cell>
          <cell r="B112" t="str">
            <v>Kelso School District</v>
          </cell>
          <cell r="C112">
            <v>2021</v>
          </cell>
        </row>
        <row r="113">
          <cell r="A113">
            <v>159891</v>
          </cell>
          <cell r="B113" t="str">
            <v>Kennewick School District</v>
          </cell>
          <cell r="C113">
            <v>2019</v>
          </cell>
        </row>
        <row r="114">
          <cell r="A114">
            <v>159941</v>
          </cell>
          <cell r="B114" t="str">
            <v>Kent School District</v>
          </cell>
          <cell r="C114" t="str">
            <v>Not in last 5 years</v>
          </cell>
        </row>
        <row r="115">
          <cell r="A115">
            <v>159392</v>
          </cell>
          <cell r="B115" t="str">
            <v>Kettle Falls School District</v>
          </cell>
          <cell r="C115" t="str">
            <v>Not in last 5 years</v>
          </cell>
        </row>
        <row r="116">
          <cell r="A116">
            <v>159897</v>
          </cell>
          <cell r="B116" t="str">
            <v>Kiona-Benton City School District</v>
          </cell>
          <cell r="C116">
            <v>2019</v>
          </cell>
        </row>
        <row r="117">
          <cell r="A117">
            <v>159499</v>
          </cell>
          <cell r="B117" t="str">
            <v>Kittitas School District</v>
          </cell>
          <cell r="C117" t="str">
            <v>Not in last 5 years</v>
          </cell>
        </row>
        <row r="118">
          <cell r="A118">
            <v>159375</v>
          </cell>
          <cell r="B118" t="str">
            <v>Klickitat School District</v>
          </cell>
          <cell r="C118" t="str">
            <v>Not in last 5 years</v>
          </cell>
        </row>
        <row r="119">
          <cell r="A119">
            <v>159903</v>
          </cell>
          <cell r="B119" t="str">
            <v>La Center School District</v>
          </cell>
          <cell r="C119" t="str">
            <v>Not in last 5 years</v>
          </cell>
        </row>
        <row r="120">
          <cell r="A120">
            <v>159318</v>
          </cell>
          <cell r="B120" t="str">
            <v>La Conner School District</v>
          </cell>
          <cell r="C120">
            <v>2023</v>
          </cell>
        </row>
        <row r="121">
          <cell r="A121">
            <v>159672</v>
          </cell>
          <cell r="B121" t="str">
            <v>Lake Chelan School District</v>
          </cell>
          <cell r="C121" t="str">
            <v>Not in last 5 years</v>
          </cell>
        </row>
        <row r="122">
          <cell r="A122">
            <v>159385</v>
          </cell>
          <cell r="B122" t="str">
            <v>Lake Quinault School District</v>
          </cell>
          <cell r="C122">
            <v>2019</v>
          </cell>
        </row>
        <row r="123">
          <cell r="A123">
            <v>159276</v>
          </cell>
          <cell r="B123" t="str">
            <v>Lake Stevens School District</v>
          </cell>
          <cell r="C123" t="str">
            <v>Not in last 5 years</v>
          </cell>
        </row>
        <row r="124">
          <cell r="A124">
            <v>159940</v>
          </cell>
          <cell r="B124" t="str">
            <v>Lake Washington School District</v>
          </cell>
          <cell r="C124" t="str">
            <v>Not in last 5 years</v>
          </cell>
        </row>
        <row r="125">
          <cell r="A125">
            <v>159351</v>
          </cell>
          <cell r="B125" t="str">
            <v>Lakewood School District</v>
          </cell>
          <cell r="C125" t="str">
            <v>Not in last 5 years</v>
          </cell>
        </row>
        <row r="126">
          <cell r="A126">
            <v>159449</v>
          </cell>
          <cell r="B126" t="str">
            <v>Lamont School District</v>
          </cell>
          <cell r="C126" t="str">
            <v>Not in last 5 years</v>
          </cell>
        </row>
        <row r="127">
          <cell r="A127">
            <v>159380</v>
          </cell>
          <cell r="B127" t="str">
            <v>Liberty School District</v>
          </cell>
          <cell r="C127" t="str">
            <v>Not in last 5 years</v>
          </cell>
        </row>
        <row r="128">
          <cell r="A128">
            <v>159444</v>
          </cell>
          <cell r="B128" t="str">
            <v>Lind School District</v>
          </cell>
          <cell r="C128" t="str">
            <v>Not in last 5 years</v>
          </cell>
        </row>
        <row r="129">
          <cell r="A129">
            <v>159910</v>
          </cell>
          <cell r="B129" t="str">
            <v>Longview School District</v>
          </cell>
          <cell r="C129" t="str">
            <v>Not in last 5 years</v>
          </cell>
        </row>
        <row r="130">
          <cell r="A130">
            <v>159587</v>
          </cell>
          <cell r="B130" t="str">
            <v>Loon Lake School District</v>
          </cell>
          <cell r="C130" t="str">
            <v>Not in last 5 years</v>
          </cell>
        </row>
        <row r="131">
          <cell r="A131">
            <v>159431</v>
          </cell>
          <cell r="B131" t="str">
            <v>Lopez Island School District</v>
          </cell>
          <cell r="C131" t="str">
            <v>Not in last 5 years</v>
          </cell>
        </row>
        <row r="132">
          <cell r="A132">
            <v>160485</v>
          </cell>
          <cell r="B132" t="str">
            <v>Lumen Public School</v>
          </cell>
          <cell r="C132" t="str">
            <v>Not in last 5 years</v>
          </cell>
        </row>
        <row r="133">
          <cell r="A133">
            <v>159398</v>
          </cell>
          <cell r="B133" t="str">
            <v>Lummi Indian Business Council</v>
          </cell>
          <cell r="C133" t="str">
            <v>Not in last 5 years</v>
          </cell>
        </row>
        <row r="134">
          <cell r="A134">
            <v>159420</v>
          </cell>
          <cell r="B134" t="str">
            <v>Lyle School District</v>
          </cell>
          <cell r="C134" t="str">
            <v>Not in last 5 years</v>
          </cell>
        </row>
        <row r="135">
          <cell r="A135">
            <v>159530</v>
          </cell>
          <cell r="B135" t="str">
            <v>Lynden School District</v>
          </cell>
          <cell r="C135" t="str">
            <v>Not in last 5 years</v>
          </cell>
        </row>
        <row r="136">
          <cell r="A136">
            <v>159909</v>
          </cell>
          <cell r="B136" t="str">
            <v>Mabton School District</v>
          </cell>
          <cell r="C136" t="str">
            <v>Not in last 5 years</v>
          </cell>
        </row>
        <row r="137">
          <cell r="A137">
            <v>159492</v>
          </cell>
          <cell r="B137" t="str">
            <v>Mansfield School District</v>
          </cell>
          <cell r="C137">
            <v>2023</v>
          </cell>
        </row>
        <row r="138">
          <cell r="A138">
            <v>159489</v>
          </cell>
          <cell r="B138" t="str">
            <v>Manson School District</v>
          </cell>
          <cell r="C138">
            <v>2022</v>
          </cell>
        </row>
        <row r="139">
          <cell r="A139">
            <v>159858</v>
          </cell>
          <cell r="B139" t="str">
            <v>Mary M Knight School District</v>
          </cell>
          <cell r="C139" t="str">
            <v>Not in last 5 years</v>
          </cell>
        </row>
        <row r="140">
          <cell r="A140">
            <v>159430</v>
          </cell>
          <cell r="B140" t="str">
            <v>Mary Walker School District</v>
          </cell>
          <cell r="C140">
            <v>2022</v>
          </cell>
        </row>
        <row r="141">
          <cell r="A141">
            <v>159972</v>
          </cell>
          <cell r="B141" t="str">
            <v>Marysville School District</v>
          </cell>
          <cell r="C141">
            <v>2020</v>
          </cell>
        </row>
        <row r="142">
          <cell r="A142">
            <v>159381</v>
          </cell>
          <cell r="B142" t="str">
            <v>McCleary School District</v>
          </cell>
          <cell r="C142">
            <v>2019</v>
          </cell>
        </row>
        <row r="143">
          <cell r="A143">
            <v>159208</v>
          </cell>
          <cell r="B143" t="str">
            <v>Mead School District</v>
          </cell>
          <cell r="C143">
            <v>2021</v>
          </cell>
        </row>
        <row r="144">
          <cell r="A144">
            <v>159320</v>
          </cell>
          <cell r="B144" t="str">
            <v>Medical Lake School District</v>
          </cell>
          <cell r="C144" t="str">
            <v>Not in last 5 years</v>
          </cell>
        </row>
        <row r="145">
          <cell r="A145">
            <v>159924</v>
          </cell>
          <cell r="B145" t="str">
            <v>Mercer Island School District</v>
          </cell>
          <cell r="C145" t="str">
            <v>Not in last 5 years</v>
          </cell>
        </row>
        <row r="146">
          <cell r="A146">
            <v>159531</v>
          </cell>
          <cell r="B146" t="str">
            <v>Meridian School District</v>
          </cell>
          <cell r="C146" t="str">
            <v>Not in last 5 years</v>
          </cell>
        </row>
        <row r="147">
          <cell r="A147">
            <v>159503</v>
          </cell>
          <cell r="B147" t="str">
            <v>Methow Valley School District</v>
          </cell>
          <cell r="C147" t="str">
            <v>Not in last 5 years</v>
          </cell>
        </row>
        <row r="148">
          <cell r="A148">
            <v>159539</v>
          </cell>
          <cell r="B148" t="str">
            <v>Mill A School District</v>
          </cell>
          <cell r="C148">
            <v>2020</v>
          </cell>
        </row>
        <row r="149">
          <cell r="A149">
            <v>159326</v>
          </cell>
          <cell r="B149" t="str">
            <v>Monroe Public Schools</v>
          </cell>
          <cell r="C149" t="str">
            <v>Not in last 5 years</v>
          </cell>
        </row>
        <row r="150">
          <cell r="A150">
            <v>159395</v>
          </cell>
          <cell r="B150" t="str">
            <v>Montesano School District</v>
          </cell>
          <cell r="C150" t="str">
            <v>Not in last 5 years</v>
          </cell>
        </row>
        <row r="151">
          <cell r="A151">
            <v>159387</v>
          </cell>
          <cell r="B151" t="str">
            <v>Morton School District</v>
          </cell>
          <cell r="C151" t="str">
            <v>Not in last 5 years</v>
          </cell>
        </row>
        <row r="152">
          <cell r="A152">
            <v>159951</v>
          </cell>
          <cell r="B152" t="str">
            <v>Moses Lake School District</v>
          </cell>
          <cell r="C152" t="str">
            <v>Not in last 5 years</v>
          </cell>
        </row>
        <row r="153">
          <cell r="A153">
            <v>159478</v>
          </cell>
          <cell r="B153" t="str">
            <v>Mossyrock School District</v>
          </cell>
          <cell r="C153" t="str">
            <v>Not in last 5 years</v>
          </cell>
        </row>
        <row r="154">
          <cell r="A154">
            <v>159188</v>
          </cell>
          <cell r="B154" t="str">
            <v>Mount Adams School District</v>
          </cell>
          <cell r="C154">
            <v>2024</v>
          </cell>
        </row>
        <row r="155">
          <cell r="A155">
            <v>159526</v>
          </cell>
          <cell r="B155" t="str">
            <v>Mount Baker School District</v>
          </cell>
          <cell r="C155" t="str">
            <v>Not in last 5 years</v>
          </cell>
        </row>
        <row r="156">
          <cell r="A156">
            <v>159974</v>
          </cell>
          <cell r="B156" t="str">
            <v>Mount Vernon School District</v>
          </cell>
          <cell r="C156" t="str">
            <v>Not in last 5 years</v>
          </cell>
        </row>
        <row r="157">
          <cell r="A157">
            <v>160059</v>
          </cell>
          <cell r="B157" t="str">
            <v>Mukilteo School District</v>
          </cell>
          <cell r="C157" t="str">
            <v>Not in last 5 years</v>
          </cell>
        </row>
        <row r="158">
          <cell r="A158">
            <v>159883</v>
          </cell>
          <cell r="B158" t="str">
            <v>Naches Valley School District</v>
          </cell>
          <cell r="C158">
            <v>2020</v>
          </cell>
        </row>
        <row r="159">
          <cell r="A159">
            <v>159566</v>
          </cell>
          <cell r="B159" t="str">
            <v>Napavine School District</v>
          </cell>
          <cell r="C159">
            <v>2021</v>
          </cell>
        </row>
        <row r="160">
          <cell r="A160">
            <v>159374</v>
          </cell>
          <cell r="B160" t="str">
            <v>Naselle-Grays River Valley School District</v>
          </cell>
          <cell r="C160" t="str">
            <v>Not in last 5 years</v>
          </cell>
        </row>
        <row r="161">
          <cell r="A161">
            <v>159635</v>
          </cell>
          <cell r="B161" t="str">
            <v>Nespelem School District</v>
          </cell>
          <cell r="C161" t="str">
            <v>Not in last 5 years</v>
          </cell>
        </row>
        <row r="162">
          <cell r="A162">
            <v>159421</v>
          </cell>
          <cell r="B162" t="str">
            <v>Newport School District</v>
          </cell>
          <cell r="C162">
            <v>2020</v>
          </cell>
        </row>
        <row r="163">
          <cell r="A163">
            <v>159448</v>
          </cell>
          <cell r="B163" t="str">
            <v>Nine Mile Falls School District</v>
          </cell>
          <cell r="C163" t="str">
            <v>Not in last 5 years</v>
          </cell>
        </row>
        <row r="164">
          <cell r="A164">
            <v>159527</v>
          </cell>
          <cell r="B164" t="str">
            <v>Nooksack Valley School District</v>
          </cell>
          <cell r="C164" t="str">
            <v>Not in last 5 years</v>
          </cell>
        </row>
        <row r="165">
          <cell r="A165">
            <v>159336</v>
          </cell>
          <cell r="B165" t="str">
            <v>North Beach School District</v>
          </cell>
          <cell r="C165">
            <v>2019</v>
          </cell>
        </row>
        <row r="166">
          <cell r="A166">
            <v>159285</v>
          </cell>
          <cell r="B166" t="str">
            <v>North Franklin School District</v>
          </cell>
          <cell r="C166" t="str">
            <v>Not in last 5 years</v>
          </cell>
        </row>
        <row r="167">
          <cell r="A167">
            <v>159182</v>
          </cell>
          <cell r="B167" t="str">
            <v>North Kitsap School District</v>
          </cell>
          <cell r="C167" t="str">
            <v>Not in last 5 years</v>
          </cell>
        </row>
        <row r="168">
          <cell r="A168">
            <v>159504</v>
          </cell>
          <cell r="B168" t="str">
            <v>North Mason School District</v>
          </cell>
          <cell r="C168" t="str">
            <v>Not in last 5 years</v>
          </cell>
        </row>
        <row r="169">
          <cell r="A169">
            <v>159338</v>
          </cell>
          <cell r="B169" t="str">
            <v>North River School District</v>
          </cell>
          <cell r="C169" t="str">
            <v>Not in last 5 years</v>
          </cell>
        </row>
        <row r="170">
          <cell r="A170">
            <v>159981</v>
          </cell>
          <cell r="B170" t="str">
            <v>North Thurston School District</v>
          </cell>
          <cell r="C170">
            <v>2022</v>
          </cell>
        </row>
        <row r="171">
          <cell r="A171">
            <v>159462</v>
          </cell>
          <cell r="B171" t="str">
            <v>Northport School District</v>
          </cell>
          <cell r="C171" t="str">
            <v>Not in last 5 years</v>
          </cell>
        </row>
        <row r="172">
          <cell r="A172">
            <v>159895</v>
          </cell>
          <cell r="B172" t="str">
            <v>Northshore School District</v>
          </cell>
          <cell r="C172">
            <v>2022</v>
          </cell>
        </row>
        <row r="173">
          <cell r="A173">
            <v>159980</v>
          </cell>
          <cell r="B173" t="str">
            <v>Oak Harbor School District</v>
          </cell>
          <cell r="C173" t="str">
            <v>Not in last 5 years</v>
          </cell>
        </row>
        <row r="174">
          <cell r="A174">
            <v>159451</v>
          </cell>
          <cell r="B174" t="str">
            <v>Oakesdale School District</v>
          </cell>
          <cell r="C174" t="str">
            <v>Not in last 5 years</v>
          </cell>
        </row>
        <row r="175">
          <cell r="A175">
            <v>159389</v>
          </cell>
          <cell r="B175" t="str">
            <v>Oakville School District</v>
          </cell>
          <cell r="C175" t="str">
            <v>Not in last 5 years</v>
          </cell>
        </row>
        <row r="176">
          <cell r="A176">
            <v>159356</v>
          </cell>
          <cell r="B176" t="str">
            <v>Ocean Beach School District</v>
          </cell>
          <cell r="C176">
            <v>2022</v>
          </cell>
        </row>
        <row r="177">
          <cell r="A177">
            <v>159377</v>
          </cell>
          <cell r="B177" t="str">
            <v>Ocosta School District</v>
          </cell>
          <cell r="C177" t="str">
            <v>Not in last 5 years</v>
          </cell>
        </row>
        <row r="178">
          <cell r="A178">
            <v>159905</v>
          </cell>
          <cell r="B178" t="str">
            <v>Odessa School District</v>
          </cell>
          <cell r="C178">
            <v>2023</v>
          </cell>
        </row>
        <row r="179">
          <cell r="A179">
            <v>159343</v>
          </cell>
          <cell r="B179" t="str">
            <v>Okanogan School District</v>
          </cell>
          <cell r="C179">
            <v>2021</v>
          </cell>
        </row>
        <row r="180">
          <cell r="A180">
            <v>159923</v>
          </cell>
          <cell r="B180" t="str">
            <v>Olympia School District</v>
          </cell>
          <cell r="C180" t="str">
            <v>Not in last 5 years</v>
          </cell>
        </row>
        <row r="181">
          <cell r="A181">
            <v>159344</v>
          </cell>
          <cell r="B181" t="str">
            <v>Omak School District</v>
          </cell>
          <cell r="C181">
            <v>2022</v>
          </cell>
        </row>
        <row r="182">
          <cell r="A182">
            <v>159483</v>
          </cell>
          <cell r="B182" t="str">
            <v>Onalaska School District</v>
          </cell>
          <cell r="C182">
            <v>2019</v>
          </cell>
        </row>
        <row r="183">
          <cell r="A183">
            <v>159590</v>
          </cell>
          <cell r="B183" t="str">
            <v>Onion Creek School District</v>
          </cell>
          <cell r="C183" t="str">
            <v>Not in last 5 years</v>
          </cell>
        </row>
        <row r="184">
          <cell r="A184">
            <v>159427</v>
          </cell>
          <cell r="B184" t="str">
            <v>Orcas Island School District</v>
          </cell>
          <cell r="C184" t="str">
            <v>Not in last 5 years</v>
          </cell>
        </row>
        <row r="185">
          <cell r="A185">
            <v>159488</v>
          </cell>
          <cell r="B185" t="str">
            <v>Orient School District</v>
          </cell>
          <cell r="C185" t="str">
            <v>Not in last 5 years</v>
          </cell>
        </row>
        <row r="186">
          <cell r="A186">
            <v>159520</v>
          </cell>
          <cell r="B186" t="str">
            <v>Orondo School District</v>
          </cell>
          <cell r="C186">
            <v>2023</v>
          </cell>
        </row>
        <row r="187">
          <cell r="A187">
            <v>159301</v>
          </cell>
          <cell r="B187" t="str">
            <v>Oroville School District</v>
          </cell>
          <cell r="C187" t="str">
            <v>Not in last 5 years</v>
          </cell>
        </row>
        <row r="188">
          <cell r="A188">
            <v>160003</v>
          </cell>
          <cell r="B188" t="str">
            <v>Orting School District</v>
          </cell>
          <cell r="C188" t="str">
            <v>Not in last 5 years</v>
          </cell>
        </row>
        <row r="189">
          <cell r="A189">
            <v>159249</v>
          </cell>
          <cell r="B189" t="str">
            <v>Othello School District</v>
          </cell>
          <cell r="C189" t="str">
            <v>Not in last 5 years</v>
          </cell>
        </row>
        <row r="190">
          <cell r="A190">
            <v>159540</v>
          </cell>
          <cell r="B190" t="str">
            <v>Palisades School District</v>
          </cell>
          <cell r="C190" t="str">
            <v>Not in last 5 years</v>
          </cell>
        </row>
        <row r="191">
          <cell r="A191">
            <v>159452</v>
          </cell>
          <cell r="B191" t="str">
            <v>Palouse School District</v>
          </cell>
          <cell r="C191">
            <v>2023</v>
          </cell>
        </row>
        <row r="192">
          <cell r="A192">
            <v>159073</v>
          </cell>
          <cell r="B192" t="str">
            <v>Paschal Sherman Indian School</v>
          </cell>
          <cell r="C192">
            <v>2024</v>
          </cell>
        </row>
        <row r="193">
          <cell r="A193">
            <v>159945</v>
          </cell>
          <cell r="B193" t="str">
            <v>Pasco School District</v>
          </cell>
          <cell r="C193" t="str">
            <v>Not in last 5 years</v>
          </cell>
        </row>
        <row r="194">
          <cell r="A194">
            <v>159634</v>
          </cell>
          <cell r="B194" t="str">
            <v>Pateros School District</v>
          </cell>
          <cell r="C194" t="str">
            <v>Not in last 5 years</v>
          </cell>
        </row>
        <row r="195">
          <cell r="A195">
            <v>159896</v>
          </cell>
          <cell r="B195" t="str">
            <v>Paterson School District</v>
          </cell>
          <cell r="C195" t="str">
            <v>Not in last 5 years</v>
          </cell>
        </row>
        <row r="196">
          <cell r="A196">
            <v>159423</v>
          </cell>
          <cell r="B196" t="str">
            <v>Pe Ell School District</v>
          </cell>
          <cell r="C196" t="str">
            <v>Not in last 5 years</v>
          </cell>
        </row>
        <row r="197">
          <cell r="A197">
            <v>159268</v>
          </cell>
          <cell r="B197" t="str">
            <v>Peninsula School District</v>
          </cell>
          <cell r="C197" t="str">
            <v>Not in last 5 years</v>
          </cell>
        </row>
        <row r="198">
          <cell r="A198">
            <v>160514</v>
          </cell>
          <cell r="B198" t="str">
            <v>Pinnacles Prep Charter School</v>
          </cell>
          <cell r="C198" t="str">
            <v>Not in last 5 years</v>
          </cell>
        </row>
        <row r="199">
          <cell r="A199">
            <v>159424</v>
          </cell>
          <cell r="B199" t="str">
            <v>Pioneer School District</v>
          </cell>
          <cell r="C199" t="str">
            <v>Not in last 5 years</v>
          </cell>
        </row>
        <row r="200">
          <cell r="A200">
            <v>159474</v>
          </cell>
          <cell r="B200" t="str">
            <v>Pomeroy School District</v>
          </cell>
          <cell r="C200" t="str">
            <v>Not in last 5 years</v>
          </cell>
        </row>
        <row r="201">
          <cell r="A201">
            <v>159886</v>
          </cell>
          <cell r="B201" t="str">
            <v>Port Angeles School District</v>
          </cell>
          <cell r="C201" t="str">
            <v>Not in last 5 years</v>
          </cell>
        </row>
        <row r="202">
          <cell r="A202">
            <v>159440</v>
          </cell>
          <cell r="B202" t="str">
            <v>Port Townsend School District</v>
          </cell>
          <cell r="C202" t="str">
            <v>Not in last 5 years</v>
          </cell>
        </row>
        <row r="203">
          <cell r="A203">
            <v>159524</v>
          </cell>
          <cell r="B203" t="str">
            <v>Prescott School District</v>
          </cell>
          <cell r="C203">
            <v>2022</v>
          </cell>
        </row>
        <row r="204">
          <cell r="A204">
            <v>160160</v>
          </cell>
          <cell r="B204" t="str">
            <v>PRIDE Prep Schools</v>
          </cell>
          <cell r="C204">
            <v>2020</v>
          </cell>
        </row>
        <row r="205">
          <cell r="A205">
            <v>159889</v>
          </cell>
          <cell r="B205" t="str">
            <v>Prosser School District</v>
          </cell>
          <cell r="C205">
            <v>2023</v>
          </cell>
        </row>
        <row r="206">
          <cell r="A206">
            <v>159971</v>
          </cell>
          <cell r="B206" t="str">
            <v>Pullman School District</v>
          </cell>
          <cell r="C206" t="str">
            <v>Not in last 5 years</v>
          </cell>
        </row>
        <row r="207">
          <cell r="A207">
            <v>159884</v>
          </cell>
          <cell r="B207" t="str">
            <v>Puyallup School District</v>
          </cell>
          <cell r="C207">
            <v>2019</v>
          </cell>
        </row>
        <row r="208">
          <cell r="A208">
            <v>159455</v>
          </cell>
          <cell r="B208" t="str">
            <v>Queets Clearwater School District</v>
          </cell>
          <cell r="C208" t="str">
            <v>Not in last 5 years</v>
          </cell>
        </row>
        <row r="209">
          <cell r="A209">
            <v>159322</v>
          </cell>
          <cell r="B209" t="str">
            <v>Quilcene School District</v>
          </cell>
          <cell r="C209" t="str">
            <v>Not in last 5 years</v>
          </cell>
        </row>
        <row r="210">
          <cell r="A210">
            <v>159684</v>
          </cell>
          <cell r="B210" t="str">
            <v>Quileute Tribal School</v>
          </cell>
          <cell r="C210" t="str">
            <v>Not in last 5 years</v>
          </cell>
        </row>
        <row r="211">
          <cell r="A211">
            <v>159405</v>
          </cell>
          <cell r="B211" t="str">
            <v>Quillayute Valley School District</v>
          </cell>
          <cell r="C211">
            <v>2020</v>
          </cell>
        </row>
        <row r="212">
          <cell r="A212">
            <v>159963</v>
          </cell>
          <cell r="B212" t="str">
            <v>Quincy School District</v>
          </cell>
          <cell r="C212" t="str">
            <v>Not in last 5 years</v>
          </cell>
        </row>
        <row r="213">
          <cell r="A213">
            <v>160170</v>
          </cell>
          <cell r="B213" t="str">
            <v>Rainier Prep</v>
          </cell>
          <cell r="C213" t="str">
            <v>Not in last 5 years</v>
          </cell>
        </row>
        <row r="214">
          <cell r="A214">
            <v>159399</v>
          </cell>
          <cell r="B214" t="str">
            <v>Rainier School District</v>
          </cell>
          <cell r="C214" t="str">
            <v>Not in last 5 years</v>
          </cell>
        </row>
        <row r="215">
          <cell r="A215">
            <v>160335</v>
          </cell>
          <cell r="B215" t="str">
            <v>Rainier Valley Leadership Academy (formerly Green Dot Public Schools Rainier Valley)</v>
          </cell>
          <cell r="C215">
            <v>2021</v>
          </cell>
        </row>
        <row r="216">
          <cell r="A216">
            <v>159355</v>
          </cell>
          <cell r="B216" t="str">
            <v>Raymond School District</v>
          </cell>
          <cell r="C216" t="str">
            <v>Not in last 5 years</v>
          </cell>
        </row>
        <row r="217">
          <cell r="A217">
            <v>159921</v>
          </cell>
          <cell r="B217" t="str">
            <v>Reardan-Edwall School District</v>
          </cell>
          <cell r="C217" t="str">
            <v>Not in last 5 years</v>
          </cell>
        </row>
        <row r="218">
          <cell r="A218">
            <v>159931</v>
          </cell>
          <cell r="B218" t="str">
            <v>Renton School District</v>
          </cell>
          <cell r="C218" t="str">
            <v>Not in last 5 years</v>
          </cell>
        </row>
        <row r="219">
          <cell r="A219">
            <v>159306</v>
          </cell>
          <cell r="B219" t="str">
            <v>Republic School District</v>
          </cell>
          <cell r="C219" t="str">
            <v>Not in last 5 years</v>
          </cell>
        </row>
        <row r="220">
          <cell r="A220">
            <v>160034</v>
          </cell>
          <cell r="B220" t="str">
            <v>Richland School District</v>
          </cell>
          <cell r="C220" t="str">
            <v>Not in last 5 years</v>
          </cell>
        </row>
        <row r="221">
          <cell r="A221">
            <v>160022</v>
          </cell>
          <cell r="B221" t="str">
            <v>Ridgefield School District</v>
          </cell>
          <cell r="C221" t="str">
            <v>Not in last 5 years</v>
          </cell>
        </row>
        <row r="222">
          <cell r="A222">
            <v>159445</v>
          </cell>
          <cell r="B222" t="str">
            <v>Ritzville School District</v>
          </cell>
          <cell r="C222" t="str">
            <v>Not in last 5 years</v>
          </cell>
        </row>
        <row r="223">
          <cell r="A223">
            <v>159401</v>
          </cell>
          <cell r="B223" t="str">
            <v>Riverside School District</v>
          </cell>
          <cell r="C223" t="str">
            <v>Not in last 5 years</v>
          </cell>
        </row>
        <row r="224">
          <cell r="A224">
            <v>159934</v>
          </cell>
          <cell r="B224" t="str">
            <v>Riverview School District</v>
          </cell>
          <cell r="C224" t="str">
            <v>Not in last 5 years</v>
          </cell>
        </row>
        <row r="225">
          <cell r="A225">
            <v>159419</v>
          </cell>
          <cell r="B225" t="str">
            <v>Rochester School District</v>
          </cell>
          <cell r="C225" t="str">
            <v>Not in last 5 years</v>
          </cell>
        </row>
        <row r="226">
          <cell r="A226">
            <v>159494</v>
          </cell>
          <cell r="B226" t="str">
            <v>Rosalia School District</v>
          </cell>
          <cell r="C226" t="str">
            <v>Not in last 5 years</v>
          </cell>
        </row>
        <row r="227">
          <cell r="A227">
            <v>159969</v>
          </cell>
          <cell r="B227" t="str">
            <v>Royal School District</v>
          </cell>
          <cell r="C227" t="str">
            <v>Not in last 5 years</v>
          </cell>
        </row>
        <row r="228">
          <cell r="A228">
            <v>159386</v>
          </cell>
          <cell r="B228" t="str">
            <v>Saint John School District</v>
          </cell>
          <cell r="C228" t="str">
            <v>Not in last 5 years</v>
          </cell>
        </row>
        <row r="229">
          <cell r="A229">
            <v>159379</v>
          </cell>
          <cell r="B229" t="str">
            <v>San Juan Island School District</v>
          </cell>
          <cell r="C229">
            <v>2024</v>
          </cell>
        </row>
        <row r="230">
          <cell r="A230">
            <v>159733</v>
          </cell>
          <cell r="B230" t="str">
            <v>Satsop School District</v>
          </cell>
          <cell r="C230" t="str">
            <v>Not in last 5 years</v>
          </cell>
        </row>
        <row r="231">
          <cell r="A231">
            <v>159880</v>
          </cell>
          <cell r="B231" t="str">
            <v>Seattle School District</v>
          </cell>
          <cell r="C231" t="str">
            <v>Not in last 5 years</v>
          </cell>
        </row>
        <row r="232">
          <cell r="A232">
            <v>159978</v>
          </cell>
          <cell r="B232" t="str">
            <v>Sedro-Woolley School District</v>
          </cell>
          <cell r="C232">
            <v>2024</v>
          </cell>
        </row>
        <row r="233">
          <cell r="A233">
            <v>159908</v>
          </cell>
          <cell r="B233" t="str">
            <v>Selah School District</v>
          </cell>
          <cell r="C233" t="str">
            <v>Not in last 5 years</v>
          </cell>
        </row>
        <row r="234">
          <cell r="A234">
            <v>159496</v>
          </cell>
          <cell r="B234" t="str">
            <v>Selkirk School District</v>
          </cell>
          <cell r="C234">
            <v>2023</v>
          </cell>
        </row>
        <row r="235">
          <cell r="A235">
            <v>159340</v>
          </cell>
          <cell r="B235" t="str">
            <v>Sequim School District</v>
          </cell>
          <cell r="C235" t="str">
            <v>Not in last 5 years</v>
          </cell>
        </row>
        <row r="236">
          <cell r="A236">
            <v>159487</v>
          </cell>
          <cell r="B236" t="str">
            <v>Shelton School District</v>
          </cell>
          <cell r="C236" t="str">
            <v>Not in last 5 years</v>
          </cell>
        </row>
        <row r="237">
          <cell r="A237">
            <v>159939</v>
          </cell>
          <cell r="B237" t="str">
            <v>Shoreline School District</v>
          </cell>
          <cell r="C237">
            <v>2019</v>
          </cell>
        </row>
        <row r="238">
          <cell r="A238">
            <v>159567</v>
          </cell>
          <cell r="B238" t="str">
            <v>Skamania School District</v>
          </cell>
          <cell r="C238" t="str">
            <v>Not in last 5 years</v>
          </cell>
        </row>
        <row r="239">
          <cell r="A239">
            <v>159461</v>
          </cell>
          <cell r="B239" t="str">
            <v>Skykomish School District</v>
          </cell>
          <cell r="C239" t="str">
            <v>Not in last 5 years</v>
          </cell>
        </row>
        <row r="240">
          <cell r="A240">
            <v>159975</v>
          </cell>
          <cell r="B240" t="str">
            <v>Snohomish School District</v>
          </cell>
          <cell r="C240">
            <v>2019</v>
          </cell>
        </row>
        <row r="241">
          <cell r="A241">
            <v>159937</v>
          </cell>
          <cell r="B241" t="str">
            <v>Snoqualmie Valley School District</v>
          </cell>
          <cell r="C241" t="str">
            <v>Not in last 5 years</v>
          </cell>
        </row>
        <row r="242">
          <cell r="A242">
            <v>159960</v>
          </cell>
          <cell r="B242" t="str">
            <v>Soap Lake School District</v>
          </cell>
          <cell r="C242" t="str">
            <v>Not in last 5 years</v>
          </cell>
        </row>
        <row r="243">
          <cell r="A243">
            <v>159393</v>
          </cell>
          <cell r="B243" t="str">
            <v>South Bend School District</v>
          </cell>
          <cell r="C243">
            <v>2019</v>
          </cell>
        </row>
        <row r="244">
          <cell r="A244">
            <v>159930</v>
          </cell>
          <cell r="B244" t="str">
            <v>South Kitsap School District</v>
          </cell>
          <cell r="C244" t="str">
            <v>Not in last 5 years</v>
          </cell>
        </row>
        <row r="245">
          <cell r="A245">
            <v>159327</v>
          </cell>
          <cell r="B245" t="str">
            <v>South Whidbey School District</v>
          </cell>
          <cell r="C245">
            <v>2021</v>
          </cell>
        </row>
        <row r="246">
          <cell r="A246">
            <v>159560</v>
          </cell>
          <cell r="B246" t="str">
            <v>Southside School District</v>
          </cell>
          <cell r="C246" t="str">
            <v>Not in last 5 years</v>
          </cell>
        </row>
        <row r="247">
          <cell r="A247">
            <v>160165</v>
          </cell>
          <cell r="B247" t="str">
            <v>Spokane International Academy</v>
          </cell>
          <cell r="C247">
            <v>2021</v>
          </cell>
        </row>
        <row r="248">
          <cell r="A248">
            <v>159900</v>
          </cell>
          <cell r="B248" t="str">
            <v>Spokane School District</v>
          </cell>
          <cell r="C248">
            <v>2021</v>
          </cell>
        </row>
        <row r="249">
          <cell r="A249">
            <v>159877</v>
          </cell>
          <cell r="B249" t="str">
            <v>Sprague School District</v>
          </cell>
          <cell r="C249" t="str">
            <v>Not in last 5 years</v>
          </cell>
        </row>
        <row r="250">
          <cell r="A250">
            <v>159132</v>
          </cell>
          <cell r="B250" t="str">
            <v>St. Joseph Parish School</v>
          </cell>
          <cell r="C250" t="str">
            <v>Not in last 5 years</v>
          </cell>
        </row>
        <row r="251">
          <cell r="A251">
            <v>159470</v>
          </cell>
          <cell r="B251" t="str">
            <v>St. Joseph/Marquette School</v>
          </cell>
          <cell r="C251" t="str">
            <v>Not in last 5 years</v>
          </cell>
        </row>
        <row r="252">
          <cell r="A252">
            <v>159177</v>
          </cell>
          <cell r="B252" t="str">
            <v>St. Rose of Lima Catholic School</v>
          </cell>
          <cell r="C252" t="str">
            <v>Not in last 5 years</v>
          </cell>
        </row>
        <row r="253">
          <cell r="A253">
            <v>159142</v>
          </cell>
          <cell r="B253" t="str">
            <v>St. Rose School</v>
          </cell>
          <cell r="C253" t="str">
            <v>Not in last 5 years</v>
          </cell>
        </row>
        <row r="254">
          <cell r="A254">
            <v>159366</v>
          </cell>
          <cell r="B254" t="str">
            <v>Stanwood School District</v>
          </cell>
          <cell r="C254" t="str">
            <v>Not in last 5 years</v>
          </cell>
        </row>
        <row r="255">
          <cell r="A255">
            <v>160510</v>
          </cell>
          <cell r="B255" t="str">
            <v>Starbuck School District #35</v>
          </cell>
          <cell r="C255">
            <v>2022</v>
          </cell>
        </row>
        <row r="256">
          <cell r="A256">
            <v>159390</v>
          </cell>
          <cell r="B256" t="str">
            <v>Steilacoom Historical School District</v>
          </cell>
          <cell r="C256">
            <v>2021</v>
          </cell>
        </row>
        <row r="257">
          <cell r="A257">
            <v>159354</v>
          </cell>
          <cell r="B257" t="str">
            <v>Stevenson Carson School District</v>
          </cell>
          <cell r="C257">
            <v>2022</v>
          </cell>
        </row>
        <row r="258">
          <cell r="A258">
            <v>159367</v>
          </cell>
          <cell r="B258" t="str">
            <v>Sultan School District</v>
          </cell>
          <cell r="C258" t="str">
            <v>Not in last 5 years</v>
          </cell>
        </row>
        <row r="259">
          <cell r="A259">
            <v>160297</v>
          </cell>
          <cell r="B259" t="str">
            <v>Summit Public Schools - Atlas</v>
          </cell>
          <cell r="C259">
            <v>2023</v>
          </cell>
        </row>
        <row r="260">
          <cell r="A260">
            <v>160175</v>
          </cell>
          <cell r="B260" t="str">
            <v>Summit Public Schools - Olympus</v>
          </cell>
          <cell r="C260">
            <v>2023</v>
          </cell>
        </row>
        <row r="261">
          <cell r="A261">
            <v>160190</v>
          </cell>
          <cell r="B261" t="str">
            <v>Summit Public Schools - Sierra</v>
          </cell>
          <cell r="C261">
            <v>2023</v>
          </cell>
        </row>
        <row r="262">
          <cell r="A262">
            <v>159865</v>
          </cell>
          <cell r="B262" t="str">
            <v>Summit Valley School District</v>
          </cell>
          <cell r="C262" t="str">
            <v>Not in last 5 years</v>
          </cell>
        </row>
        <row r="263">
          <cell r="A263">
            <v>160057</v>
          </cell>
          <cell r="B263" t="str">
            <v>Sumner-Bonney Lake  School District</v>
          </cell>
          <cell r="C263" t="str">
            <v>Not in last 5 years</v>
          </cell>
        </row>
        <row r="264">
          <cell r="A264">
            <v>159913</v>
          </cell>
          <cell r="B264" t="str">
            <v>Sunnyside School District</v>
          </cell>
          <cell r="C264">
            <v>2021</v>
          </cell>
        </row>
        <row r="265">
          <cell r="A265">
            <v>159888</v>
          </cell>
          <cell r="B265" t="str">
            <v>Tacoma School District</v>
          </cell>
          <cell r="C265" t="str">
            <v>Not in last 5 years</v>
          </cell>
        </row>
        <row r="266">
          <cell r="A266">
            <v>160002</v>
          </cell>
          <cell r="B266" t="str">
            <v>Taholah School District</v>
          </cell>
          <cell r="C266">
            <v>2021</v>
          </cell>
        </row>
        <row r="267">
          <cell r="A267">
            <v>159936</v>
          </cell>
          <cell r="B267" t="str">
            <v>Tahoma School District</v>
          </cell>
          <cell r="C267" t="str">
            <v>Not in last 5 years</v>
          </cell>
        </row>
        <row r="268">
          <cell r="A268">
            <v>159493</v>
          </cell>
          <cell r="B268" t="str">
            <v>Tekoa School District</v>
          </cell>
          <cell r="C268" t="str">
            <v>Not in last 5 years</v>
          </cell>
        </row>
        <row r="269">
          <cell r="A269">
            <v>159433</v>
          </cell>
          <cell r="B269" t="str">
            <v>Tenino School District</v>
          </cell>
          <cell r="C269" t="str">
            <v>Not in last 5 years</v>
          </cell>
        </row>
        <row r="270">
          <cell r="A270">
            <v>159500</v>
          </cell>
          <cell r="B270" t="str">
            <v>Thorp School District</v>
          </cell>
          <cell r="C270" t="str">
            <v>Not in last 5 years</v>
          </cell>
        </row>
        <row r="271">
          <cell r="A271">
            <v>159400</v>
          </cell>
          <cell r="B271" t="str">
            <v>Toledo School District</v>
          </cell>
          <cell r="C271" t="str">
            <v>Not in last 5 years</v>
          </cell>
        </row>
        <row r="272">
          <cell r="A272">
            <v>159436</v>
          </cell>
          <cell r="B272" t="str">
            <v>Tonasket School District</v>
          </cell>
          <cell r="C272">
            <v>2019</v>
          </cell>
        </row>
        <row r="273">
          <cell r="A273">
            <v>159914</v>
          </cell>
          <cell r="B273" t="str">
            <v>Toppenish School District</v>
          </cell>
          <cell r="C273" t="str">
            <v>Not in last 5 years</v>
          </cell>
        </row>
        <row r="274">
          <cell r="A274">
            <v>159523</v>
          </cell>
          <cell r="B274" t="str">
            <v>Touchet School District</v>
          </cell>
          <cell r="C274" t="str">
            <v>Not in last 5 years</v>
          </cell>
        </row>
        <row r="275">
          <cell r="A275">
            <v>159350</v>
          </cell>
          <cell r="B275" t="str">
            <v>Toutle Lake School District</v>
          </cell>
          <cell r="C275" t="str">
            <v>Not in last 5 years</v>
          </cell>
        </row>
        <row r="276">
          <cell r="A276">
            <v>159610</v>
          </cell>
          <cell r="B276" t="str">
            <v>Trinity Catholic School</v>
          </cell>
          <cell r="C276">
            <v>2024</v>
          </cell>
        </row>
        <row r="277">
          <cell r="A277">
            <v>160037</v>
          </cell>
          <cell r="B277" t="str">
            <v>Tukwila School District</v>
          </cell>
          <cell r="C277" t="str">
            <v>Not in last 5 years</v>
          </cell>
        </row>
        <row r="278">
          <cell r="A278">
            <v>159329</v>
          </cell>
          <cell r="B278" t="str">
            <v>Tumwater School District</v>
          </cell>
          <cell r="C278" t="str">
            <v>Not in last 5 years</v>
          </cell>
        </row>
        <row r="279">
          <cell r="A279">
            <v>159882</v>
          </cell>
          <cell r="B279" t="str">
            <v>Union Gap School District</v>
          </cell>
          <cell r="C279">
            <v>2023</v>
          </cell>
        </row>
        <row r="280">
          <cell r="A280">
            <v>159991</v>
          </cell>
          <cell r="B280" t="str">
            <v>University Place School District</v>
          </cell>
          <cell r="C280" t="str">
            <v>Not in last 5 years</v>
          </cell>
        </row>
        <row r="281">
          <cell r="A281">
            <v>159450</v>
          </cell>
          <cell r="B281" t="str">
            <v>Valley School District</v>
          </cell>
          <cell r="C281">
            <v>2019</v>
          </cell>
        </row>
        <row r="282">
          <cell r="A282">
            <v>159879</v>
          </cell>
          <cell r="B282" t="str">
            <v>Vancouver School District</v>
          </cell>
          <cell r="C282" t="str">
            <v>Not in last 5 years</v>
          </cell>
        </row>
        <row r="283">
          <cell r="A283">
            <v>159929</v>
          </cell>
          <cell r="B283" t="str">
            <v>Vashon Island School District</v>
          </cell>
          <cell r="C283" t="str">
            <v>Not in last 5 years</v>
          </cell>
        </row>
        <row r="284">
          <cell r="A284">
            <v>159737</v>
          </cell>
          <cell r="B284" t="str">
            <v>Visitation Catholic School</v>
          </cell>
          <cell r="C284" t="str">
            <v>Not in last 5 years</v>
          </cell>
        </row>
        <row r="285">
          <cell r="A285">
            <v>159521</v>
          </cell>
          <cell r="B285" t="str">
            <v>WA HE LUT Indian School Agency</v>
          </cell>
          <cell r="C285" t="str">
            <v>Not in last 5 years</v>
          </cell>
        </row>
        <row r="286">
          <cell r="A286">
            <v>159190</v>
          </cell>
          <cell r="B286" t="str">
            <v>Wahkiakum School District</v>
          </cell>
          <cell r="C286" t="str">
            <v>Not in last 5 years</v>
          </cell>
        </row>
        <row r="287">
          <cell r="A287">
            <v>159983</v>
          </cell>
          <cell r="B287" t="str">
            <v>Wahluke School District</v>
          </cell>
          <cell r="C287">
            <v>2023</v>
          </cell>
        </row>
        <row r="288">
          <cell r="A288">
            <v>159519</v>
          </cell>
          <cell r="B288" t="str">
            <v>Waitsburg School District</v>
          </cell>
          <cell r="C288" t="str">
            <v>Not in last 5 years</v>
          </cell>
        </row>
        <row r="289">
          <cell r="A289">
            <v>159977</v>
          </cell>
          <cell r="B289" t="str">
            <v>Walla Walla School District</v>
          </cell>
          <cell r="C289" t="str">
            <v>Not in last 5 years</v>
          </cell>
        </row>
        <row r="290">
          <cell r="A290">
            <v>159919</v>
          </cell>
          <cell r="B290" t="str">
            <v>Wapato School District</v>
          </cell>
          <cell r="C290" t="str">
            <v>Not in last 5 years</v>
          </cell>
        </row>
        <row r="291">
          <cell r="A291">
            <v>159966</v>
          </cell>
          <cell r="B291" t="str">
            <v>Warden School District</v>
          </cell>
          <cell r="C291" t="str">
            <v>Not in last 5 years</v>
          </cell>
        </row>
        <row r="292">
          <cell r="A292">
            <v>160231</v>
          </cell>
          <cell r="B292" t="str">
            <v>Washington Conference of Seventh-day Adventists-Orcas Island Christian School</v>
          </cell>
          <cell r="C292" t="str">
            <v>Not in last 5 years</v>
          </cell>
        </row>
        <row r="293">
          <cell r="A293">
            <v>159906</v>
          </cell>
          <cell r="B293" t="str">
            <v>Washougal School District</v>
          </cell>
          <cell r="C293">
            <v>2019</v>
          </cell>
        </row>
        <row r="294">
          <cell r="A294">
            <v>159442</v>
          </cell>
          <cell r="B294" t="str">
            <v>Washtucna School District</v>
          </cell>
          <cell r="C294" t="str">
            <v>Not in last 5 years</v>
          </cell>
        </row>
        <row r="295">
          <cell r="A295">
            <v>159447</v>
          </cell>
          <cell r="B295" t="str">
            <v>Waterville School District</v>
          </cell>
          <cell r="C295" t="str">
            <v>Not in last 5 years</v>
          </cell>
        </row>
        <row r="296">
          <cell r="A296">
            <v>159453</v>
          </cell>
          <cell r="B296" t="str">
            <v>Wellpinit School District</v>
          </cell>
          <cell r="C296" t="str">
            <v>Not in last 5 years</v>
          </cell>
        </row>
        <row r="297">
          <cell r="A297">
            <v>159953</v>
          </cell>
          <cell r="B297" t="str">
            <v>Wenatchee School District</v>
          </cell>
          <cell r="C297" t="str">
            <v>Not in last 5 years</v>
          </cell>
        </row>
        <row r="298">
          <cell r="A298">
            <v>159986</v>
          </cell>
          <cell r="B298" t="str">
            <v>West Valley School District-Spokane</v>
          </cell>
          <cell r="C298">
            <v>2021</v>
          </cell>
        </row>
        <row r="299">
          <cell r="A299">
            <v>159958</v>
          </cell>
          <cell r="B299" t="str">
            <v>West Valley School District-Yakima</v>
          </cell>
          <cell r="C299" t="str">
            <v>Not in last 5 years</v>
          </cell>
        </row>
        <row r="300">
          <cell r="A300">
            <v>159435</v>
          </cell>
          <cell r="B300" t="str">
            <v>White Pass School District</v>
          </cell>
          <cell r="C300" t="str">
            <v>Not in last 5 years</v>
          </cell>
        </row>
        <row r="301">
          <cell r="A301">
            <v>159558</v>
          </cell>
          <cell r="B301" t="str">
            <v>White River School District</v>
          </cell>
          <cell r="C301" t="str">
            <v>Not in last 5 years</v>
          </cell>
        </row>
        <row r="302">
          <cell r="A302">
            <v>159418</v>
          </cell>
          <cell r="B302" t="str">
            <v>White Salmon Valley School District</v>
          </cell>
          <cell r="C302" t="str">
            <v>Not in last 5 years</v>
          </cell>
        </row>
        <row r="303">
          <cell r="A303">
            <v>159912</v>
          </cell>
          <cell r="B303" t="str">
            <v>Wilbur School District</v>
          </cell>
          <cell r="C303" t="str">
            <v>Not in last 5 years</v>
          </cell>
        </row>
        <row r="304">
          <cell r="A304">
            <v>159403</v>
          </cell>
          <cell r="B304" t="str">
            <v>Willapa Valley School District</v>
          </cell>
          <cell r="C304">
            <v>2021</v>
          </cell>
        </row>
        <row r="305">
          <cell r="A305">
            <v>159970</v>
          </cell>
          <cell r="B305" t="str">
            <v>Wilson Creek School District</v>
          </cell>
          <cell r="C305" t="str">
            <v>Not in last 5 years</v>
          </cell>
        </row>
        <row r="306">
          <cell r="A306">
            <v>159477</v>
          </cell>
          <cell r="B306" t="str">
            <v>Winlock School District</v>
          </cell>
          <cell r="C306">
            <v>2020</v>
          </cell>
        </row>
        <row r="307">
          <cell r="A307">
            <v>159473</v>
          </cell>
          <cell r="B307" t="str">
            <v>Wishkah Valley School District</v>
          </cell>
          <cell r="C307">
            <v>2023</v>
          </cell>
        </row>
        <row r="308">
          <cell r="A308">
            <v>159514</v>
          </cell>
          <cell r="B308" t="str">
            <v>Wishram School District</v>
          </cell>
          <cell r="C308">
            <v>2023</v>
          </cell>
        </row>
        <row r="309">
          <cell r="A309">
            <v>159376</v>
          </cell>
          <cell r="B309" t="str">
            <v>Woodland School District</v>
          </cell>
          <cell r="C309">
            <v>2022</v>
          </cell>
        </row>
        <row r="310">
          <cell r="A310">
            <v>159887</v>
          </cell>
          <cell r="B310" t="str">
            <v>Yakima School District</v>
          </cell>
          <cell r="C310">
            <v>2021</v>
          </cell>
        </row>
        <row r="311">
          <cell r="A311">
            <v>159330</v>
          </cell>
          <cell r="B311" t="str">
            <v>Yelm School District</v>
          </cell>
          <cell r="C311" t="str">
            <v>Not in last 5 years</v>
          </cell>
        </row>
        <row r="312">
          <cell r="A312">
            <v>159918</v>
          </cell>
          <cell r="B312" t="str">
            <v>Zillah School District</v>
          </cell>
          <cell r="C312" t="str">
            <v>Not in last 5 years</v>
          </cell>
        </row>
      </sheetData>
      <sheetData sheetId="1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556C1B-0A72-4D02-9E3F-12297E337DA9}" name="Table1" displayName="Table1" ref="B17:H35" totalsRowShown="0" headerRowDxfId="14" dataDxfId="13">
  <tableColumns count="7">
    <tableColumn id="1" xr3:uid="{1C0EC38D-D32E-4E35-B8C7-F3805A6AF1DA}" name="Type" dataDxfId="12"/>
    <tableColumn id="2" xr3:uid="{B8983264-B782-4EB1-ADB7-0CEF957C85A5}" name="Description" dataDxfId="11"/>
    <tableColumn id="3" xr3:uid="{66EDA0C5-7CDE-45E4-9F82-B68B68EA2184}" name="Quantity" dataDxfId="10"/>
    <tableColumn id="4" xr3:uid="{E4C358E2-B5D2-49A5-A12A-46EE00E8A2B3}" name="Total Cost" dataDxfId="9" dataCellStyle="Currency"/>
    <tableColumn id="6" xr3:uid="{3352BD9D-FB85-43F5-8873-C45A2CFDEC97}" name="SFSP%" dataDxfId="8"/>
    <tableColumn id="7" xr3:uid="{85C2F5D4-C756-4D42-BC41-61CF71765A7F}" name="New" dataDxfId="7"/>
    <tableColumn id="5" xr3:uid="{84E74B59-A82C-4A7C-A59E-943E6C7938AF}" name="Allowable Amount" dataDxfId="6">
      <calculatedColumnFormula>IF(NOT(Table1[[#This Row],[Type]]="Equipment "),Table1[[#This Row],[Total Cost]],IF(ISBLANK(Table1[[#This Row],[SFSP%]]),0,Table1[[#This Row],[SFSP%]]*Table1[[#This Row],[Total Cost]]))</calculatedColumnFormula>
    </tableColumn>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9608A9E-9FB1-4091-9338-ADE1714F61C1}" name="GrantDetails" displayName="GrantDetails" ref="A1:F28" totalsRowShown="0">
  <autoFilter ref="A1:F28" xr:uid="{6E9BDE7C-0F3D-43A5-B0F3-D089560C8E88}"/>
  <tableColumns count="6">
    <tableColumn id="1" xr3:uid="{82C4A979-0B38-44B7-8FB6-C002EAA8F974}" name="Grant "/>
    <tableColumn id="2" xr3:uid="{876D59E0-8BBB-4322-8F41-AA0CA6BDFB28}" name="SponsorID">
      <calculatedColumnFormula>B1</calculatedColumnFormula>
    </tableColumn>
    <tableColumn id="3" xr3:uid="{CF59D2B3-E2D3-430C-9D42-259E18A19CD2}" name="Section"/>
    <tableColumn id="4" xr3:uid="{92EB082A-9172-4B5F-B6EE-EAFAF3BBC03B}" name="Question "/>
    <tableColumn id="5" xr3:uid="{7D10271D-88B7-4D04-BAAC-416D0CE0430D}" name="Answer" dataDxfId="5"/>
    <tableColumn id="6" xr3:uid="{F7AF2BCA-01E9-43BA-A34A-0E305394C8BF}" name="Point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Custom 1">
      <a:dk1>
        <a:sysClr val="windowText" lastClr="000000"/>
      </a:dk1>
      <a:lt1>
        <a:srgbClr val="F7F5EB"/>
      </a:lt1>
      <a:dk2>
        <a:srgbClr val="0D5761"/>
      </a:dk2>
      <a:lt2>
        <a:srgbClr val="8CB5AB"/>
      </a:lt2>
      <a:accent1>
        <a:srgbClr val="0D5761"/>
      </a:accent1>
      <a:accent2>
        <a:srgbClr val="8CB5AB"/>
      </a:accent2>
      <a:accent3>
        <a:srgbClr val="F7F5EB"/>
      </a:accent3>
      <a:accent4>
        <a:srgbClr val="FFC000"/>
      </a:accent4>
      <a:accent5>
        <a:srgbClr val="40403D"/>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hyperlink" Target="https://bestpractices.nokidhungry.org/Averaged-Eligibility-Map" TargetMode="External"/><Relationship Id="rId1" Type="http://schemas.openxmlformats.org/officeDocument/2006/relationships/hyperlink" Target="https://www.fns.usda.gov/sfsp/rural-designation" TargetMode="Externa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11939-DE59-44C8-A0B2-7A5BB6FE98FD}">
  <dimension ref="B2:J8"/>
  <sheetViews>
    <sheetView showGridLines="0" showRowColHeaders="0" workbookViewId="0">
      <selection activeCell="E2" sqref="E2"/>
    </sheetView>
  </sheetViews>
  <sheetFormatPr defaultColWidth="9.140625" defaultRowHeight="15" x14ac:dyDescent="0.25"/>
  <cols>
    <col min="1" max="16384" width="9.140625" style="10"/>
  </cols>
  <sheetData>
    <row r="2" spans="2:10" ht="16.5" x14ac:dyDescent="0.3">
      <c r="B2" s="65" t="s">
        <v>529</v>
      </c>
    </row>
    <row r="3" spans="2:10" ht="16.5" x14ac:dyDescent="0.3">
      <c r="B3" s="13"/>
    </row>
    <row r="4" spans="2:10" ht="36.75" customHeight="1" x14ac:dyDescent="0.25">
      <c r="B4" s="109" t="s">
        <v>465</v>
      </c>
      <c r="C4" s="109"/>
      <c r="D4" s="109"/>
      <c r="E4" s="109"/>
      <c r="F4" s="109"/>
      <c r="G4" s="109"/>
      <c r="H4" s="109"/>
      <c r="I4" s="109"/>
      <c r="J4" s="109"/>
    </row>
    <row r="5" spans="2:10" ht="7.5" customHeight="1" x14ac:dyDescent="0.3">
      <c r="B5" s="13"/>
    </row>
    <row r="6" spans="2:10" ht="16.5" x14ac:dyDescent="0.3">
      <c r="B6" s="13" t="s">
        <v>530</v>
      </c>
    </row>
    <row r="7" spans="2:10" ht="16.5" x14ac:dyDescent="0.3">
      <c r="B7" s="13"/>
    </row>
    <row r="8" spans="2:10" ht="33" customHeight="1" x14ac:dyDescent="0.3">
      <c r="B8" s="110" t="s">
        <v>497</v>
      </c>
      <c r="C8" s="110"/>
      <c r="D8" s="110"/>
      <c r="E8" s="110"/>
      <c r="F8" s="110"/>
      <c r="G8" s="110"/>
      <c r="H8" s="110"/>
      <c r="I8" s="110"/>
      <c r="J8" s="110"/>
    </row>
  </sheetData>
  <sheetProtection algorithmName="SHA-512" hashValue="uJqTEcsq5KxQHOoCxMufeW2X1m7U79I2krSE3yTHh0Og1UgCv3pH0SnvHKuncK+Hln7qWDt0K3B0t0JXr/9Ang==" saltValue="mJvgBDvI2OOKLsYftSPVFw==" spinCount="100000" sheet="1" selectLockedCells="1" selectUnlockedCells="1"/>
  <mergeCells count="2">
    <mergeCell ref="B4:J4"/>
    <mergeCell ref="B8:J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2E3FE-B0F1-4341-B954-D494E6F682A4}">
  <dimension ref="A1:A27"/>
  <sheetViews>
    <sheetView topLeftCell="A2" workbookViewId="0">
      <selection activeCell="A12" sqref="A12"/>
    </sheetView>
  </sheetViews>
  <sheetFormatPr defaultRowHeight="16.5" x14ac:dyDescent="0.3"/>
  <cols>
    <col min="1" max="1" width="9.140625" style="1"/>
  </cols>
  <sheetData>
    <row r="1" spans="1:1" x14ac:dyDescent="0.3">
      <c r="A1" s="1" t="s">
        <v>10</v>
      </c>
    </row>
    <row r="2" spans="1:1" x14ac:dyDescent="0.25">
      <c r="A2" s="2" t="s">
        <v>399</v>
      </c>
    </row>
    <row r="3" spans="1:1" x14ac:dyDescent="0.25">
      <c r="A3" s="2" t="s">
        <v>400</v>
      </c>
    </row>
    <row r="5" spans="1:1" x14ac:dyDescent="0.3">
      <c r="A5" s="1" t="s">
        <v>10</v>
      </c>
    </row>
    <row r="6" spans="1:1" x14ac:dyDescent="0.25">
      <c r="A6" s="2" t="s">
        <v>401</v>
      </c>
    </row>
    <row r="7" spans="1:1" x14ac:dyDescent="0.25">
      <c r="A7" s="2" t="s">
        <v>402</v>
      </c>
    </row>
    <row r="8" spans="1:1" x14ac:dyDescent="0.25">
      <c r="A8" s="2" t="s">
        <v>403</v>
      </c>
    </row>
    <row r="9" spans="1:1" x14ac:dyDescent="0.25">
      <c r="A9" s="2" t="s">
        <v>404</v>
      </c>
    </row>
    <row r="11" spans="1:1" x14ac:dyDescent="0.3">
      <c r="A11" s="1" t="s">
        <v>10</v>
      </c>
    </row>
    <row r="12" spans="1:1" x14ac:dyDescent="0.3">
      <c r="A12" s="1" t="s">
        <v>405</v>
      </c>
    </row>
    <row r="13" spans="1:1" x14ac:dyDescent="0.3">
      <c r="A13" s="1" t="s">
        <v>406</v>
      </c>
    </row>
    <row r="14" spans="1:1" x14ac:dyDescent="0.3">
      <c r="A14" s="1" t="s">
        <v>407</v>
      </c>
    </row>
    <row r="15" spans="1:1" x14ac:dyDescent="0.3">
      <c r="A15" s="1" t="s">
        <v>408</v>
      </c>
    </row>
    <row r="16" spans="1:1" x14ac:dyDescent="0.3">
      <c r="A16" s="1" t="s">
        <v>409</v>
      </c>
    </row>
    <row r="19" spans="1:1" x14ac:dyDescent="0.3">
      <c r="A19" s="1" t="s">
        <v>10</v>
      </c>
    </row>
    <row r="20" spans="1:1" x14ac:dyDescent="0.3">
      <c r="A20" s="1" t="s">
        <v>410</v>
      </c>
    </row>
    <row r="21" spans="1:1" x14ac:dyDescent="0.3">
      <c r="A21" s="1" t="s">
        <v>411</v>
      </c>
    </row>
    <row r="22" spans="1:1" x14ac:dyDescent="0.3">
      <c r="A22" s="1" t="s">
        <v>412</v>
      </c>
    </row>
    <row r="24" spans="1:1" x14ac:dyDescent="0.3">
      <c r="A24" s="1" t="s">
        <v>10</v>
      </c>
    </row>
    <row r="25" spans="1:1" x14ac:dyDescent="0.3">
      <c r="A25" s="1" t="s">
        <v>24</v>
      </c>
    </row>
    <row r="26" spans="1:1" x14ac:dyDescent="0.3">
      <c r="A26" s="1" t="s">
        <v>484</v>
      </c>
    </row>
    <row r="27" spans="1:1" x14ac:dyDescent="0.3">
      <c r="A27" s="1" t="s">
        <v>412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608D0-E4CF-4083-B513-4047F586419E}">
  <dimension ref="A1:K34"/>
  <sheetViews>
    <sheetView showGridLines="0" showRowColHeaders="0" zoomScale="85" zoomScaleNormal="85" workbookViewId="0">
      <selection activeCell="D23" sqref="D23:I23"/>
    </sheetView>
  </sheetViews>
  <sheetFormatPr defaultColWidth="9.140625" defaultRowHeight="17.25" x14ac:dyDescent="0.3"/>
  <cols>
    <col min="1" max="1" width="9.140625" style="5"/>
    <col min="2" max="2" width="5" style="5" customWidth="1"/>
    <col min="3" max="4" width="9.140625" style="5"/>
    <col min="5" max="5" width="21.85546875" style="5" customWidth="1"/>
    <col min="6" max="6" width="3.42578125" style="5" customWidth="1"/>
    <col min="7" max="7" width="9.85546875" style="5" customWidth="1"/>
    <col min="8" max="8" width="18.5703125" style="5" customWidth="1"/>
    <col min="9" max="9" width="54.28515625" style="5" customWidth="1"/>
    <col min="10" max="11" width="9.140625" style="5"/>
    <col min="12" max="12" width="49.28515625" style="10" customWidth="1"/>
    <col min="13" max="16384" width="9.140625" style="10"/>
  </cols>
  <sheetData>
    <row r="1" spans="1:9" ht="18" thickBot="1" x14ac:dyDescent="0.35"/>
    <row r="2" spans="1:9" ht="18" thickBot="1" x14ac:dyDescent="0.35">
      <c r="B2" s="113" t="s">
        <v>0</v>
      </c>
      <c r="C2" s="113"/>
      <c r="D2" s="113"/>
      <c r="E2" s="114"/>
      <c r="F2" s="25"/>
      <c r="G2" s="115" t="s">
        <v>1</v>
      </c>
      <c r="H2" s="116"/>
      <c r="I2" s="117"/>
    </row>
    <row r="3" spans="1:9" x14ac:dyDescent="0.3">
      <c r="B3" s="30" t="s">
        <v>536</v>
      </c>
    </row>
    <row r="4" spans="1:9" x14ac:dyDescent="0.3">
      <c r="B4" s="30"/>
    </row>
    <row r="5" spans="1:9" x14ac:dyDescent="0.3">
      <c r="B5" s="23" t="s">
        <v>468</v>
      </c>
      <c r="H5" s="20" t="str">
        <f>VLOOKUP(G2,_sponsorList!B:C,2,FALSE)</f>
        <v>Select a Sponsor</v>
      </c>
      <c r="I5" s="30" t="str">
        <f>IF(G2="Please Select","1-5 Points",IF(H5="Never Awarded","5 Points",IF(H5&gt;2022,"1 Point","3 Points")))</f>
        <v>1-5 Points</v>
      </c>
    </row>
    <row r="7" spans="1:9" ht="26.25" customHeight="1" x14ac:dyDescent="0.3">
      <c r="B7" s="98" t="s">
        <v>546</v>
      </c>
      <c r="C7" s="98"/>
      <c r="D7" s="98"/>
      <c r="E7" s="98"/>
      <c r="F7" s="98"/>
      <c r="G7" s="98"/>
      <c r="H7" s="98"/>
      <c r="I7" s="98"/>
    </row>
    <row r="8" spans="1:9" ht="21" customHeight="1" x14ac:dyDescent="0.3">
      <c r="B8" s="98"/>
      <c r="C8" s="98"/>
      <c r="D8" s="98"/>
      <c r="E8" s="98"/>
      <c r="F8" s="98"/>
      <c r="G8" s="98"/>
      <c r="H8" s="98"/>
      <c r="I8" s="98"/>
    </row>
    <row r="9" spans="1:9" ht="10.5" customHeight="1" x14ac:dyDescent="0.3">
      <c r="B9" s="98"/>
      <c r="C9" s="98"/>
      <c r="D9" s="98"/>
      <c r="E9" s="98"/>
      <c r="F9" s="98"/>
      <c r="G9" s="98"/>
      <c r="H9" s="98"/>
      <c r="I9" s="98"/>
    </row>
    <row r="10" spans="1:9" x14ac:dyDescent="0.3">
      <c r="B10" s="98"/>
      <c r="C10" s="98"/>
      <c r="D10" s="98"/>
      <c r="E10" s="98"/>
      <c r="F10" s="98"/>
      <c r="G10" s="98"/>
      <c r="H10" s="98"/>
      <c r="I10" s="98"/>
    </row>
    <row r="11" spans="1:9" x14ac:dyDescent="0.3">
      <c r="B11" s="98"/>
      <c r="C11" s="98"/>
      <c r="D11" s="98"/>
      <c r="E11" s="98"/>
      <c r="F11" s="98"/>
      <c r="G11" s="98"/>
      <c r="H11" s="98"/>
      <c r="I11" s="98"/>
    </row>
    <row r="12" spans="1:9" ht="81" customHeight="1" x14ac:dyDescent="0.3">
      <c r="B12" s="98"/>
      <c r="C12" s="98"/>
      <c r="D12" s="98"/>
      <c r="E12" s="98"/>
      <c r="F12" s="98"/>
      <c r="G12" s="98"/>
      <c r="H12" s="98"/>
      <c r="I12" s="98"/>
    </row>
    <row r="13" spans="1:9" ht="10.5" customHeight="1" x14ac:dyDescent="0.3">
      <c r="B13" s="98"/>
      <c r="C13" s="98"/>
      <c r="D13" s="98"/>
      <c r="E13" s="98"/>
      <c r="F13" s="98"/>
      <c r="G13" s="98"/>
      <c r="H13" s="98"/>
      <c r="I13" s="98"/>
    </row>
    <row r="14" spans="1:9" ht="81" hidden="1" customHeight="1" x14ac:dyDescent="0.3">
      <c r="B14" s="98"/>
      <c r="C14" s="98"/>
      <c r="D14" s="98"/>
      <c r="E14" s="98"/>
      <c r="F14" s="98"/>
      <c r="G14" s="98"/>
      <c r="H14" s="98"/>
      <c r="I14" s="98"/>
    </row>
    <row r="15" spans="1:9" ht="25.5" customHeight="1" x14ac:dyDescent="0.3">
      <c r="B15" s="98"/>
      <c r="C15" s="98"/>
      <c r="D15" s="98"/>
      <c r="E15" s="98"/>
      <c r="F15" s="98"/>
      <c r="G15" s="98"/>
      <c r="H15" s="98"/>
      <c r="I15" s="98"/>
    </row>
    <row r="16" spans="1:9" ht="102" customHeight="1" x14ac:dyDescent="0.3">
      <c r="A16" s="132" t="s">
        <v>553</v>
      </c>
      <c r="B16" s="132"/>
      <c r="C16" s="132"/>
      <c r="D16" s="132"/>
      <c r="E16" s="132"/>
      <c r="F16" s="132"/>
      <c r="G16" s="132"/>
      <c r="H16" s="132"/>
      <c r="I16" s="132"/>
    </row>
    <row r="17" spans="2:9" ht="28.5" customHeight="1" x14ac:dyDescent="0.3">
      <c r="B17" s="98" t="s">
        <v>531</v>
      </c>
      <c r="C17" s="98"/>
      <c r="D17" s="98"/>
      <c r="E17" s="98"/>
      <c r="F17" s="98"/>
      <c r="G17" s="98"/>
      <c r="H17" s="98"/>
      <c r="I17" s="98"/>
    </row>
    <row r="18" spans="2:9" x14ac:dyDescent="0.3">
      <c r="B18" s="26" t="s">
        <v>532</v>
      </c>
    </row>
    <row r="19" spans="2:9" ht="84.75" customHeight="1" x14ac:dyDescent="0.3">
      <c r="B19" s="111" t="s">
        <v>2</v>
      </c>
      <c r="C19" s="112"/>
      <c r="D19" s="112"/>
      <c r="E19" s="112"/>
      <c r="F19" s="112"/>
      <c r="G19" s="112"/>
      <c r="H19" s="112"/>
      <c r="I19" s="112"/>
    </row>
    <row r="20" spans="2:9" x14ac:dyDescent="0.3">
      <c r="B20" s="27" t="s">
        <v>3</v>
      </c>
    </row>
    <row r="21" spans="2:9" ht="8.25" customHeight="1" x14ac:dyDescent="0.3">
      <c r="B21" s="27"/>
    </row>
    <row r="22" spans="2:9" x14ac:dyDescent="0.3">
      <c r="B22" s="27"/>
      <c r="C22" s="23" t="s">
        <v>4</v>
      </c>
      <c r="D22" s="10"/>
    </row>
    <row r="23" spans="2:9" ht="21" customHeight="1" x14ac:dyDescent="0.3">
      <c r="B23" s="24"/>
      <c r="C23" s="22" t="s">
        <v>5</v>
      </c>
      <c r="D23" s="121"/>
      <c r="E23" s="122"/>
      <c r="F23" s="122"/>
      <c r="G23" s="122"/>
      <c r="H23" s="122"/>
      <c r="I23" s="123"/>
    </row>
    <row r="24" spans="2:9" ht="5.25" customHeight="1" x14ac:dyDescent="0.3">
      <c r="C24" s="21"/>
      <c r="D24" s="21"/>
      <c r="E24" s="21"/>
      <c r="F24" s="21"/>
      <c r="G24" s="20"/>
      <c r="H24" s="20"/>
      <c r="I24" s="20"/>
    </row>
    <row r="25" spans="2:9" ht="21" customHeight="1" x14ac:dyDescent="0.3">
      <c r="C25" s="22" t="s">
        <v>6</v>
      </c>
      <c r="D25" s="124"/>
      <c r="E25" s="125"/>
      <c r="F25" s="125"/>
      <c r="G25" s="125"/>
      <c r="H25" s="125"/>
      <c r="I25" s="126"/>
    </row>
    <row r="26" spans="2:9" ht="5.25" customHeight="1" x14ac:dyDescent="0.3">
      <c r="C26" s="21"/>
      <c r="D26" s="21"/>
      <c r="E26" s="21"/>
      <c r="F26" s="21"/>
      <c r="G26" s="20"/>
      <c r="H26" s="20"/>
      <c r="I26" s="20"/>
    </row>
    <row r="27" spans="2:9" ht="21" customHeight="1" x14ac:dyDescent="0.3">
      <c r="B27" s="7"/>
      <c r="C27" s="5" t="s">
        <v>7</v>
      </c>
      <c r="D27" s="127"/>
      <c r="E27" s="122"/>
      <c r="F27" s="122"/>
      <c r="G27" s="122"/>
      <c r="H27" s="122"/>
      <c r="I27" s="123"/>
    </row>
    <row r="29" spans="2:9" x14ac:dyDescent="0.3">
      <c r="C29" s="23" t="s">
        <v>413</v>
      </c>
      <c r="D29" s="10"/>
    </row>
    <row r="30" spans="2:9" x14ac:dyDescent="0.3">
      <c r="C30" s="22" t="s">
        <v>5</v>
      </c>
      <c r="D30" s="128"/>
      <c r="E30" s="119"/>
      <c r="F30" s="119"/>
      <c r="G30" s="119"/>
      <c r="H30" s="119"/>
      <c r="I30" s="120"/>
    </row>
    <row r="31" spans="2:9" ht="6" customHeight="1" x14ac:dyDescent="0.3">
      <c r="C31" s="21"/>
      <c r="D31" s="21"/>
      <c r="E31" s="21"/>
      <c r="F31" s="21"/>
      <c r="G31" s="20"/>
      <c r="H31" s="20"/>
      <c r="I31" s="20"/>
    </row>
    <row r="32" spans="2:9" x14ac:dyDescent="0.3">
      <c r="C32" s="22" t="s">
        <v>6</v>
      </c>
      <c r="D32" s="129"/>
      <c r="E32" s="130"/>
      <c r="F32" s="130"/>
      <c r="G32" s="130"/>
      <c r="H32" s="130"/>
      <c r="I32" s="131"/>
    </row>
    <row r="33" spans="3:9" ht="6" customHeight="1" x14ac:dyDescent="0.3">
      <c r="C33" s="21"/>
      <c r="D33" s="21"/>
      <c r="E33" s="21"/>
      <c r="F33" s="21"/>
      <c r="G33" s="20"/>
      <c r="H33" s="20"/>
      <c r="I33" s="20"/>
    </row>
    <row r="34" spans="3:9" x14ac:dyDescent="0.3">
      <c r="C34" s="5" t="s">
        <v>7</v>
      </c>
      <c r="D34" s="118"/>
      <c r="E34" s="119"/>
      <c r="F34" s="119"/>
      <c r="G34" s="119"/>
      <c r="H34" s="119"/>
      <c r="I34" s="120"/>
    </row>
  </sheetData>
  <sheetProtection algorithmName="SHA-512" hashValue="IJMG9JAk+gdiDUPGISZCjbcbGeBtEJmHXHO/d2Pqf7npeMzY5rp8EP4aRqvnV8477PNVoJWwaKV5SlJcFl39Eg==" saltValue="91/IQ+tyxMje5Q7xCwIsaA==" spinCount="100000" sheet="1" selectLockedCells="1"/>
  <mergeCells count="12">
    <mergeCell ref="B19:I19"/>
    <mergeCell ref="B2:E2"/>
    <mergeCell ref="G2:I2"/>
    <mergeCell ref="B7:I15"/>
    <mergeCell ref="D34:I34"/>
    <mergeCell ref="D23:I23"/>
    <mergeCell ref="D25:I25"/>
    <mergeCell ref="D27:I27"/>
    <mergeCell ref="D30:I30"/>
    <mergeCell ref="D32:I32"/>
    <mergeCell ref="A16:I16"/>
    <mergeCell ref="B17:I17"/>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2F23C53-D67A-4256-9B57-C1C316234C2C}">
          <x14:formula1>
            <xm:f>_sponsorList!$B$1:$B$374</xm:f>
          </x14:formula1>
          <xm:sqref>G2:I2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406A4-9338-482A-85F5-DAE08D97400B}">
  <dimension ref="A1:F44"/>
  <sheetViews>
    <sheetView showGridLines="0" showRowColHeaders="0" topLeftCell="A20" workbookViewId="0">
      <selection activeCell="B27" sqref="B27"/>
    </sheetView>
  </sheetViews>
  <sheetFormatPr defaultColWidth="9.140625" defaultRowHeight="16.5" x14ac:dyDescent="0.3"/>
  <cols>
    <col min="1" max="1" width="9.140625" style="10"/>
    <col min="2" max="2" width="3.5703125" style="37" customWidth="1"/>
    <col min="3" max="3" width="2.5703125" style="13" customWidth="1"/>
    <col min="4" max="4" width="112.140625" style="13" customWidth="1"/>
    <col min="5" max="16384" width="9.140625" style="10"/>
  </cols>
  <sheetData>
    <row r="1" spans="1:6" ht="17.25" x14ac:dyDescent="0.25">
      <c r="A1" s="134" t="s">
        <v>473</v>
      </c>
      <c r="B1" s="134"/>
      <c r="C1" s="134"/>
      <c r="D1" s="134"/>
    </row>
    <row r="2" spans="1:6" ht="17.25" x14ac:dyDescent="0.3">
      <c r="B2" s="4"/>
      <c r="C2" s="5"/>
    </row>
    <row r="3" spans="1:6" ht="21" customHeight="1" thickBot="1" x14ac:dyDescent="0.35">
      <c r="B3" s="80"/>
      <c r="C3" s="5"/>
      <c r="D3" s="133" t="s">
        <v>462</v>
      </c>
    </row>
    <row r="4" spans="1:6" ht="23.25" customHeight="1" x14ac:dyDescent="0.3">
      <c r="C4" s="5"/>
      <c r="D4" s="133"/>
    </row>
    <row r="5" spans="1:6" ht="8.25" customHeight="1" x14ac:dyDescent="0.3">
      <c r="D5" s="42"/>
    </row>
    <row r="6" spans="1:6" ht="21" customHeight="1" thickBot="1" x14ac:dyDescent="0.35">
      <c r="B6" s="80"/>
      <c r="D6" s="133" t="s">
        <v>540</v>
      </c>
    </row>
    <row r="7" spans="1:6" ht="70.5" customHeight="1" x14ac:dyDescent="0.3">
      <c r="D7" s="133"/>
    </row>
    <row r="8" spans="1:6" ht="8.25" customHeight="1" thickBot="1" x14ac:dyDescent="0.35">
      <c r="D8" s="41"/>
    </row>
    <row r="9" spans="1:6" ht="21" customHeight="1" thickBot="1" x14ac:dyDescent="0.35">
      <c r="B9" s="81"/>
      <c r="D9" s="135" t="s">
        <v>537</v>
      </c>
    </row>
    <row r="10" spans="1:6" ht="73.5" customHeight="1" x14ac:dyDescent="0.3">
      <c r="D10" s="135"/>
    </row>
    <row r="11" spans="1:6" ht="8.25" customHeight="1" thickBot="1" x14ac:dyDescent="0.35">
      <c r="D11" s="42"/>
    </row>
    <row r="12" spans="1:6" ht="21" customHeight="1" thickBot="1" x14ac:dyDescent="0.35">
      <c r="B12" s="81"/>
      <c r="D12" s="136" t="s">
        <v>472</v>
      </c>
      <c r="F12" s="31"/>
    </row>
    <row r="13" spans="1:6" ht="74.25" customHeight="1" x14ac:dyDescent="0.3">
      <c r="D13" s="136"/>
      <c r="F13" s="31"/>
    </row>
    <row r="14" spans="1:6" ht="8.25" customHeight="1" thickBot="1" x14ac:dyDescent="0.35">
      <c r="D14" s="42"/>
    </row>
    <row r="15" spans="1:6" ht="21" customHeight="1" thickBot="1" x14ac:dyDescent="0.35">
      <c r="B15" s="81"/>
      <c r="D15" s="136" t="s">
        <v>8</v>
      </c>
    </row>
    <row r="16" spans="1:6" ht="39" customHeight="1" x14ac:dyDescent="0.3">
      <c r="D16" s="136"/>
    </row>
    <row r="17" spans="2:4" ht="10.5" customHeight="1" thickBot="1" x14ac:dyDescent="0.35">
      <c r="D17" s="43"/>
    </row>
    <row r="18" spans="2:4" ht="21" customHeight="1" thickBot="1" x14ac:dyDescent="0.35">
      <c r="B18" s="81"/>
      <c r="D18" s="133" t="s">
        <v>470</v>
      </c>
    </row>
    <row r="19" spans="2:4" ht="12" customHeight="1" x14ac:dyDescent="0.3">
      <c r="D19" s="133"/>
    </row>
    <row r="20" spans="2:4" ht="10.5" customHeight="1" thickBot="1" x14ac:dyDescent="0.35">
      <c r="D20" s="41"/>
    </row>
    <row r="21" spans="2:4" ht="21" customHeight="1" thickBot="1" x14ac:dyDescent="0.35">
      <c r="B21" s="81"/>
      <c r="D21" s="133" t="s">
        <v>539</v>
      </c>
    </row>
    <row r="22" spans="2:4" ht="7.5" customHeight="1" x14ac:dyDescent="0.3">
      <c r="D22" s="133"/>
    </row>
    <row r="23" spans="2:4" ht="10.5" customHeight="1" thickBot="1" x14ac:dyDescent="0.35">
      <c r="D23" s="41"/>
    </row>
    <row r="24" spans="2:4" ht="21" customHeight="1" thickBot="1" x14ac:dyDescent="0.35">
      <c r="B24" s="81"/>
      <c r="D24" s="133" t="s">
        <v>538</v>
      </c>
    </row>
    <row r="25" spans="2:4" ht="33.75" customHeight="1" x14ac:dyDescent="0.3">
      <c r="D25" s="133"/>
    </row>
    <row r="26" spans="2:4" ht="9.75" customHeight="1" thickBot="1" x14ac:dyDescent="0.35">
      <c r="D26" s="41"/>
    </row>
    <row r="27" spans="2:4" ht="21" customHeight="1" thickBot="1" x14ac:dyDescent="0.35">
      <c r="B27" s="81"/>
      <c r="D27" s="133" t="s">
        <v>533</v>
      </c>
    </row>
    <row r="28" spans="2:4" ht="24" customHeight="1" x14ac:dyDescent="0.3">
      <c r="D28" s="133"/>
    </row>
    <row r="29" spans="2:4" ht="10.5" customHeight="1" thickBot="1" x14ac:dyDescent="0.35">
      <c r="D29" s="41"/>
    </row>
    <row r="30" spans="2:4" ht="21" customHeight="1" thickBot="1" x14ac:dyDescent="0.35">
      <c r="B30" s="81"/>
      <c r="D30" s="133" t="s">
        <v>471</v>
      </c>
    </row>
    <row r="31" spans="2:4" ht="21.75" customHeight="1" x14ac:dyDescent="0.3">
      <c r="D31" s="133"/>
    </row>
    <row r="32" spans="2:4" ht="10.5" customHeight="1" thickBot="1" x14ac:dyDescent="0.35">
      <c r="D32" s="41"/>
    </row>
    <row r="33" spans="2:4" ht="21" customHeight="1" thickBot="1" x14ac:dyDescent="0.35">
      <c r="B33" s="81"/>
      <c r="D33" s="133" t="s">
        <v>461</v>
      </c>
    </row>
    <row r="34" spans="2:4" ht="45.75" customHeight="1" x14ac:dyDescent="0.3">
      <c r="D34" s="133"/>
    </row>
    <row r="36" spans="2:4" x14ac:dyDescent="0.3">
      <c r="D36" s="33"/>
    </row>
    <row r="37" spans="2:4" x14ac:dyDescent="0.3">
      <c r="D37" s="34"/>
    </row>
    <row r="38" spans="2:4" x14ac:dyDescent="0.3">
      <c r="D38" s="32"/>
    </row>
    <row r="40" spans="2:4" x14ac:dyDescent="0.3">
      <c r="D40" s="34"/>
    </row>
    <row r="41" spans="2:4" x14ac:dyDescent="0.3">
      <c r="D41" s="32"/>
    </row>
    <row r="42" spans="2:4" x14ac:dyDescent="0.3">
      <c r="D42" s="33"/>
    </row>
    <row r="43" spans="2:4" x14ac:dyDescent="0.3">
      <c r="D43" s="34"/>
    </row>
    <row r="44" spans="2:4" x14ac:dyDescent="0.3">
      <c r="D44" s="35"/>
    </row>
  </sheetData>
  <sheetProtection algorithmName="SHA-512" hashValue="MGP4bb4vUabdvOB4k2fu+gALkCHY16dx5QYt6yMwOh6fXdQ5lFst39yexQY3Gk8ctOWqjH45uTQZFqexps5J7Q==" saltValue="yfXPXL1xIbTj7dtBhfS/Xg==" spinCount="100000" sheet="1" selectLockedCells="1"/>
  <mergeCells count="12">
    <mergeCell ref="D33:D34"/>
    <mergeCell ref="D18:D19"/>
    <mergeCell ref="A1:D1"/>
    <mergeCell ref="D21:D22"/>
    <mergeCell ref="D24:D25"/>
    <mergeCell ref="D27:D28"/>
    <mergeCell ref="D30:D31"/>
    <mergeCell ref="D3:D4"/>
    <mergeCell ref="D6:D7"/>
    <mergeCell ref="D9:D10"/>
    <mergeCell ref="D12:D13"/>
    <mergeCell ref="D15:D16"/>
  </mergeCells>
  <conditionalFormatting sqref="B3 B6 B9 B12 B15 B18 B21 B24 B27 B30 B33">
    <cfRule type="expression" dxfId="4" priority="1">
      <formula>ISBLANK($B3)</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74139-6B6A-4DF4-A690-9F85231A8039}">
  <dimension ref="A1:Z1003"/>
  <sheetViews>
    <sheetView showGridLines="0" showRowColHeaders="0" topLeftCell="A25" workbookViewId="0">
      <selection activeCell="C7" sqref="C7:H7"/>
    </sheetView>
  </sheetViews>
  <sheetFormatPr defaultColWidth="14.42578125" defaultRowHeight="15" customHeight="1" x14ac:dyDescent="0.3"/>
  <cols>
    <col min="1" max="1" width="3" style="79" customWidth="1"/>
    <col min="2" max="2" width="7.85546875" style="79" customWidth="1"/>
    <col min="3" max="4" width="3.140625" style="79" customWidth="1"/>
    <col min="5" max="26" width="9.140625" style="79" customWidth="1"/>
    <col min="27" max="16384" width="14.42578125" style="79"/>
  </cols>
  <sheetData>
    <row r="1" spans="1:26" ht="16.5" customHeight="1" x14ac:dyDescent="0.3">
      <c r="A1" s="44"/>
      <c r="B1" s="44"/>
      <c r="C1" s="44"/>
      <c r="D1" s="44"/>
      <c r="E1" s="44"/>
      <c r="F1" s="44"/>
      <c r="G1" s="44"/>
      <c r="H1" s="44"/>
      <c r="I1" s="44"/>
      <c r="J1" s="44"/>
      <c r="K1" s="44"/>
      <c r="L1" s="44"/>
      <c r="M1" s="44"/>
      <c r="N1" s="44"/>
      <c r="O1" s="44"/>
      <c r="P1" s="44"/>
      <c r="Q1" s="44"/>
      <c r="R1" s="44"/>
      <c r="S1" s="44"/>
      <c r="T1" s="44"/>
      <c r="U1" s="44"/>
      <c r="V1" s="44"/>
      <c r="W1" s="44"/>
      <c r="X1" s="44"/>
      <c r="Y1" s="44"/>
      <c r="Z1" s="44"/>
    </row>
    <row r="2" spans="1:26" ht="16.5" customHeight="1" x14ac:dyDescent="0.3">
      <c r="A2" s="44"/>
      <c r="B2" s="45" t="s">
        <v>454</v>
      </c>
      <c r="C2" s="44"/>
      <c r="D2" s="44"/>
      <c r="E2" s="44"/>
      <c r="F2" s="44"/>
      <c r="G2" s="44"/>
      <c r="H2" s="44"/>
      <c r="I2" s="44"/>
      <c r="J2" s="44"/>
      <c r="K2" s="44"/>
      <c r="L2" s="44"/>
      <c r="M2" s="44"/>
      <c r="N2" s="44"/>
      <c r="O2" s="44"/>
      <c r="P2" s="44"/>
      <c r="Q2" s="44"/>
      <c r="R2" s="44"/>
      <c r="S2" s="44"/>
      <c r="T2" s="44"/>
      <c r="U2" s="44"/>
      <c r="V2" s="44"/>
      <c r="W2" s="44"/>
      <c r="X2" s="44"/>
      <c r="Y2" s="44"/>
      <c r="Z2" s="44"/>
    </row>
    <row r="3" spans="1:26" ht="16.5" customHeight="1" x14ac:dyDescent="0.3">
      <c r="A3" s="44"/>
      <c r="B3" s="46" t="s">
        <v>5</v>
      </c>
      <c r="C3" s="145"/>
      <c r="D3" s="146"/>
      <c r="E3" s="146"/>
      <c r="F3" s="146"/>
      <c r="G3" s="146"/>
      <c r="H3" s="147"/>
      <c r="I3" s="44"/>
      <c r="J3" s="44"/>
      <c r="K3" s="44"/>
      <c r="L3" s="44"/>
      <c r="M3" s="44"/>
      <c r="N3" s="44"/>
      <c r="O3" s="44"/>
      <c r="P3" s="44"/>
      <c r="Q3" s="44"/>
      <c r="R3" s="44"/>
      <c r="S3" s="44"/>
      <c r="T3" s="44"/>
      <c r="U3" s="44"/>
      <c r="V3" s="44"/>
      <c r="W3" s="44"/>
      <c r="X3" s="44"/>
      <c r="Y3" s="44"/>
      <c r="Z3" s="44"/>
    </row>
    <row r="4" spans="1:26" ht="6.75" customHeight="1" x14ac:dyDescent="0.3">
      <c r="A4" s="44"/>
      <c r="B4" s="44"/>
      <c r="C4" s="44"/>
      <c r="D4" s="44"/>
      <c r="E4" s="44"/>
      <c r="F4" s="44"/>
      <c r="G4" s="44"/>
      <c r="H4" s="44"/>
      <c r="I4" s="44"/>
      <c r="J4" s="44"/>
      <c r="K4" s="44"/>
      <c r="L4" s="44"/>
      <c r="M4" s="44"/>
      <c r="N4" s="44"/>
      <c r="O4" s="44"/>
      <c r="P4" s="44"/>
      <c r="Q4" s="44"/>
      <c r="R4" s="44"/>
      <c r="S4" s="44"/>
      <c r="T4" s="44"/>
      <c r="U4" s="44"/>
      <c r="V4" s="44"/>
      <c r="W4" s="44"/>
      <c r="X4" s="44"/>
      <c r="Y4" s="44"/>
      <c r="Z4" s="44"/>
    </row>
    <row r="5" spans="1:26" ht="16.5" customHeight="1" x14ac:dyDescent="0.3">
      <c r="A5" s="44"/>
      <c r="B5" s="46" t="s">
        <v>6</v>
      </c>
      <c r="C5" s="148"/>
      <c r="D5" s="146"/>
      <c r="E5" s="146"/>
      <c r="F5" s="146"/>
      <c r="G5" s="146"/>
      <c r="H5" s="147"/>
      <c r="I5" s="44"/>
      <c r="J5" s="44"/>
      <c r="K5" s="44"/>
      <c r="L5" s="44"/>
      <c r="M5" s="44"/>
      <c r="N5" s="44"/>
      <c r="O5" s="44"/>
      <c r="P5" s="44"/>
      <c r="Q5" s="44"/>
      <c r="R5" s="44"/>
      <c r="S5" s="44"/>
      <c r="T5" s="44"/>
      <c r="U5" s="44"/>
      <c r="V5" s="44"/>
      <c r="W5" s="44"/>
      <c r="X5" s="44"/>
      <c r="Y5" s="44"/>
      <c r="Z5" s="44"/>
    </row>
    <row r="6" spans="1:26" ht="9" customHeight="1" x14ac:dyDescent="0.3">
      <c r="A6" s="44"/>
      <c r="B6" s="46"/>
      <c r="C6" s="47"/>
      <c r="D6" s="47"/>
      <c r="E6" s="47"/>
      <c r="F6" s="47"/>
      <c r="G6" s="47"/>
      <c r="H6" s="47"/>
      <c r="I6" s="44"/>
      <c r="J6" s="44"/>
      <c r="K6" s="44"/>
      <c r="L6" s="44"/>
      <c r="M6" s="44"/>
      <c r="N6" s="44"/>
      <c r="O6" s="44"/>
      <c r="P6" s="44"/>
      <c r="Q6" s="44"/>
      <c r="R6" s="44"/>
      <c r="S6" s="44"/>
      <c r="T6" s="44"/>
      <c r="U6" s="44"/>
      <c r="V6" s="44"/>
      <c r="W6" s="44"/>
      <c r="X6" s="44"/>
      <c r="Y6" s="44"/>
      <c r="Z6" s="44"/>
    </row>
    <row r="7" spans="1:26" ht="16.5" customHeight="1" x14ac:dyDescent="0.3">
      <c r="A7" s="44"/>
      <c r="B7" s="48" t="s">
        <v>7</v>
      </c>
      <c r="C7" s="149"/>
      <c r="D7" s="146"/>
      <c r="E7" s="146"/>
      <c r="F7" s="146"/>
      <c r="G7" s="146"/>
      <c r="H7" s="147"/>
      <c r="I7" s="44"/>
      <c r="J7" s="44"/>
      <c r="K7" s="44"/>
      <c r="L7" s="44"/>
      <c r="M7" s="44"/>
      <c r="N7" s="44"/>
      <c r="O7" s="44"/>
      <c r="P7" s="44"/>
      <c r="Q7" s="44"/>
      <c r="R7" s="44"/>
      <c r="S7" s="44"/>
      <c r="T7" s="44"/>
      <c r="U7" s="44"/>
      <c r="V7" s="44"/>
      <c r="W7" s="44"/>
      <c r="X7" s="44"/>
      <c r="Y7" s="44"/>
      <c r="Z7" s="44"/>
    </row>
    <row r="8" spans="1:26" ht="16.5" customHeight="1" x14ac:dyDescent="0.3">
      <c r="A8" s="44"/>
      <c r="B8" s="48"/>
      <c r="C8" s="49"/>
      <c r="D8" s="49"/>
      <c r="E8" s="49"/>
      <c r="F8" s="49"/>
      <c r="G8" s="49"/>
      <c r="H8" s="49"/>
      <c r="I8" s="44"/>
      <c r="J8" s="44"/>
      <c r="K8" s="44"/>
      <c r="L8" s="44"/>
      <c r="M8" s="44"/>
      <c r="N8" s="44"/>
      <c r="O8" s="44"/>
      <c r="P8" s="44"/>
      <c r="Q8" s="44"/>
      <c r="R8" s="44"/>
      <c r="S8" s="44"/>
      <c r="T8" s="44"/>
      <c r="U8" s="44"/>
      <c r="V8" s="44"/>
      <c r="W8" s="44"/>
      <c r="X8" s="44"/>
      <c r="Y8" s="44"/>
      <c r="Z8" s="44"/>
    </row>
    <row r="9" spans="1:26" ht="16.5" customHeight="1" x14ac:dyDescent="0.3">
      <c r="A9" s="44"/>
      <c r="B9" s="150" t="s">
        <v>453</v>
      </c>
      <c r="C9" s="151"/>
      <c r="D9" s="151"/>
      <c r="E9" s="151"/>
      <c r="F9" s="151"/>
      <c r="G9" s="151"/>
      <c r="H9" s="151"/>
      <c r="I9" s="151"/>
      <c r="J9" s="151"/>
      <c r="K9" s="151"/>
      <c r="L9" s="151"/>
      <c r="M9" s="151"/>
      <c r="N9" s="151"/>
      <c r="O9" s="151"/>
      <c r="P9" s="151"/>
      <c r="Q9" s="151"/>
      <c r="R9" s="151"/>
      <c r="S9" s="44"/>
      <c r="T9" s="44"/>
      <c r="U9" s="44"/>
      <c r="V9" s="44"/>
      <c r="W9" s="44"/>
      <c r="X9" s="44"/>
      <c r="Y9" s="44"/>
      <c r="Z9" s="44"/>
    </row>
    <row r="10" spans="1:26" ht="16.5" customHeight="1" x14ac:dyDescent="0.3">
      <c r="A10" s="44"/>
      <c r="B10" s="139" t="s">
        <v>534</v>
      </c>
      <c r="C10" s="151"/>
      <c r="D10" s="151"/>
      <c r="E10" s="151"/>
      <c r="F10" s="151"/>
      <c r="G10" s="151"/>
      <c r="H10" s="151"/>
      <c r="I10" s="151"/>
      <c r="J10" s="151"/>
      <c r="K10" s="151"/>
      <c r="L10" s="151"/>
      <c r="M10" s="151"/>
      <c r="N10" s="151"/>
      <c r="O10" s="151"/>
      <c r="P10" s="151"/>
      <c r="Q10" s="151"/>
      <c r="R10" s="151"/>
      <c r="S10" s="44"/>
      <c r="T10" s="44"/>
      <c r="U10" s="44"/>
      <c r="V10" s="44"/>
      <c r="W10" s="44"/>
      <c r="X10" s="44"/>
      <c r="Y10" s="44"/>
      <c r="Z10" s="44"/>
    </row>
    <row r="11" spans="1:26" ht="16.5" customHeight="1" x14ac:dyDescent="0.3">
      <c r="A11" s="44"/>
      <c r="B11" s="152"/>
      <c r="C11" s="152"/>
      <c r="D11" s="152"/>
      <c r="E11" s="152"/>
      <c r="F11" s="152"/>
      <c r="G11" s="152"/>
      <c r="H11" s="152"/>
      <c r="I11" s="152"/>
      <c r="J11" s="152"/>
      <c r="K11" s="82"/>
      <c r="L11" s="82"/>
      <c r="M11" s="82"/>
      <c r="N11" s="82"/>
      <c r="O11" s="82"/>
      <c r="P11" s="82"/>
      <c r="Q11" s="82"/>
      <c r="R11" s="82"/>
      <c r="S11" s="44"/>
      <c r="T11" s="44"/>
      <c r="U11" s="44"/>
      <c r="V11" s="44"/>
      <c r="W11" s="44"/>
      <c r="X11" s="44"/>
      <c r="Y11" s="44"/>
      <c r="Z11" s="44"/>
    </row>
    <row r="12" spans="1:26" ht="16.5" customHeight="1" x14ac:dyDescent="0.35">
      <c r="A12" s="44"/>
      <c r="B12" s="92" t="s">
        <v>502</v>
      </c>
      <c r="C12" s="92"/>
      <c r="D12" s="92"/>
      <c r="E12" s="92"/>
      <c r="F12" s="91"/>
      <c r="G12" s="91"/>
      <c r="H12" s="91"/>
      <c r="I12" s="91"/>
      <c r="J12" s="91"/>
      <c r="K12" s="82"/>
      <c r="L12" s="82"/>
      <c r="M12" s="82"/>
      <c r="N12" s="82"/>
      <c r="O12" s="82"/>
      <c r="P12" s="82"/>
      <c r="Q12" s="82"/>
      <c r="R12" s="82"/>
      <c r="S12" s="44"/>
      <c r="T12" s="44"/>
      <c r="U12" s="44"/>
      <c r="V12" s="44"/>
      <c r="W12" s="44"/>
      <c r="X12" s="44"/>
      <c r="Y12" s="44"/>
      <c r="Z12" s="44"/>
    </row>
    <row r="13" spans="1:26" ht="16.5" customHeight="1" x14ac:dyDescent="0.3">
      <c r="A13" s="44"/>
      <c r="B13" s="93" t="s">
        <v>503</v>
      </c>
      <c r="C13" s="93"/>
      <c r="D13" s="93"/>
      <c r="E13" s="93"/>
      <c r="F13" s="93"/>
      <c r="G13" s="93"/>
      <c r="H13" s="93"/>
      <c r="I13" s="91"/>
      <c r="J13" s="91"/>
      <c r="K13" s="82"/>
      <c r="L13" s="82"/>
      <c r="M13" s="82"/>
      <c r="N13" s="82"/>
      <c r="O13" s="82"/>
      <c r="P13" s="82"/>
      <c r="Q13" s="82"/>
      <c r="R13" s="82"/>
      <c r="S13" s="44"/>
      <c r="T13" s="44"/>
      <c r="U13" s="44"/>
      <c r="V13" s="44"/>
      <c r="W13" s="44"/>
      <c r="X13" s="44"/>
      <c r="Y13" s="44"/>
      <c r="Z13" s="44"/>
    </row>
    <row r="14" spans="1:26" ht="16.5" customHeight="1" x14ac:dyDescent="0.3">
      <c r="A14" s="44"/>
      <c r="B14" s="139"/>
      <c r="C14" s="139"/>
      <c r="D14" s="139"/>
      <c r="E14" s="139"/>
      <c r="F14" s="139"/>
      <c r="G14" s="139"/>
      <c r="H14" s="139"/>
      <c r="I14" s="139"/>
      <c r="J14" s="139"/>
      <c r="K14" s="139"/>
      <c r="L14" s="139"/>
      <c r="M14" s="139"/>
      <c r="N14" s="139"/>
      <c r="O14" s="139"/>
      <c r="P14" s="139"/>
      <c r="Q14" s="139"/>
      <c r="R14" s="139"/>
      <c r="S14" s="44"/>
      <c r="T14" s="44"/>
      <c r="U14" s="44"/>
      <c r="V14" s="44"/>
      <c r="W14" s="44"/>
      <c r="X14" s="44"/>
      <c r="Y14" s="44"/>
      <c r="Z14" s="44"/>
    </row>
    <row r="15" spans="1:26" ht="16.5" customHeight="1" x14ac:dyDescent="0.3">
      <c r="A15" s="44"/>
      <c r="B15" s="142" t="s">
        <v>452</v>
      </c>
      <c r="C15" s="142"/>
      <c r="D15" s="142"/>
      <c r="E15" s="142"/>
      <c r="F15" s="142"/>
      <c r="G15" s="142"/>
      <c r="H15" s="142"/>
      <c r="I15" s="142"/>
      <c r="J15" s="142"/>
      <c r="K15" s="142"/>
      <c r="L15" s="142"/>
      <c r="M15" s="142"/>
      <c r="N15" s="142"/>
      <c r="O15" s="142"/>
      <c r="P15" s="142"/>
      <c r="Q15" s="142"/>
      <c r="R15" s="142"/>
      <c r="S15" s="44"/>
      <c r="T15" s="44"/>
      <c r="U15" s="44"/>
      <c r="V15" s="44"/>
      <c r="W15" s="44"/>
      <c r="X15" s="44"/>
      <c r="Y15" s="44"/>
      <c r="Z15" s="44"/>
    </row>
    <row r="16" spans="1:26" ht="16.5" customHeight="1" x14ac:dyDescent="0.3">
      <c r="A16" s="44"/>
      <c r="B16" s="139" t="s">
        <v>451</v>
      </c>
      <c r="C16" s="139"/>
      <c r="D16" s="139"/>
      <c r="E16" s="139"/>
      <c r="F16" s="139"/>
      <c r="G16" s="139"/>
      <c r="H16" s="139"/>
      <c r="I16" s="139"/>
      <c r="J16" s="139"/>
      <c r="K16" s="139"/>
      <c r="L16" s="139"/>
      <c r="M16" s="139"/>
      <c r="N16" s="139"/>
      <c r="O16" s="139"/>
      <c r="P16" s="139"/>
      <c r="Q16" s="139"/>
      <c r="R16" s="139"/>
      <c r="S16" s="44"/>
      <c r="T16" s="44"/>
      <c r="U16" s="44"/>
      <c r="V16" s="44"/>
      <c r="W16" s="44"/>
      <c r="X16" s="44"/>
      <c r="Y16" s="44"/>
      <c r="Z16" s="44"/>
    </row>
    <row r="17" spans="1:26" ht="16.5" customHeight="1" x14ac:dyDescent="0.3">
      <c r="A17" s="44"/>
      <c r="B17" s="139" t="s">
        <v>450</v>
      </c>
      <c r="C17" s="139"/>
      <c r="D17" s="139"/>
      <c r="E17" s="139"/>
      <c r="F17" s="139"/>
      <c r="G17" s="139"/>
      <c r="H17" s="139"/>
      <c r="I17" s="139"/>
      <c r="J17" s="139"/>
      <c r="K17" s="139"/>
      <c r="L17" s="139"/>
      <c r="M17" s="139"/>
      <c r="N17" s="139"/>
      <c r="O17" s="139"/>
      <c r="P17" s="139"/>
      <c r="Q17" s="139"/>
      <c r="R17" s="139"/>
      <c r="S17" s="44"/>
      <c r="T17" s="44"/>
      <c r="U17" s="44"/>
      <c r="V17" s="44"/>
      <c r="W17" s="44"/>
      <c r="X17" s="44"/>
      <c r="Y17" s="44"/>
      <c r="Z17" s="44"/>
    </row>
    <row r="18" spans="1:26" ht="21.75" customHeight="1" x14ac:dyDescent="0.3">
      <c r="A18" s="44"/>
      <c r="B18" s="139" t="s">
        <v>449</v>
      </c>
      <c r="C18" s="139"/>
      <c r="D18" s="139"/>
      <c r="E18" s="139"/>
      <c r="F18" s="139"/>
      <c r="G18" s="139"/>
      <c r="H18" s="139"/>
      <c r="I18" s="139"/>
      <c r="J18" s="139"/>
      <c r="K18" s="139"/>
      <c r="L18" s="139"/>
      <c r="M18" s="139"/>
      <c r="N18" s="139"/>
      <c r="O18" s="139"/>
      <c r="P18" s="139"/>
      <c r="Q18" s="139"/>
      <c r="R18" s="139"/>
      <c r="S18" s="44"/>
      <c r="T18" s="44"/>
      <c r="U18" s="44"/>
      <c r="V18" s="44"/>
      <c r="W18" s="44"/>
      <c r="X18" s="44"/>
      <c r="Y18" s="44"/>
      <c r="Z18" s="44"/>
    </row>
    <row r="19" spans="1:26" ht="16.5" customHeight="1" x14ac:dyDescent="0.3">
      <c r="A19" s="44"/>
      <c r="B19" s="139" t="s">
        <v>448</v>
      </c>
      <c r="C19" s="139"/>
      <c r="D19" s="139"/>
      <c r="E19" s="139"/>
      <c r="F19" s="139"/>
      <c r="G19" s="139"/>
      <c r="H19" s="139"/>
      <c r="I19" s="139"/>
      <c r="J19" s="139"/>
      <c r="K19" s="139"/>
      <c r="L19" s="139"/>
      <c r="M19" s="139"/>
      <c r="N19" s="139"/>
      <c r="O19" s="139"/>
      <c r="P19" s="139"/>
      <c r="Q19" s="139"/>
      <c r="R19" s="139"/>
      <c r="S19" s="44"/>
      <c r="T19" s="44"/>
      <c r="U19" s="44"/>
      <c r="V19" s="44"/>
      <c r="W19" s="44"/>
      <c r="X19" s="44"/>
      <c r="Y19" s="44"/>
      <c r="Z19" s="44"/>
    </row>
    <row r="20" spans="1:26" ht="19.5" customHeight="1" x14ac:dyDescent="0.3">
      <c r="A20" s="44"/>
      <c r="B20" s="139" t="s">
        <v>447</v>
      </c>
      <c r="C20" s="139"/>
      <c r="D20" s="139"/>
      <c r="E20" s="139"/>
      <c r="F20" s="139"/>
      <c r="G20" s="139"/>
      <c r="H20" s="139"/>
      <c r="I20" s="139"/>
      <c r="J20" s="139"/>
      <c r="K20" s="139"/>
      <c r="L20" s="139"/>
      <c r="M20" s="139"/>
      <c r="N20" s="139"/>
      <c r="O20" s="139"/>
      <c r="P20" s="139"/>
      <c r="Q20" s="139"/>
      <c r="R20" s="139"/>
      <c r="S20" s="44"/>
      <c r="T20" s="44"/>
      <c r="U20" s="44"/>
      <c r="V20" s="44"/>
      <c r="W20" s="44"/>
      <c r="X20" s="44"/>
      <c r="Y20" s="44"/>
      <c r="Z20" s="44"/>
    </row>
    <row r="21" spans="1:26" ht="16.5" customHeight="1" x14ac:dyDescent="0.3">
      <c r="A21" s="44"/>
      <c r="B21" s="139" t="s">
        <v>446</v>
      </c>
      <c r="C21" s="139"/>
      <c r="D21" s="139"/>
      <c r="E21" s="139"/>
      <c r="F21" s="139"/>
      <c r="G21" s="139"/>
      <c r="H21" s="139"/>
      <c r="I21" s="139"/>
      <c r="J21" s="139"/>
      <c r="K21" s="139"/>
      <c r="L21" s="139"/>
      <c r="M21" s="139"/>
      <c r="N21" s="139"/>
      <c r="O21" s="139"/>
      <c r="P21" s="139"/>
      <c r="Q21" s="139"/>
      <c r="R21" s="139"/>
      <c r="S21" s="44"/>
      <c r="T21" s="44"/>
      <c r="U21" s="44"/>
      <c r="V21" s="44"/>
      <c r="W21" s="44"/>
      <c r="X21" s="44"/>
      <c r="Y21" s="44"/>
      <c r="Z21" s="44"/>
    </row>
    <row r="22" spans="1:26" ht="16.5" customHeight="1" x14ac:dyDescent="0.3">
      <c r="A22" s="44"/>
      <c r="B22" s="139" t="s">
        <v>445</v>
      </c>
      <c r="C22" s="139"/>
      <c r="D22" s="139"/>
      <c r="E22" s="139"/>
      <c r="F22" s="139"/>
      <c r="G22" s="139"/>
      <c r="H22" s="139"/>
      <c r="I22" s="139"/>
      <c r="J22" s="139"/>
      <c r="K22" s="139"/>
      <c r="L22" s="139"/>
      <c r="M22" s="139"/>
      <c r="N22" s="139"/>
      <c r="O22" s="139"/>
      <c r="P22" s="139"/>
      <c r="Q22" s="139"/>
      <c r="R22" s="139"/>
      <c r="S22" s="44"/>
      <c r="T22" s="44"/>
      <c r="U22" s="44"/>
      <c r="V22" s="44"/>
      <c r="W22" s="44"/>
      <c r="X22" s="44"/>
      <c r="Y22" s="44"/>
      <c r="Z22" s="44"/>
    </row>
    <row r="23" spans="1:26" ht="16.5" customHeight="1" x14ac:dyDescent="0.3">
      <c r="A23" s="44"/>
      <c r="B23" s="139" t="s">
        <v>444</v>
      </c>
      <c r="C23" s="139"/>
      <c r="D23" s="139"/>
      <c r="E23" s="139"/>
      <c r="F23" s="139"/>
      <c r="G23" s="139"/>
      <c r="H23" s="139"/>
      <c r="I23" s="139"/>
      <c r="J23" s="139"/>
      <c r="K23" s="139"/>
      <c r="L23" s="139"/>
      <c r="M23" s="139"/>
      <c r="N23" s="139"/>
      <c r="O23" s="139"/>
      <c r="P23" s="139"/>
      <c r="Q23" s="139"/>
      <c r="R23" s="139"/>
      <c r="S23" s="44"/>
      <c r="T23" s="44"/>
      <c r="U23" s="44"/>
      <c r="V23" s="44"/>
      <c r="W23" s="44"/>
      <c r="X23" s="44"/>
      <c r="Y23" s="44"/>
      <c r="Z23" s="44"/>
    </row>
    <row r="24" spans="1:26" ht="16.5" customHeight="1" x14ac:dyDescent="0.3">
      <c r="A24" s="44"/>
      <c r="B24" s="139" t="s">
        <v>443</v>
      </c>
      <c r="C24" s="139"/>
      <c r="D24" s="139"/>
      <c r="E24" s="139"/>
      <c r="F24" s="139"/>
      <c r="G24" s="139"/>
      <c r="H24" s="139"/>
      <c r="I24" s="139"/>
      <c r="J24" s="139"/>
      <c r="K24" s="139"/>
      <c r="L24" s="139"/>
      <c r="M24" s="139"/>
      <c r="N24" s="139"/>
      <c r="O24" s="139"/>
      <c r="P24" s="139"/>
      <c r="Q24" s="139"/>
      <c r="R24" s="139"/>
      <c r="S24" s="44"/>
      <c r="T24" s="44"/>
      <c r="U24" s="44"/>
      <c r="V24" s="44"/>
      <c r="W24" s="44"/>
      <c r="X24" s="44"/>
      <c r="Y24" s="44"/>
      <c r="Z24" s="44"/>
    </row>
    <row r="25" spans="1:26" ht="16.5" customHeight="1" x14ac:dyDescent="0.3">
      <c r="A25" s="44"/>
      <c r="B25" s="137" t="s">
        <v>442</v>
      </c>
      <c r="C25" s="137"/>
      <c r="D25" s="137"/>
      <c r="E25" s="137"/>
      <c r="F25" s="137"/>
      <c r="G25" s="137"/>
      <c r="H25" s="137"/>
      <c r="I25" s="137"/>
      <c r="J25" s="137"/>
      <c r="K25" s="137"/>
      <c r="L25" s="137"/>
      <c r="M25" s="137"/>
      <c r="N25" s="137"/>
      <c r="O25" s="137"/>
      <c r="P25" s="137"/>
      <c r="Q25" s="137"/>
      <c r="R25" s="137"/>
      <c r="S25" s="44"/>
      <c r="T25" s="44"/>
      <c r="U25" s="44"/>
      <c r="V25" s="44"/>
      <c r="W25" s="44"/>
      <c r="X25" s="44"/>
      <c r="Y25" s="44"/>
      <c r="Z25" s="44"/>
    </row>
    <row r="26" spans="1:26" ht="16.5" customHeight="1" x14ac:dyDescent="0.3">
      <c r="A26" s="44"/>
      <c r="B26" s="139" t="s">
        <v>441</v>
      </c>
      <c r="C26" s="139"/>
      <c r="D26" s="139"/>
      <c r="E26" s="139"/>
      <c r="F26" s="139"/>
      <c r="G26" s="139"/>
      <c r="H26" s="139"/>
      <c r="I26" s="139"/>
      <c r="J26" s="139"/>
      <c r="K26" s="139"/>
      <c r="L26" s="139"/>
      <c r="M26" s="139"/>
      <c r="N26" s="139"/>
      <c r="O26" s="139"/>
      <c r="P26" s="139"/>
      <c r="Q26" s="139"/>
      <c r="R26" s="139"/>
      <c r="S26" s="44"/>
      <c r="T26" s="44"/>
      <c r="U26" s="44"/>
      <c r="V26" s="44"/>
      <c r="W26" s="44"/>
      <c r="X26" s="44"/>
      <c r="Y26" s="44"/>
      <c r="Z26" s="44"/>
    </row>
    <row r="27" spans="1:26" ht="18" customHeight="1" x14ac:dyDescent="0.3">
      <c r="A27" s="44"/>
      <c r="B27" s="139" t="s">
        <v>463</v>
      </c>
      <c r="C27" s="139"/>
      <c r="D27" s="139"/>
      <c r="E27" s="139"/>
      <c r="F27" s="139"/>
      <c r="G27" s="139"/>
      <c r="H27" s="139"/>
      <c r="I27" s="139"/>
      <c r="J27" s="139"/>
      <c r="K27" s="139"/>
      <c r="L27" s="139"/>
      <c r="M27" s="139"/>
      <c r="N27" s="139"/>
      <c r="O27" s="139"/>
      <c r="P27" s="139"/>
      <c r="Q27" s="139"/>
      <c r="R27" s="139"/>
      <c r="S27" s="44"/>
      <c r="T27" s="44"/>
      <c r="U27" s="44"/>
      <c r="V27" s="44"/>
      <c r="W27" s="44"/>
      <c r="X27" s="44"/>
      <c r="Y27" s="44"/>
      <c r="Z27" s="44"/>
    </row>
    <row r="28" spans="1:26" ht="16.5" customHeight="1" x14ac:dyDescent="0.3">
      <c r="A28" s="44"/>
      <c r="B28" s="139" t="s">
        <v>440</v>
      </c>
      <c r="C28" s="139"/>
      <c r="D28" s="139"/>
      <c r="E28" s="139"/>
      <c r="F28" s="139"/>
      <c r="G28" s="139"/>
      <c r="H28" s="139"/>
      <c r="I28" s="139"/>
      <c r="J28" s="139"/>
      <c r="K28" s="139"/>
      <c r="L28" s="139"/>
      <c r="M28" s="139"/>
      <c r="N28" s="139"/>
      <c r="O28" s="139"/>
      <c r="P28" s="139"/>
      <c r="Q28" s="139"/>
      <c r="R28" s="139"/>
      <c r="S28" s="44"/>
      <c r="T28" s="44"/>
      <c r="U28" s="44"/>
      <c r="V28" s="44"/>
      <c r="W28" s="44"/>
      <c r="X28" s="44"/>
      <c r="Y28" s="44"/>
      <c r="Z28" s="44"/>
    </row>
    <row r="29" spans="1:26" ht="16.5" customHeight="1" x14ac:dyDescent="0.3">
      <c r="A29" s="44"/>
      <c r="B29" s="139" t="s">
        <v>439</v>
      </c>
      <c r="C29" s="139"/>
      <c r="D29" s="139"/>
      <c r="E29" s="139"/>
      <c r="F29" s="139"/>
      <c r="G29" s="139"/>
      <c r="H29" s="139"/>
      <c r="I29" s="139"/>
      <c r="J29" s="139"/>
      <c r="K29" s="139"/>
      <c r="L29" s="139"/>
      <c r="M29" s="139"/>
      <c r="N29" s="139"/>
      <c r="O29" s="139"/>
      <c r="P29" s="139"/>
      <c r="Q29" s="139"/>
      <c r="R29" s="139"/>
      <c r="S29" s="44"/>
      <c r="T29" s="44"/>
      <c r="U29" s="44"/>
      <c r="V29" s="44"/>
      <c r="W29" s="44"/>
      <c r="X29" s="44"/>
      <c r="Y29" s="44"/>
      <c r="Z29" s="44"/>
    </row>
    <row r="30" spans="1:26" ht="16.5" customHeight="1" x14ac:dyDescent="0.3">
      <c r="A30" s="44"/>
      <c r="B30" s="139" t="s">
        <v>438</v>
      </c>
      <c r="C30" s="139"/>
      <c r="D30" s="139"/>
      <c r="E30" s="139"/>
      <c r="F30" s="139"/>
      <c r="G30" s="139"/>
      <c r="H30" s="139"/>
      <c r="I30" s="139"/>
      <c r="J30" s="139"/>
      <c r="K30" s="139"/>
      <c r="L30" s="139"/>
      <c r="M30" s="139"/>
      <c r="N30" s="139"/>
      <c r="O30" s="139"/>
      <c r="P30" s="139"/>
      <c r="Q30" s="139"/>
      <c r="R30" s="139"/>
      <c r="S30" s="44"/>
      <c r="T30" s="44"/>
      <c r="U30" s="44"/>
      <c r="V30" s="44"/>
      <c r="W30" s="44"/>
      <c r="X30" s="44"/>
      <c r="Y30" s="44"/>
      <c r="Z30" s="44"/>
    </row>
    <row r="31" spans="1:26" ht="16.5" customHeight="1" x14ac:dyDescent="0.3">
      <c r="A31" s="44"/>
      <c r="B31" s="139" t="s">
        <v>437</v>
      </c>
      <c r="C31" s="139"/>
      <c r="D31" s="139"/>
      <c r="E31" s="139"/>
      <c r="F31" s="139"/>
      <c r="G31" s="139"/>
      <c r="H31" s="139"/>
      <c r="I31" s="139"/>
      <c r="J31" s="139"/>
      <c r="K31" s="139"/>
      <c r="L31" s="139"/>
      <c r="M31" s="139"/>
      <c r="N31" s="139"/>
      <c r="O31" s="139"/>
      <c r="P31" s="139"/>
      <c r="Q31" s="139"/>
      <c r="R31" s="139"/>
      <c r="S31" s="44"/>
      <c r="T31" s="44"/>
      <c r="U31" s="44"/>
      <c r="V31" s="44"/>
      <c r="W31" s="44"/>
      <c r="X31" s="44"/>
      <c r="Y31" s="44"/>
      <c r="Z31" s="44"/>
    </row>
    <row r="32" spans="1:26" ht="16.5" customHeight="1" x14ac:dyDescent="0.3">
      <c r="A32" s="44"/>
      <c r="B32" s="139" t="s">
        <v>436</v>
      </c>
      <c r="C32" s="139"/>
      <c r="D32" s="139"/>
      <c r="E32" s="139"/>
      <c r="F32" s="139"/>
      <c r="G32" s="139"/>
      <c r="H32" s="139"/>
      <c r="I32" s="139"/>
      <c r="J32" s="139"/>
      <c r="K32" s="139"/>
      <c r="L32" s="139"/>
      <c r="M32" s="139"/>
      <c r="N32" s="139"/>
      <c r="O32" s="139"/>
      <c r="P32" s="139"/>
      <c r="Q32" s="139"/>
      <c r="R32" s="139"/>
      <c r="S32" s="44"/>
      <c r="T32" s="44"/>
      <c r="U32" s="44"/>
      <c r="V32" s="44"/>
      <c r="W32" s="44"/>
      <c r="X32" s="44"/>
      <c r="Y32" s="44"/>
      <c r="Z32" s="44"/>
    </row>
    <row r="33" spans="1:26" ht="16.5" customHeight="1" x14ac:dyDescent="0.3">
      <c r="A33" s="44"/>
      <c r="B33" s="139"/>
      <c r="C33" s="139"/>
      <c r="D33" s="139"/>
      <c r="E33" s="139"/>
      <c r="F33" s="139"/>
      <c r="G33" s="139"/>
      <c r="H33" s="139"/>
      <c r="I33" s="139"/>
      <c r="J33" s="139"/>
      <c r="K33" s="139"/>
      <c r="L33" s="139"/>
      <c r="M33" s="139"/>
      <c r="N33" s="139"/>
      <c r="O33" s="139"/>
      <c r="P33" s="139"/>
      <c r="Q33" s="139"/>
      <c r="R33" s="139"/>
      <c r="S33" s="44"/>
      <c r="T33" s="44"/>
      <c r="U33" s="44"/>
      <c r="V33" s="44"/>
      <c r="W33" s="44"/>
      <c r="X33" s="44"/>
      <c r="Y33" s="44"/>
      <c r="Z33" s="44"/>
    </row>
    <row r="34" spans="1:26" ht="16.5" customHeight="1" x14ac:dyDescent="0.3">
      <c r="A34" s="44"/>
      <c r="B34" s="142" t="s">
        <v>435</v>
      </c>
      <c r="C34" s="142"/>
      <c r="D34" s="142"/>
      <c r="E34" s="142"/>
      <c r="F34" s="142"/>
      <c r="G34" s="142"/>
      <c r="H34" s="142"/>
      <c r="I34" s="142"/>
      <c r="J34" s="142"/>
      <c r="K34" s="142"/>
      <c r="L34" s="142"/>
      <c r="M34" s="142"/>
      <c r="N34" s="142"/>
      <c r="O34" s="142"/>
      <c r="P34" s="142"/>
      <c r="Q34" s="142"/>
      <c r="R34" s="142"/>
      <c r="S34" s="44"/>
      <c r="T34" s="44"/>
      <c r="U34" s="44"/>
      <c r="V34" s="44"/>
      <c r="W34" s="44"/>
      <c r="X34" s="44"/>
      <c r="Y34" s="44"/>
      <c r="Z34" s="44"/>
    </row>
    <row r="35" spans="1:26" ht="16.5" customHeight="1" x14ac:dyDescent="0.3">
      <c r="A35" s="44"/>
      <c r="B35" s="139" t="s">
        <v>434</v>
      </c>
      <c r="C35" s="139"/>
      <c r="D35" s="139"/>
      <c r="E35" s="139"/>
      <c r="F35" s="139"/>
      <c r="G35" s="139"/>
      <c r="H35" s="139"/>
      <c r="I35" s="139"/>
      <c r="J35" s="139"/>
      <c r="K35" s="139"/>
      <c r="L35" s="139"/>
      <c r="M35" s="139"/>
      <c r="N35" s="139"/>
      <c r="O35" s="139"/>
      <c r="P35" s="139"/>
      <c r="Q35" s="139"/>
      <c r="R35" s="139"/>
      <c r="S35" s="44"/>
      <c r="T35" s="44"/>
      <c r="U35" s="44"/>
      <c r="V35" s="44"/>
      <c r="W35" s="44"/>
      <c r="X35" s="44"/>
      <c r="Y35" s="44"/>
      <c r="Z35" s="44"/>
    </row>
    <row r="36" spans="1:26" ht="11.25" customHeight="1" x14ac:dyDescent="0.3">
      <c r="A36" s="44"/>
      <c r="B36" s="139"/>
      <c r="C36" s="139"/>
      <c r="D36" s="139"/>
      <c r="E36" s="139"/>
      <c r="F36" s="139"/>
      <c r="G36" s="139"/>
      <c r="H36" s="139"/>
      <c r="I36" s="139"/>
      <c r="J36" s="139"/>
      <c r="K36" s="139"/>
      <c r="L36" s="139"/>
      <c r="M36" s="139"/>
      <c r="N36" s="139"/>
      <c r="O36" s="139"/>
      <c r="P36" s="139"/>
      <c r="Q36" s="139"/>
      <c r="R36" s="139"/>
      <c r="S36" s="44"/>
      <c r="T36" s="44"/>
      <c r="U36" s="44"/>
      <c r="V36" s="44"/>
      <c r="W36" s="44"/>
      <c r="X36" s="44"/>
      <c r="Y36" s="44"/>
      <c r="Z36" s="44"/>
    </row>
    <row r="37" spans="1:26" ht="16.5" customHeight="1" x14ac:dyDescent="0.3">
      <c r="A37" s="44"/>
      <c r="B37" s="142" t="s">
        <v>433</v>
      </c>
      <c r="C37" s="142"/>
      <c r="D37" s="142"/>
      <c r="E37" s="142"/>
      <c r="F37" s="142"/>
      <c r="G37" s="142"/>
      <c r="H37" s="142"/>
      <c r="I37" s="142"/>
      <c r="J37" s="142"/>
      <c r="K37" s="142"/>
      <c r="L37" s="142"/>
      <c r="M37" s="142"/>
      <c r="N37" s="142"/>
      <c r="O37" s="142"/>
      <c r="P37" s="142"/>
      <c r="Q37" s="142"/>
      <c r="R37" s="142"/>
      <c r="S37" s="44"/>
      <c r="T37" s="44"/>
      <c r="U37" s="44"/>
      <c r="V37" s="44"/>
      <c r="W37" s="44"/>
      <c r="X37" s="44"/>
      <c r="Y37" s="44"/>
      <c r="Z37" s="44"/>
    </row>
    <row r="38" spans="1:26" ht="16.5" customHeight="1" x14ac:dyDescent="0.3">
      <c r="A38" s="44"/>
      <c r="B38" s="139" t="s">
        <v>432</v>
      </c>
      <c r="C38" s="139"/>
      <c r="D38" s="139"/>
      <c r="E38" s="139"/>
      <c r="F38" s="139"/>
      <c r="G38" s="139"/>
      <c r="H38" s="139"/>
      <c r="I38" s="139"/>
      <c r="J38" s="139"/>
      <c r="K38" s="139"/>
      <c r="L38" s="139"/>
      <c r="M38" s="139"/>
      <c r="N38" s="139"/>
      <c r="O38" s="139"/>
      <c r="P38" s="139"/>
      <c r="Q38" s="139"/>
      <c r="R38" s="139"/>
      <c r="S38" s="44"/>
      <c r="T38" s="44"/>
      <c r="U38" s="44"/>
      <c r="V38" s="44"/>
      <c r="W38" s="44"/>
      <c r="X38" s="44"/>
      <c r="Y38" s="44"/>
      <c r="Z38" s="44"/>
    </row>
    <row r="39" spans="1:26" ht="44.25" customHeight="1" x14ac:dyDescent="0.3">
      <c r="A39" s="44"/>
      <c r="B39" s="139" t="s">
        <v>431</v>
      </c>
      <c r="C39" s="139"/>
      <c r="D39" s="139"/>
      <c r="E39" s="139"/>
      <c r="F39" s="139"/>
      <c r="G39" s="139"/>
      <c r="H39" s="139"/>
      <c r="I39" s="139"/>
      <c r="J39" s="139"/>
      <c r="K39" s="139"/>
      <c r="L39" s="139"/>
      <c r="M39" s="139"/>
      <c r="N39" s="139"/>
      <c r="O39" s="139"/>
      <c r="P39" s="139"/>
      <c r="Q39" s="139"/>
      <c r="R39" s="139"/>
      <c r="S39" s="44"/>
      <c r="T39" s="44"/>
      <c r="U39" s="44"/>
      <c r="V39" s="44"/>
      <c r="W39" s="44"/>
      <c r="X39" s="44"/>
      <c r="Y39" s="44"/>
      <c r="Z39" s="44"/>
    </row>
    <row r="40" spans="1:26" ht="9.75" customHeight="1" x14ac:dyDescent="0.3">
      <c r="A40" s="44"/>
      <c r="B40" s="139"/>
      <c r="C40" s="139"/>
      <c r="D40" s="139"/>
      <c r="E40" s="139"/>
      <c r="F40" s="139"/>
      <c r="G40" s="139"/>
      <c r="H40" s="139"/>
      <c r="I40" s="139"/>
      <c r="J40" s="139"/>
      <c r="K40" s="139"/>
      <c r="L40" s="139"/>
      <c r="M40" s="139"/>
      <c r="N40" s="139"/>
      <c r="O40" s="139"/>
      <c r="P40" s="139"/>
      <c r="Q40" s="139"/>
      <c r="R40" s="139"/>
      <c r="S40" s="44"/>
      <c r="T40" s="44"/>
      <c r="U40" s="44"/>
      <c r="V40" s="44"/>
      <c r="W40" s="44"/>
      <c r="X40" s="44"/>
      <c r="Y40" s="44"/>
      <c r="Z40" s="44"/>
    </row>
    <row r="41" spans="1:26" ht="32.25" customHeight="1" x14ac:dyDescent="0.3">
      <c r="A41" s="44"/>
      <c r="B41" s="144" t="s">
        <v>430</v>
      </c>
      <c r="C41" s="144"/>
      <c r="D41" s="144"/>
      <c r="E41" s="144"/>
      <c r="F41" s="144"/>
      <c r="G41" s="144"/>
      <c r="H41" s="144"/>
      <c r="I41" s="144"/>
      <c r="J41" s="144"/>
      <c r="K41" s="144"/>
      <c r="L41" s="144"/>
      <c r="M41" s="144"/>
      <c r="N41" s="144"/>
      <c r="O41" s="144"/>
      <c r="P41" s="144"/>
      <c r="Q41" s="144"/>
      <c r="R41" s="144"/>
      <c r="S41" s="51"/>
      <c r="T41" s="51"/>
      <c r="U41" s="51"/>
      <c r="V41" s="51"/>
      <c r="W41" s="51"/>
      <c r="X41" s="51"/>
      <c r="Y41" s="51"/>
      <c r="Z41" s="51"/>
    </row>
    <row r="42" spans="1:26" ht="60.75" customHeight="1" x14ac:dyDescent="0.3">
      <c r="A42" s="44"/>
      <c r="B42" s="139" t="s">
        <v>429</v>
      </c>
      <c r="C42" s="139"/>
      <c r="D42" s="139"/>
      <c r="E42" s="139"/>
      <c r="F42" s="139"/>
      <c r="G42" s="139"/>
      <c r="H42" s="139"/>
      <c r="I42" s="139"/>
      <c r="J42" s="139"/>
      <c r="K42" s="139"/>
      <c r="L42" s="139"/>
      <c r="M42" s="139"/>
      <c r="N42" s="139"/>
      <c r="O42" s="139"/>
      <c r="P42" s="139"/>
      <c r="Q42" s="139"/>
      <c r="R42" s="139"/>
      <c r="S42" s="44"/>
      <c r="T42" s="44"/>
      <c r="U42" s="44"/>
      <c r="V42" s="44"/>
      <c r="W42" s="44"/>
      <c r="X42" s="44"/>
      <c r="Y42" s="44"/>
      <c r="Z42" s="44"/>
    </row>
    <row r="43" spans="1:26" ht="41.25" customHeight="1" x14ac:dyDescent="0.3">
      <c r="A43" s="44"/>
      <c r="B43" s="139" t="s">
        <v>428</v>
      </c>
      <c r="C43" s="139"/>
      <c r="D43" s="139"/>
      <c r="E43" s="139"/>
      <c r="F43" s="139"/>
      <c r="G43" s="139"/>
      <c r="H43" s="139"/>
      <c r="I43" s="139"/>
      <c r="J43" s="139"/>
      <c r="K43" s="139"/>
      <c r="L43" s="139"/>
      <c r="M43" s="139"/>
      <c r="N43" s="139"/>
      <c r="O43" s="139"/>
      <c r="P43" s="139"/>
      <c r="Q43" s="139"/>
      <c r="R43" s="139"/>
      <c r="S43" s="44"/>
      <c r="T43" s="44"/>
      <c r="U43" s="44"/>
      <c r="V43" s="44"/>
      <c r="W43" s="44"/>
      <c r="X43" s="44"/>
      <c r="Y43" s="44"/>
      <c r="Z43" s="44"/>
    </row>
    <row r="44" spans="1:26" ht="16.5" customHeight="1" x14ac:dyDescent="0.3">
      <c r="A44" s="51"/>
      <c r="B44" s="139" t="s">
        <v>427</v>
      </c>
      <c r="C44" s="139"/>
      <c r="D44" s="139"/>
      <c r="E44" s="139"/>
      <c r="F44" s="139"/>
      <c r="G44" s="139"/>
      <c r="H44" s="139"/>
      <c r="I44" s="139"/>
      <c r="J44" s="139"/>
      <c r="K44" s="139"/>
      <c r="L44" s="139"/>
      <c r="M44" s="139"/>
      <c r="N44" s="139"/>
      <c r="O44" s="139"/>
      <c r="P44" s="139"/>
      <c r="Q44" s="139"/>
      <c r="R44" s="139"/>
      <c r="S44" s="44"/>
      <c r="T44" s="44"/>
      <c r="U44" s="44"/>
      <c r="V44" s="44"/>
      <c r="W44" s="44"/>
      <c r="X44" s="44"/>
      <c r="Y44" s="44"/>
      <c r="Z44" s="44"/>
    </row>
    <row r="45" spans="1:26" ht="16.5" customHeight="1" x14ac:dyDescent="0.3">
      <c r="A45" s="44"/>
      <c r="B45" s="139" t="s">
        <v>426</v>
      </c>
      <c r="C45" s="139"/>
      <c r="D45" s="139"/>
      <c r="E45" s="139"/>
      <c r="F45" s="139"/>
      <c r="G45" s="139"/>
      <c r="H45" s="139"/>
      <c r="I45" s="139"/>
      <c r="J45" s="139"/>
      <c r="K45" s="139"/>
      <c r="L45" s="139"/>
      <c r="M45" s="139"/>
      <c r="N45" s="139"/>
      <c r="O45" s="139"/>
      <c r="P45" s="139"/>
      <c r="Q45" s="139"/>
      <c r="R45" s="139"/>
      <c r="S45" s="44"/>
      <c r="T45" s="44"/>
      <c r="U45" s="44"/>
      <c r="V45" s="44"/>
      <c r="W45" s="44"/>
      <c r="X45" s="44"/>
      <c r="Y45" s="44"/>
      <c r="Z45" s="44"/>
    </row>
    <row r="46" spans="1:26" ht="71.25" customHeight="1" x14ac:dyDescent="0.3">
      <c r="A46" s="44"/>
      <c r="B46" s="139" t="s">
        <v>425</v>
      </c>
      <c r="C46" s="139"/>
      <c r="D46" s="139"/>
      <c r="E46" s="139"/>
      <c r="F46" s="139"/>
      <c r="G46" s="139"/>
      <c r="H46" s="139"/>
      <c r="I46" s="139"/>
      <c r="J46" s="139"/>
      <c r="K46" s="139"/>
      <c r="L46" s="139"/>
      <c r="M46" s="139"/>
      <c r="N46" s="139"/>
      <c r="O46" s="139"/>
      <c r="P46" s="139"/>
      <c r="Q46" s="139"/>
      <c r="R46" s="139"/>
      <c r="S46" s="44"/>
      <c r="T46" s="44"/>
      <c r="U46" s="44"/>
      <c r="V46" s="44"/>
      <c r="W46" s="44"/>
      <c r="X46" s="44"/>
      <c r="Y46" s="44"/>
      <c r="Z46" s="44"/>
    </row>
    <row r="47" spans="1:26" ht="72.75" customHeight="1" x14ac:dyDescent="0.3">
      <c r="A47" s="44"/>
      <c r="B47" s="50"/>
      <c r="C47" s="50"/>
      <c r="D47" s="50"/>
      <c r="E47" s="50"/>
      <c r="F47" s="50"/>
      <c r="G47" s="50"/>
      <c r="H47" s="50"/>
      <c r="I47" s="50"/>
      <c r="J47" s="50"/>
      <c r="K47" s="50"/>
      <c r="L47" s="50"/>
      <c r="M47" s="50"/>
      <c r="N47" s="50"/>
      <c r="O47" s="50"/>
      <c r="P47" s="50"/>
      <c r="Q47" s="50"/>
      <c r="R47" s="50"/>
      <c r="S47" s="44"/>
      <c r="T47" s="44"/>
      <c r="U47" s="44"/>
      <c r="V47" s="44"/>
      <c r="W47" s="44"/>
      <c r="X47" s="44"/>
      <c r="Y47" s="44"/>
      <c r="Z47" s="44"/>
    </row>
    <row r="48" spans="1:26" ht="76.5" customHeight="1" x14ac:dyDescent="0.3">
      <c r="A48" s="44"/>
      <c r="B48" s="142" t="s">
        <v>474</v>
      </c>
      <c r="C48" s="142"/>
      <c r="D48" s="142"/>
      <c r="E48" s="142"/>
      <c r="F48" s="142"/>
      <c r="G48" s="142"/>
      <c r="H48" s="142"/>
      <c r="I48" s="142"/>
      <c r="J48" s="142"/>
      <c r="K48" s="142"/>
      <c r="L48" s="142"/>
      <c r="M48" s="142"/>
      <c r="N48" s="142"/>
      <c r="O48" s="142"/>
      <c r="P48" s="142"/>
      <c r="Q48" s="142"/>
      <c r="R48" s="142"/>
      <c r="S48" s="44"/>
      <c r="T48" s="44"/>
      <c r="U48" s="44"/>
      <c r="V48" s="44"/>
      <c r="W48" s="44"/>
      <c r="X48" s="44"/>
      <c r="Y48" s="44"/>
      <c r="Z48" s="44"/>
    </row>
    <row r="49" spans="1:26" ht="16.5" customHeight="1" x14ac:dyDescent="0.3">
      <c r="A49" s="44"/>
      <c r="B49" s="139" t="s">
        <v>424</v>
      </c>
      <c r="C49" s="139"/>
      <c r="D49" s="139"/>
      <c r="E49" s="139"/>
      <c r="F49" s="139"/>
      <c r="G49" s="139"/>
      <c r="H49" s="139"/>
      <c r="I49" s="139"/>
      <c r="J49" s="139"/>
      <c r="K49" s="139"/>
      <c r="L49" s="139"/>
      <c r="M49" s="139"/>
      <c r="N49" s="139"/>
      <c r="O49" s="139"/>
      <c r="P49" s="139"/>
      <c r="Q49" s="139"/>
      <c r="R49" s="139"/>
      <c r="S49" s="44"/>
      <c r="T49" s="44"/>
      <c r="U49" s="44"/>
      <c r="V49" s="44"/>
      <c r="W49" s="44"/>
      <c r="X49" s="44"/>
      <c r="Y49" s="44"/>
      <c r="Z49" s="44"/>
    </row>
    <row r="50" spans="1:26" ht="16.5" customHeight="1" x14ac:dyDescent="0.3">
      <c r="A50" s="44"/>
      <c r="B50" s="139" t="s">
        <v>423</v>
      </c>
      <c r="C50" s="139"/>
      <c r="D50" s="139"/>
      <c r="E50" s="139"/>
      <c r="F50" s="139"/>
      <c r="G50" s="139"/>
      <c r="H50" s="139"/>
      <c r="I50" s="139"/>
      <c r="J50" s="139"/>
      <c r="K50" s="139"/>
      <c r="L50" s="139"/>
      <c r="M50" s="139"/>
      <c r="N50" s="139"/>
      <c r="O50" s="139"/>
      <c r="P50" s="139"/>
      <c r="Q50" s="139"/>
      <c r="R50" s="139"/>
      <c r="S50" s="44"/>
      <c r="T50" s="44"/>
      <c r="U50" s="44"/>
      <c r="V50" s="44"/>
      <c r="W50" s="44"/>
      <c r="X50" s="44"/>
      <c r="Y50" s="44"/>
      <c r="Z50" s="44"/>
    </row>
    <row r="51" spans="1:26" ht="16.5" customHeight="1" x14ac:dyDescent="0.3">
      <c r="A51" s="44"/>
      <c r="B51" s="139" t="s">
        <v>422</v>
      </c>
      <c r="C51" s="139"/>
      <c r="D51" s="139"/>
      <c r="E51" s="139"/>
      <c r="F51" s="139"/>
      <c r="G51" s="139"/>
      <c r="H51" s="139"/>
      <c r="I51" s="139"/>
      <c r="J51" s="139"/>
      <c r="K51" s="139"/>
      <c r="L51" s="139"/>
      <c r="M51" s="139"/>
      <c r="N51" s="139"/>
      <c r="O51" s="139"/>
      <c r="P51" s="139"/>
      <c r="Q51" s="139"/>
      <c r="R51" s="139"/>
      <c r="S51" s="44"/>
      <c r="T51" s="44"/>
      <c r="U51" s="44"/>
      <c r="V51" s="44"/>
      <c r="W51" s="44"/>
      <c r="X51" s="44"/>
      <c r="Y51" s="44"/>
      <c r="Z51" s="44"/>
    </row>
    <row r="52" spans="1:26" ht="16.5" customHeight="1" x14ac:dyDescent="0.3">
      <c r="A52" s="44"/>
      <c r="B52" s="139" t="s">
        <v>421</v>
      </c>
      <c r="C52" s="139"/>
      <c r="D52" s="139"/>
      <c r="E52" s="139"/>
      <c r="F52" s="139"/>
      <c r="G52" s="139"/>
      <c r="H52" s="139"/>
      <c r="I52" s="139"/>
      <c r="J52" s="139"/>
      <c r="K52" s="139"/>
      <c r="L52" s="139"/>
      <c r="M52" s="139"/>
      <c r="N52" s="139"/>
      <c r="O52" s="139"/>
      <c r="P52" s="139"/>
      <c r="Q52" s="139"/>
      <c r="R52" s="139"/>
      <c r="S52" s="44"/>
      <c r="T52" s="44"/>
      <c r="U52" s="44"/>
      <c r="V52" s="44"/>
      <c r="W52" s="44"/>
      <c r="X52" s="44"/>
      <c r="Y52" s="44"/>
      <c r="Z52" s="44"/>
    </row>
    <row r="53" spans="1:26" ht="16.5" customHeight="1" x14ac:dyDescent="0.3">
      <c r="A53" s="44"/>
      <c r="B53" s="138" t="s">
        <v>420</v>
      </c>
      <c r="C53" s="138"/>
      <c r="D53" s="138"/>
      <c r="E53" s="138"/>
      <c r="F53" s="138"/>
      <c r="G53" s="138"/>
      <c r="H53" s="138"/>
      <c r="I53" s="138"/>
      <c r="J53" s="138"/>
      <c r="K53" s="138"/>
      <c r="L53" s="138"/>
      <c r="M53" s="138"/>
      <c r="N53" s="138"/>
      <c r="O53" s="138"/>
      <c r="P53" s="138"/>
      <c r="Q53" s="138"/>
      <c r="R53" s="138"/>
      <c r="S53" s="44"/>
      <c r="T53" s="44"/>
      <c r="U53" s="44"/>
      <c r="V53" s="44"/>
      <c r="W53" s="44"/>
      <c r="X53" s="44"/>
      <c r="Y53" s="44"/>
      <c r="Z53" s="44"/>
    </row>
    <row r="54" spans="1:26" ht="16.5" customHeight="1" x14ac:dyDescent="0.3">
      <c r="A54" s="44"/>
      <c r="B54" s="143" t="s">
        <v>419</v>
      </c>
      <c r="C54" s="143"/>
      <c r="D54" s="143"/>
      <c r="E54" s="143"/>
      <c r="F54" s="143"/>
      <c r="G54" s="143"/>
      <c r="H54" s="143"/>
      <c r="I54" s="143"/>
      <c r="J54" s="143"/>
      <c r="K54" s="143"/>
      <c r="L54" s="143"/>
      <c r="M54" s="143"/>
      <c r="N54" s="143"/>
      <c r="O54" s="143"/>
      <c r="P54" s="143"/>
      <c r="Q54" s="143"/>
      <c r="R54" s="143"/>
      <c r="S54" s="44"/>
      <c r="T54" s="44"/>
      <c r="U54" s="44"/>
      <c r="V54" s="44"/>
      <c r="W54" s="44"/>
      <c r="X54" s="44"/>
      <c r="Y54" s="44"/>
      <c r="Z54" s="44"/>
    </row>
    <row r="55" spans="1:26" ht="16.5" customHeight="1" x14ac:dyDescent="0.3">
      <c r="A55" s="44"/>
      <c r="B55" s="143" t="s">
        <v>418</v>
      </c>
      <c r="C55" s="143"/>
      <c r="D55" s="143"/>
      <c r="E55" s="143"/>
      <c r="F55" s="143"/>
      <c r="G55" s="143"/>
      <c r="H55" s="143"/>
      <c r="I55" s="143"/>
      <c r="J55" s="143"/>
      <c r="K55" s="143"/>
      <c r="L55" s="143"/>
      <c r="M55" s="143"/>
      <c r="N55" s="143"/>
      <c r="O55" s="143"/>
      <c r="P55" s="143"/>
      <c r="Q55" s="143"/>
      <c r="R55" s="143"/>
      <c r="S55" s="44"/>
      <c r="T55" s="44"/>
      <c r="U55" s="44"/>
      <c r="V55" s="44"/>
      <c r="W55" s="44"/>
      <c r="X55" s="44"/>
      <c r="Y55" s="44"/>
      <c r="Z55" s="44"/>
    </row>
    <row r="56" spans="1:26" ht="16.5" customHeight="1" x14ac:dyDescent="0.3">
      <c r="A56" s="44"/>
      <c r="B56" s="137"/>
      <c r="C56" s="137"/>
      <c r="D56" s="137"/>
      <c r="E56" s="137"/>
      <c r="F56" s="137"/>
      <c r="G56" s="137"/>
      <c r="H56" s="137"/>
      <c r="I56" s="137"/>
      <c r="J56" s="137"/>
      <c r="K56" s="137"/>
      <c r="L56" s="137"/>
      <c r="M56" s="137"/>
      <c r="N56" s="137"/>
      <c r="O56" s="137"/>
      <c r="P56" s="137"/>
      <c r="Q56" s="137"/>
      <c r="R56" s="137"/>
      <c r="S56" s="44"/>
      <c r="T56" s="44"/>
      <c r="U56" s="44"/>
      <c r="V56" s="44"/>
      <c r="W56" s="44"/>
      <c r="X56" s="44"/>
      <c r="Y56" s="44"/>
      <c r="Z56" s="44"/>
    </row>
    <row r="57" spans="1:26" ht="16.5" customHeight="1" x14ac:dyDescent="0.3">
      <c r="A57" s="44"/>
      <c r="B57" s="138" t="s">
        <v>417</v>
      </c>
      <c r="C57" s="138"/>
      <c r="D57" s="138"/>
      <c r="E57" s="138"/>
      <c r="F57" s="138"/>
      <c r="G57" s="138"/>
      <c r="H57" s="138"/>
      <c r="I57" s="138"/>
      <c r="J57" s="138"/>
      <c r="K57" s="138"/>
      <c r="L57" s="138"/>
      <c r="M57" s="138"/>
      <c r="N57" s="138"/>
      <c r="O57" s="138"/>
      <c r="P57" s="138"/>
      <c r="Q57" s="138"/>
      <c r="R57" s="138"/>
      <c r="S57" s="44"/>
      <c r="T57" s="44"/>
      <c r="U57" s="44"/>
      <c r="V57" s="44"/>
      <c r="W57" s="44"/>
      <c r="X57" s="44"/>
      <c r="Y57" s="44"/>
      <c r="Z57" s="44"/>
    </row>
    <row r="58" spans="1:26" ht="16.5" customHeight="1" x14ac:dyDescent="0.3">
      <c r="A58" s="44"/>
      <c r="B58" s="137"/>
      <c r="C58" s="137"/>
      <c r="D58" s="137"/>
      <c r="E58" s="137"/>
      <c r="F58" s="137"/>
      <c r="G58" s="137"/>
      <c r="H58" s="137"/>
      <c r="I58" s="137"/>
      <c r="J58" s="137"/>
      <c r="K58" s="137"/>
      <c r="L58" s="137"/>
      <c r="M58" s="137"/>
      <c r="N58" s="137"/>
      <c r="O58" s="137"/>
      <c r="P58" s="137"/>
      <c r="Q58" s="137"/>
      <c r="R58" s="137"/>
      <c r="S58" s="44"/>
      <c r="T58" s="44"/>
      <c r="U58" s="44"/>
      <c r="V58" s="44"/>
      <c r="W58" s="44"/>
      <c r="X58" s="44"/>
      <c r="Y58" s="44"/>
      <c r="Z58" s="44"/>
    </row>
    <row r="59" spans="1:26" ht="16.5" customHeight="1" x14ac:dyDescent="0.3">
      <c r="A59" s="44"/>
      <c r="B59" s="138" t="s">
        <v>416</v>
      </c>
      <c r="C59" s="138"/>
      <c r="D59" s="138"/>
      <c r="E59" s="138"/>
      <c r="F59" s="138"/>
      <c r="G59" s="138"/>
      <c r="H59" s="138"/>
      <c r="I59" s="138"/>
      <c r="J59" s="138"/>
      <c r="K59" s="138"/>
      <c r="L59" s="138"/>
      <c r="M59" s="138"/>
      <c r="N59" s="138"/>
      <c r="O59" s="138"/>
      <c r="P59" s="138"/>
      <c r="Q59" s="138"/>
      <c r="R59" s="138"/>
      <c r="S59" s="44"/>
      <c r="T59" s="44"/>
      <c r="U59" s="44"/>
      <c r="V59" s="44"/>
      <c r="W59" s="44"/>
      <c r="X59" s="44"/>
      <c r="Y59" s="44"/>
      <c r="Z59" s="44"/>
    </row>
    <row r="60" spans="1:26" ht="16.5" customHeight="1" x14ac:dyDescent="0.3">
      <c r="A60" s="44"/>
      <c r="B60" s="139"/>
      <c r="C60" s="139"/>
      <c r="D60" s="139"/>
      <c r="E60" s="139"/>
      <c r="F60" s="139"/>
      <c r="G60" s="139"/>
      <c r="H60" s="139"/>
      <c r="I60" s="139"/>
      <c r="J60" s="139"/>
      <c r="K60" s="139"/>
      <c r="L60" s="139"/>
      <c r="M60" s="139"/>
      <c r="N60" s="139"/>
      <c r="O60" s="139"/>
      <c r="P60" s="139"/>
      <c r="Q60" s="139"/>
      <c r="R60" s="139"/>
      <c r="S60" s="44"/>
      <c r="T60" s="44"/>
      <c r="U60" s="44"/>
      <c r="V60" s="44"/>
      <c r="W60" s="44"/>
      <c r="X60" s="44"/>
      <c r="Y60" s="44"/>
      <c r="Z60" s="44"/>
    </row>
    <row r="61" spans="1:26" ht="16.5" customHeight="1" x14ac:dyDescent="0.3">
      <c r="A61" s="44"/>
      <c r="B61" s="140" t="s">
        <v>415</v>
      </c>
      <c r="C61" s="140"/>
      <c r="D61" s="140"/>
      <c r="E61" s="140"/>
      <c r="F61" s="140"/>
      <c r="G61" s="140"/>
      <c r="H61" s="140"/>
      <c r="I61" s="140"/>
      <c r="J61" s="140"/>
      <c r="K61" s="140"/>
      <c r="L61" s="140"/>
      <c r="M61" s="140"/>
      <c r="N61" s="140"/>
      <c r="O61" s="140"/>
      <c r="P61" s="140"/>
      <c r="Q61" s="140"/>
      <c r="R61" s="140"/>
      <c r="S61" s="44"/>
      <c r="T61" s="44"/>
      <c r="U61" s="44"/>
      <c r="V61" s="44"/>
      <c r="W61" s="44"/>
      <c r="X61" s="44"/>
      <c r="Y61" s="44"/>
      <c r="Z61" s="44"/>
    </row>
    <row r="62" spans="1:26" ht="16.5" customHeight="1" x14ac:dyDescent="0.3">
      <c r="A62" s="44"/>
      <c r="B62" s="141" t="s">
        <v>414</v>
      </c>
      <c r="C62" s="141"/>
      <c r="D62" s="141"/>
      <c r="E62" s="141"/>
      <c r="F62" s="141"/>
      <c r="G62" s="141"/>
      <c r="H62" s="141"/>
      <c r="I62" s="141"/>
      <c r="J62" s="141"/>
      <c r="K62" s="141"/>
      <c r="L62" s="141"/>
      <c r="M62" s="141"/>
      <c r="N62" s="141"/>
      <c r="O62" s="141"/>
      <c r="P62" s="141"/>
      <c r="Q62" s="141"/>
      <c r="R62" s="141"/>
      <c r="S62" s="44"/>
      <c r="T62" s="44"/>
      <c r="U62" s="44"/>
      <c r="V62" s="44"/>
      <c r="W62" s="44"/>
      <c r="X62" s="44"/>
      <c r="Y62" s="44"/>
      <c r="Z62" s="44"/>
    </row>
    <row r="63" spans="1:26" ht="16.5" customHeight="1" x14ac:dyDescent="0.3">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spans="1:26" ht="16.5" customHeight="1" x14ac:dyDescent="0.3">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spans="1:26" ht="16.5" customHeight="1" x14ac:dyDescent="0.3">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spans="1:26" ht="16.5" customHeight="1" x14ac:dyDescent="0.3">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spans="1:26" ht="16.5" customHeight="1" x14ac:dyDescent="0.3">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spans="1:26" ht="16.5" customHeight="1" x14ac:dyDescent="0.3">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spans="1:26" ht="16.5" customHeight="1" x14ac:dyDescent="0.3">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ht="16.5" customHeight="1" x14ac:dyDescent="0.3">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spans="1:26" ht="16.5" customHeight="1" x14ac:dyDescent="0.3">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ht="16.5" customHeight="1" x14ac:dyDescent="0.3">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spans="1:26" ht="16.5" customHeight="1" x14ac:dyDescent="0.3">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spans="1:26" ht="16.5" customHeight="1" x14ac:dyDescent="0.3">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spans="1:26" ht="16.5" customHeight="1" x14ac:dyDescent="0.3">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spans="1:26" ht="16.5" customHeight="1" x14ac:dyDescent="0.3">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ht="16.5" customHeight="1" x14ac:dyDescent="0.3">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ht="16.5" customHeight="1" x14ac:dyDescent="0.3">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ht="16.5" customHeight="1" x14ac:dyDescent="0.3">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ht="16.5" customHeight="1" x14ac:dyDescent="0.3">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ht="16.5" customHeight="1" x14ac:dyDescent="0.3">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ht="16.5" customHeight="1" x14ac:dyDescent="0.3">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ht="16.5" customHeight="1" x14ac:dyDescent="0.3">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ht="16.5" customHeight="1" x14ac:dyDescent="0.3">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ht="16.5" customHeight="1" x14ac:dyDescent="0.3">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ht="16.5" customHeight="1" x14ac:dyDescent="0.3">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ht="16.5" customHeight="1" x14ac:dyDescent="0.3">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ht="16.5" customHeight="1" x14ac:dyDescent="0.3">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spans="1:26" ht="16.5" customHeight="1" x14ac:dyDescent="0.3">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ht="16.5" customHeight="1" x14ac:dyDescent="0.3">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ht="16.5" customHeight="1" x14ac:dyDescent="0.3">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ht="16.5" customHeight="1" x14ac:dyDescent="0.3">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ht="16.5" customHeight="1" x14ac:dyDescent="0.3">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ht="16.5" customHeight="1" x14ac:dyDescent="0.3">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ht="16.5" customHeight="1" x14ac:dyDescent="0.3">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ht="16.5" customHeight="1" x14ac:dyDescent="0.3">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ht="16.5" customHeight="1" x14ac:dyDescent="0.3">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ht="16.5" customHeight="1" x14ac:dyDescent="0.3">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ht="16.5" customHeight="1" x14ac:dyDescent="0.3">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ht="16.5" customHeight="1" x14ac:dyDescent="0.3">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ht="16.5" customHeight="1" x14ac:dyDescent="0.3">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ht="16.5" customHeight="1" x14ac:dyDescent="0.3">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ht="16.5" customHeight="1" x14ac:dyDescent="0.3">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ht="16.5" customHeight="1" x14ac:dyDescent="0.3">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ht="16.5" customHeight="1" x14ac:dyDescent="0.3">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ht="16.5" customHeight="1" x14ac:dyDescent="0.3">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ht="16.5" customHeight="1" x14ac:dyDescent="0.3">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ht="16.5" customHeight="1" x14ac:dyDescent="0.3">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ht="16.5" customHeight="1" x14ac:dyDescent="0.3">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ht="16.5" customHeight="1" x14ac:dyDescent="0.3">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ht="16.5" customHeight="1" x14ac:dyDescent="0.3">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ht="16.5" customHeight="1" x14ac:dyDescent="0.3">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ht="16.5" customHeight="1" x14ac:dyDescent="0.3">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ht="16.5" customHeight="1" x14ac:dyDescent="0.3">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ht="16.5" customHeight="1" x14ac:dyDescent="0.3">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ht="16.5" customHeight="1" x14ac:dyDescent="0.3">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ht="16.5" customHeight="1" x14ac:dyDescent="0.3">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ht="16.5" customHeight="1" x14ac:dyDescent="0.3">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ht="16.5" customHeight="1" x14ac:dyDescent="0.3">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ht="16.5" customHeight="1" x14ac:dyDescent="0.3">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ht="16.5" customHeight="1" x14ac:dyDescent="0.3">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ht="16.5" customHeight="1" x14ac:dyDescent="0.3">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ht="16.5" customHeight="1" x14ac:dyDescent="0.3">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ht="16.5" customHeight="1" x14ac:dyDescent="0.3">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ht="16.5" customHeight="1" x14ac:dyDescent="0.3">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ht="16.5" customHeight="1" x14ac:dyDescent="0.3">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ht="16.5" customHeight="1" x14ac:dyDescent="0.3">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ht="16.5" customHeight="1" x14ac:dyDescent="0.3">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ht="16.5" customHeight="1" x14ac:dyDescent="0.3">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ht="16.5" customHeight="1" x14ac:dyDescent="0.3">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ht="16.5" customHeight="1" x14ac:dyDescent="0.3">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ht="16.5" customHeight="1" x14ac:dyDescent="0.3">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ht="16.5" customHeight="1" x14ac:dyDescent="0.3">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ht="16.5" customHeight="1" x14ac:dyDescent="0.3">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ht="16.5" customHeight="1" x14ac:dyDescent="0.3">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ht="16.5" customHeight="1" x14ac:dyDescent="0.3">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ht="16.5" customHeight="1" x14ac:dyDescent="0.3">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ht="16.5" customHeight="1" x14ac:dyDescent="0.3">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ht="16.5" customHeight="1" x14ac:dyDescent="0.3">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ht="16.5" customHeight="1" x14ac:dyDescent="0.3">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ht="16.5" customHeight="1" x14ac:dyDescent="0.3">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ht="16.5" customHeight="1" x14ac:dyDescent="0.3">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ht="16.5" customHeight="1" x14ac:dyDescent="0.3">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ht="16.5" customHeight="1" x14ac:dyDescent="0.3">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ht="16.5" customHeight="1" x14ac:dyDescent="0.3">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ht="16.5" customHeight="1" x14ac:dyDescent="0.3">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ht="16.5" customHeight="1" x14ac:dyDescent="0.3">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ht="16.5" customHeight="1" x14ac:dyDescent="0.3">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ht="16.5" customHeight="1" x14ac:dyDescent="0.3">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ht="16.5" customHeight="1" x14ac:dyDescent="0.3">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ht="16.5" customHeight="1" x14ac:dyDescent="0.3">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ht="16.5" customHeight="1" x14ac:dyDescent="0.3">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ht="16.5" customHeight="1" x14ac:dyDescent="0.3">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ht="16.5" customHeight="1" x14ac:dyDescent="0.3">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ht="16.5" customHeight="1" x14ac:dyDescent="0.3">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ht="16.5" customHeight="1" x14ac:dyDescent="0.3">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ht="16.5" customHeight="1" x14ac:dyDescent="0.3">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ht="16.5" customHeight="1" x14ac:dyDescent="0.3">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ht="16.5" customHeight="1" x14ac:dyDescent="0.3">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ht="16.5" customHeight="1" x14ac:dyDescent="0.3">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ht="16.5" customHeight="1" x14ac:dyDescent="0.3">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ht="16.5" customHeight="1" x14ac:dyDescent="0.3">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ht="16.5" customHeight="1" x14ac:dyDescent="0.3">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ht="16.5" customHeight="1" x14ac:dyDescent="0.3">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ht="16.5" customHeight="1" x14ac:dyDescent="0.3">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ht="16.5" customHeight="1" x14ac:dyDescent="0.3">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ht="16.5" customHeight="1" x14ac:dyDescent="0.3">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ht="16.5" customHeight="1" x14ac:dyDescent="0.3">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ht="16.5" customHeight="1" x14ac:dyDescent="0.3">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ht="16.5" customHeight="1" x14ac:dyDescent="0.3">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ht="16.5" customHeight="1" x14ac:dyDescent="0.3">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ht="16.5" customHeight="1" x14ac:dyDescent="0.3">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ht="16.5" customHeight="1" x14ac:dyDescent="0.3">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ht="16.5" customHeight="1" x14ac:dyDescent="0.3">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ht="16.5" customHeight="1" x14ac:dyDescent="0.3">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ht="16.5" customHeight="1" x14ac:dyDescent="0.3">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ht="16.5" customHeight="1" x14ac:dyDescent="0.3">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ht="16.5" customHeight="1" x14ac:dyDescent="0.3">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ht="16.5" customHeight="1" x14ac:dyDescent="0.3">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ht="16.5" customHeight="1" x14ac:dyDescent="0.3">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ht="16.5" customHeight="1" x14ac:dyDescent="0.3">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ht="16.5" customHeight="1" x14ac:dyDescent="0.3">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ht="16.5" customHeight="1" x14ac:dyDescent="0.3">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ht="16.5" customHeight="1" x14ac:dyDescent="0.3">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ht="16.5" customHeight="1" x14ac:dyDescent="0.3">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ht="16.5" customHeight="1" x14ac:dyDescent="0.3">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ht="16.5" customHeight="1" x14ac:dyDescent="0.3">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ht="16.5" customHeight="1" x14ac:dyDescent="0.3">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ht="16.5" customHeight="1" x14ac:dyDescent="0.3">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ht="16.5" customHeight="1" x14ac:dyDescent="0.3">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ht="16.5" customHeight="1" x14ac:dyDescent="0.3">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ht="16.5" customHeight="1" x14ac:dyDescent="0.3">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ht="16.5" customHeight="1" x14ac:dyDescent="0.3">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ht="16.5" customHeight="1" x14ac:dyDescent="0.3">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ht="16.5" customHeight="1" x14ac:dyDescent="0.3">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ht="16.5" customHeight="1" x14ac:dyDescent="0.3">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ht="16.5" customHeight="1" x14ac:dyDescent="0.3">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ht="16.5" customHeight="1" x14ac:dyDescent="0.3">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ht="16.5" customHeight="1" x14ac:dyDescent="0.3">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ht="16.5" customHeight="1" x14ac:dyDescent="0.3">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ht="16.5" customHeight="1" x14ac:dyDescent="0.3">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ht="16.5" customHeight="1" x14ac:dyDescent="0.3">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ht="16.5" customHeight="1" x14ac:dyDescent="0.3">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ht="16.5" customHeight="1" x14ac:dyDescent="0.3">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ht="16.5" customHeight="1" x14ac:dyDescent="0.3">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ht="16.5" customHeight="1" x14ac:dyDescent="0.3">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ht="16.5" customHeight="1" x14ac:dyDescent="0.3">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ht="16.5" customHeight="1" x14ac:dyDescent="0.3">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ht="16.5" customHeight="1" x14ac:dyDescent="0.3">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ht="16.5" customHeight="1" x14ac:dyDescent="0.3">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ht="16.5" customHeight="1" x14ac:dyDescent="0.3">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ht="16.5" customHeight="1" x14ac:dyDescent="0.3">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ht="16.5" customHeight="1" x14ac:dyDescent="0.3">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ht="16.5" customHeight="1" x14ac:dyDescent="0.3">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ht="16.5" customHeight="1" x14ac:dyDescent="0.3">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ht="16.5" customHeight="1" x14ac:dyDescent="0.3">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ht="16.5" customHeight="1" x14ac:dyDescent="0.3">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ht="16.5" customHeight="1" x14ac:dyDescent="0.3">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ht="16.5" customHeight="1" x14ac:dyDescent="0.3">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ht="16.5" customHeight="1" x14ac:dyDescent="0.3">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ht="16.5" customHeight="1" x14ac:dyDescent="0.3">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ht="16.5" customHeight="1" x14ac:dyDescent="0.3">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ht="16.5" customHeight="1" x14ac:dyDescent="0.3">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ht="16.5" customHeight="1" x14ac:dyDescent="0.3">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ht="16.5" customHeight="1" x14ac:dyDescent="0.3">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ht="16.5" customHeight="1" x14ac:dyDescent="0.3">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ht="16.5" customHeight="1" x14ac:dyDescent="0.3">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ht="16.5" customHeight="1" x14ac:dyDescent="0.3">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ht="16.5" customHeight="1" x14ac:dyDescent="0.3">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ht="16.5" customHeight="1" x14ac:dyDescent="0.3">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ht="16.5" customHeight="1" x14ac:dyDescent="0.3">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ht="16.5" customHeight="1" x14ac:dyDescent="0.3">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ht="16.5" customHeight="1" x14ac:dyDescent="0.3">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ht="16.5" customHeight="1" x14ac:dyDescent="0.3">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ht="16.5" customHeight="1" x14ac:dyDescent="0.3">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ht="16.5" customHeight="1" x14ac:dyDescent="0.3">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ht="16.5" customHeight="1" x14ac:dyDescent="0.3">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ht="16.5" customHeight="1" x14ac:dyDescent="0.3">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ht="16.5" customHeight="1" x14ac:dyDescent="0.3">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ht="16.5" customHeight="1" x14ac:dyDescent="0.3">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ht="16.5" customHeight="1" x14ac:dyDescent="0.3">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ht="16.5" customHeight="1" x14ac:dyDescent="0.3">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ht="16.5" customHeight="1" x14ac:dyDescent="0.3">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ht="16.5" customHeight="1" x14ac:dyDescent="0.3">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ht="16.5" customHeight="1" x14ac:dyDescent="0.3">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ht="16.5" customHeight="1" x14ac:dyDescent="0.3">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ht="16.5" customHeight="1" x14ac:dyDescent="0.3">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ht="16.5" customHeight="1" x14ac:dyDescent="0.3">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ht="16.5" customHeight="1" x14ac:dyDescent="0.3">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ht="16.5" customHeight="1" x14ac:dyDescent="0.3">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ht="16.5" customHeight="1" x14ac:dyDescent="0.3">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ht="16.5" customHeight="1" x14ac:dyDescent="0.3">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ht="16.5" customHeight="1" x14ac:dyDescent="0.3">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ht="16.5" customHeight="1" x14ac:dyDescent="0.3">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ht="16.5" customHeight="1" x14ac:dyDescent="0.3">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ht="16.5" customHeight="1" x14ac:dyDescent="0.3">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ht="16.5" customHeight="1" x14ac:dyDescent="0.3">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ht="16.5" customHeight="1" x14ac:dyDescent="0.3">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ht="16.5" customHeight="1" x14ac:dyDescent="0.3">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ht="16.5" customHeight="1" x14ac:dyDescent="0.3">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ht="16.5" customHeight="1" x14ac:dyDescent="0.3">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ht="16.5" customHeight="1" x14ac:dyDescent="0.3">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ht="16.5" customHeight="1" x14ac:dyDescent="0.3">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ht="16.5" customHeight="1" x14ac:dyDescent="0.3">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ht="16.5" customHeight="1" x14ac:dyDescent="0.3">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ht="16.5" customHeight="1" x14ac:dyDescent="0.3">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ht="16.5" customHeight="1" x14ac:dyDescent="0.3">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ht="16.5" customHeight="1" x14ac:dyDescent="0.3">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ht="16.5" customHeight="1" x14ac:dyDescent="0.3">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ht="16.5" customHeight="1" x14ac:dyDescent="0.3">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ht="16.5" customHeight="1" x14ac:dyDescent="0.3">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ht="16.5" customHeight="1" x14ac:dyDescent="0.3">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ht="16.5" customHeight="1" x14ac:dyDescent="0.3">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ht="16.5" customHeight="1" x14ac:dyDescent="0.3">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ht="16.5" customHeight="1" x14ac:dyDescent="0.3">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ht="16.5" customHeight="1" x14ac:dyDescent="0.3">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ht="16.5" customHeight="1" x14ac:dyDescent="0.3">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ht="16.5" customHeight="1" x14ac:dyDescent="0.3">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ht="16.5" customHeight="1" x14ac:dyDescent="0.3">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ht="16.5" customHeight="1" x14ac:dyDescent="0.3">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ht="16.5" customHeight="1" x14ac:dyDescent="0.3">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ht="16.5" customHeight="1" x14ac:dyDescent="0.3">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ht="16.5" customHeight="1" x14ac:dyDescent="0.3">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ht="16.5" customHeight="1" x14ac:dyDescent="0.3">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ht="16.5" customHeight="1" x14ac:dyDescent="0.3">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ht="16.5" customHeight="1" x14ac:dyDescent="0.3">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ht="16.5" customHeight="1" x14ac:dyDescent="0.3">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ht="16.5" customHeight="1" x14ac:dyDescent="0.3">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ht="16.5" customHeight="1" x14ac:dyDescent="0.3">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ht="16.5" customHeight="1" x14ac:dyDescent="0.3">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ht="16.5" customHeight="1" x14ac:dyDescent="0.3">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ht="16.5" customHeight="1" x14ac:dyDescent="0.3">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ht="16.5" customHeight="1" x14ac:dyDescent="0.3">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ht="16.5" customHeight="1" x14ac:dyDescent="0.3">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ht="16.5" customHeight="1" x14ac:dyDescent="0.3">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ht="16.5" customHeight="1" x14ac:dyDescent="0.3">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ht="16.5" customHeight="1" x14ac:dyDescent="0.3">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ht="16.5" customHeight="1" x14ac:dyDescent="0.3">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ht="16.5" customHeight="1" x14ac:dyDescent="0.3">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ht="16.5" customHeight="1" x14ac:dyDescent="0.3">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ht="16.5" customHeight="1" x14ac:dyDescent="0.3">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ht="16.5" customHeight="1" x14ac:dyDescent="0.3">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ht="16.5" customHeight="1" x14ac:dyDescent="0.3">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ht="16.5" customHeight="1" x14ac:dyDescent="0.3">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ht="16.5" customHeight="1" x14ac:dyDescent="0.3">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ht="16.5" customHeight="1" x14ac:dyDescent="0.3">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ht="16.5" customHeight="1" x14ac:dyDescent="0.3">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ht="16.5" customHeight="1" x14ac:dyDescent="0.3">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ht="16.5" customHeight="1" x14ac:dyDescent="0.3">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ht="16.5" customHeight="1" x14ac:dyDescent="0.3">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ht="16.5" customHeight="1" x14ac:dyDescent="0.3">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ht="16.5" customHeight="1" x14ac:dyDescent="0.3">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ht="16.5" customHeight="1" x14ac:dyDescent="0.3">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ht="16.5" customHeight="1" x14ac:dyDescent="0.3">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ht="16.5" customHeight="1" x14ac:dyDescent="0.3">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ht="16.5" customHeight="1" x14ac:dyDescent="0.3">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ht="16.5" customHeight="1" x14ac:dyDescent="0.3">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ht="16.5" customHeight="1" x14ac:dyDescent="0.3">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ht="16.5" customHeight="1" x14ac:dyDescent="0.3">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ht="16.5" customHeight="1" x14ac:dyDescent="0.3">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ht="16.5" customHeight="1" x14ac:dyDescent="0.3">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ht="16.5" customHeight="1" x14ac:dyDescent="0.3">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ht="16.5" customHeight="1" x14ac:dyDescent="0.3">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ht="16.5" customHeight="1" x14ac:dyDescent="0.3">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ht="16.5" customHeight="1" x14ac:dyDescent="0.3">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ht="16.5" customHeight="1" x14ac:dyDescent="0.3">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ht="16.5" customHeight="1" x14ac:dyDescent="0.3">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ht="16.5" customHeight="1" x14ac:dyDescent="0.3">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ht="16.5" customHeight="1" x14ac:dyDescent="0.3">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ht="16.5" customHeight="1" x14ac:dyDescent="0.3">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ht="16.5" customHeight="1" x14ac:dyDescent="0.3">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ht="16.5" customHeight="1" x14ac:dyDescent="0.3">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ht="16.5" customHeight="1" x14ac:dyDescent="0.3">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ht="16.5" customHeight="1" x14ac:dyDescent="0.3">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ht="16.5" customHeight="1" x14ac:dyDescent="0.3">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ht="16.5" customHeight="1" x14ac:dyDescent="0.3">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ht="16.5" customHeight="1" x14ac:dyDescent="0.3">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ht="16.5" customHeight="1" x14ac:dyDescent="0.3">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ht="16.5" customHeight="1" x14ac:dyDescent="0.3">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ht="16.5" customHeight="1" x14ac:dyDescent="0.3">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ht="16.5" customHeight="1" x14ac:dyDescent="0.3">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ht="16.5" customHeight="1" x14ac:dyDescent="0.3">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ht="16.5" customHeight="1" x14ac:dyDescent="0.3">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ht="16.5" customHeight="1" x14ac:dyDescent="0.3">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ht="16.5" customHeight="1" x14ac:dyDescent="0.3">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ht="16.5" customHeight="1" x14ac:dyDescent="0.3">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ht="16.5" customHeight="1" x14ac:dyDescent="0.3">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ht="16.5" customHeight="1" x14ac:dyDescent="0.3">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ht="16.5" customHeight="1" x14ac:dyDescent="0.3">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ht="16.5" customHeight="1" x14ac:dyDescent="0.3">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ht="16.5" customHeight="1" x14ac:dyDescent="0.3">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ht="16.5" customHeight="1" x14ac:dyDescent="0.3">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ht="16.5" customHeight="1" x14ac:dyDescent="0.3">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ht="16.5" customHeight="1" x14ac:dyDescent="0.3">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ht="16.5" customHeight="1" x14ac:dyDescent="0.3">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ht="16.5" customHeight="1" x14ac:dyDescent="0.3">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ht="16.5" customHeight="1" x14ac:dyDescent="0.3">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ht="16.5" customHeight="1" x14ac:dyDescent="0.3">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ht="16.5" customHeight="1" x14ac:dyDescent="0.3">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ht="16.5" customHeight="1" x14ac:dyDescent="0.3">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ht="16.5" customHeight="1" x14ac:dyDescent="0.3">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ht="16.5" customHeight="1" x14ac:dyDescent="0.3">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ht="16.5" customHeight="1" x14ac:dyDescent="0.3">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ht="16.5" customHeight="1" x14ac:dyDescent="0.3">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ht="16.5" customHeight="1" x14ac:dyDescent="0.3">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ht="16.5" customHeight="1" x14ac:dyDescent="0.3">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ht="16.5" customHeight="1" x14ac:dyDescent="0.3">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ht="16.5" customHeight="1" x14ac:dyDescent="0.3">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ht="16.5" customHeight="1" x14ac:dyDescent="0.3">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ht="16.5" customHeight="1" x14ac:dyDescent="0.3">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ht="16.5" customHeight="1" x14ac:dyDescent="0.3">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ht="16.5" customHeight="1" x14ac:dyDescent="0.3">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ht="16.5" customHeight="1" x14ac:dyDescent="0.3">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ht="16.5" customHeight="1" x14ac:dyDescent="0.3">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ht="16.5" customHeight="1" x14ac:dyDescent="0.3">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ht="16.5" customHeight="1" x14ac:dyDescent="0.3">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ht="16.5" customHeight="1" x14ac:dyDescent="0.3">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ht="16.5" customHeight="1" x14ac:dyDescent="0.3">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ht="16.5" customHeight="1" x14ac:dyDescent="0.3">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ht="16.5" customHeight="1" x14ac:dyDescent="0.3">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ht="16.5" customHeight="1" x14ac:dyDescent="0.3">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ht="16.5" customHeight="1" x14ac:dyDescent="0.3">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ht="16.5" customHeight="1" x14ac:dyDescent="0.3">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ht="16.5" customHeight="1" x14ac:dyDescent="0.3">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ht="16.5" customHeight="1" x14ac:dyDescent="0.3">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ht="16.5" customHeight="1" x14ac:dyDescent="0.3">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ht="16.5" customHeight="1" x14ac:dyDescent="0.3">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ht="16.5" customHeight="1" x14ac:dyDescent="0.3">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ht="16.5" customHeight="1" x14ac:dyDescent="0.3">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ht="16.5" customHeight="1" x14ac:dyDescent="0.3">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ht="16.5" customHeight="1" x14ac:dyDescent="0.3">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ht="16.5" customHeight="1" x14ac:dyDescent="0.3">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ht="16.5" customHeight="1" x14ac:dyDescent="0.3">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ht="16.5" customHeight="1" x14ac:dyDescent="0.3">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ht="16.5" customHeight="1" x14ac:dyDescent="0.3">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ht="16.5" customHeight="1" x14ac:dyDescent="0.3">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ht="16.5" customHeight="1" x14ac:dyDescent="0.3">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ht="16.5" customHeight="1" x14ac:dyDescent="0.3">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ht="16.5" customHeight="1" x14ac:dyDescent="0.3">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ht="16.5" customHeight="1" x14ac:dyDescent="0.3">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ht="16.5" customHeight="1" x14ac:dyDescent="0.3">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ht="16.5" customHeight="1" x14ac:dyDescent="0.3">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ht="16.5" customHeight="1" x14ac:dyDescent="0.3">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ht="16.5" customHeight="1" x14ac:dyDescent="0.3">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ht="16.5" customHeight="1" x14ac:dyDescent="0.3">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ht="16.5" customHeight="1" x14ac:dyDescent="0.3">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ht="16.5" customHeight="1" x14ac:dyDescent="0.3">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ht="16.5" customHeight="1" x14ac:dyDescent="0.3">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ht="16.5" customHeight="1" x14ac:dyDescent="0.3">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ht="16.5" customHeight="1" x14ac:dyDescent="0.3">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ht="16.5" customHeight="1" x14ac:dyDescent="0.3">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ht="16.5" customHeight="1" x14ac:dyDescent="0.3">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ht="16.5" customHeight="1" x14ac:dyDescent="0.3">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ht="16.5" customHeight="1" x14ac:dyDescent="0.3">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ht="16.5" customHeight="1" x14ac:dyDescent="0.3">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ht="16.5" customHeight="1" x14ac:dyDescent="0.3">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ht="16.5" customHeight="1" x14ac:dyDescent="0.3">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ht="16.5" customHeight="1" x14ac:dyDescent="0.3">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ht="16.5" customHeight="1" x14ac:dyDescent="0.3">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ht="16.5" customHeight="1" x14ac:dyDescent="0.3">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ht="16.5" customHeight="1" x14ac:dyDescent="0.3">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ht="16.5" customHeight="1" x14ac:dyDescent="0.3">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ht="16.5" customHeight="1" x14ac:dyDescent="0.3">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ht="16.5" customHeight="1" x14ac:dyDescent="0.3">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ht="16.5" customHeight="1" x14ac:dyDescent="0.3">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ht="16.5" customHeight="1" x14ac:dyDescent="0.3">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ht="16.5" customHeight="1" x14ac:dyDescent="0.3">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ht="16.5" customHeight="1" x14ac:dyDescent="0.3">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ht="16.5" customHeight="1" x14ac:dyDescent="0.3">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ht="16.5" customHeight="1" x14ac:dyDescent="0.3">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ht="16.5" customHeight="1" x14ac:dyDescent="0.3">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ht="16.5" customHeight="1" x14ac:dyDescent="0.3">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ht="16.5" customHeight="1" x14ac:dyDescent="0.3">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ht="16.5" customHeight="1" x14ac:dyDescent="0.3">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ht="16.5" customHeight="1" x14ac:dyDescent="0.3">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ht="16.5" customHeight="1" x14ac:dyDescent="0.3">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ht="16.5" customHeight="1" x14ac:dyDescent="0.3">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ht="16.5" customHeight="1" x14ac:dyDescent="0.3">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ht="16.5" customHeight="1" x14ac:dyDescent="0.3">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ht="16.5" customHeight="1" x14ac:dyDescent="0.3">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ht="16.5" customHeight="1" x14ac:dyDescent="0.3">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ht="16.5" customHeight="1" x14ac:dyDescent="0.3">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ht="16.5" customHeight="1" x14ac:dyDescent="0.3">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ht="16.5" customHeight="1" x14ac:dyDescent="0.3">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ht="16.5" customHeight="1" x14ac:dyDescent="0.3">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ht="16.5" customHeight="1" x14ac:dyDescent="0.3">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ht="16.5" customHeight="1" x14ac:dyDescent="0.3">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ht="16.5" customHeight="1" x14ac:dyDescent="0.3">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ht="16.5" customHeight="1" x14ac:dyDescent="0.3">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ht="16.5" customHeight="1" x14ac:dyDescent="0.3">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ht="16.5" customHeight="1" x14ac:dyDescent="0.3">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ht="16.5" customHeight="1" x14ac:dyDescent="0.3">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ht="16.5" customHeight="1" x14ac:dyDescent="0.3">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ht="16.5" customHeight="1" x14ac:dyDescent="0.3">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ht="16.5" customHeight="1" x14ac:dyDescent="0.3">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ht="16.5" customHeight="1" x14ac:dyDescent="0.3">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ht="16.5" customHeight="1" x14ac:dyDescent="0.3">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ht="16.5" customHeight="1" x14ac:dyDescent="0.3">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ht="16.5" customHeight="1" x14ac:dyDescent="0.3">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ht="16.5" customHeight="1" x14ac:dyDescent="0.3">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ht="16.5" customHeight="1" x14ac:dyDescent="0.3">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ht="16.5" customHeight="1" x14ac:dyDescent="0.3">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ht="16.5" customHeight="1" x14ac:dyDescent="0.3">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ht="16.5" customHeight="1" x14ac:dyDescent="0.3">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ht="16.5" customHeight="1" x14ac:dyDescent="0.3">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ht="16.5" customHeight="1" x14ac:dyDescent="0.3">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ht="16.5" customHeight="1" x14ac:dyDescent="0.3">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ht="16.5" customHeight="1" x14ac:dyDescent="0.3">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ht="16.5" customHeight="1" x14ac:dyDescent="0.3">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ht="16.5" customHeight="1" x14ac:dyDescent="0.3">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ht="16.5" customHeight="1" x14ac:dyDescent="0.3">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ht="16.5" customHeight="1" x14ac:dyDescent="0.3">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ht="16.5" customHeight="1" x14ac:dyDescent="0.3">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ht="16.5" customHeight="1" x14ac:dyDescent="0.3">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ht="16.5" customHeight="1" x14ac:dyDescent="0.3">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ht="16.5" customHeight="1" x14ac:dyDescent="0.3">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ht="16.5" customHeight="1" x14ac:dyDescent="0.3">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ht="16.5" customHeight="1" x14ac:dyDescent="0.3">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ht="16.5" customHeight="1" x14ac:dyDescent="0.3">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ht="16.5" customHeight="1" x14ac:dyDescent="0.3">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ht="16.5" customHeight="1" x14ac:dyDescent="0.3">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ht="16.5" customHeight="1" x14ac:dyDescent="0.3">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ht="16.5" customHeight="1" x14ac:dyDescent="0.3">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ht="16.5" customHeight="1" x14ac:dyDescent="0.3">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ht="16.5" customHeight="1" x14ac:dyDescent="0.3">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ht="16.5" customHeight="1" x14ac:dyDescent="0.3">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ht="16.5" customHeight="1" x14ac:dyDescent="0.3">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ht="16.5" customHeight="1" x14ac:dyDescent="0.3">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ht="16.5" customHeight="1" x14ac:dyDescent="0.3">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ht="16.5" customHeight="1" x14ac:dyDescent="0.3">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ht="16.5" customHeight="1" x14ac:dyDescent="0.3">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ht="16.5" customHeight="1" x14ac:dyDescent="0.3">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ht="16.5" customHeight="1" x14ac:dyDescent="0.3">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ht="16.5" customHeight="1" x14ac:dyDescent="0.3">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ht="16.5" customHeight="1" x14ac:dyDescent="0.3">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ht="16.5" customHeight="1" x14ac:dyDescent="0.3">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ht="16.5" customHeight="1" x14ac:dyDescent="0.3">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ht="16.5" customHeight="1" x14ac:dyDescent="0.3">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ht="16.5" customHeight="1" x14ac:dyDescent="0.3">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ht="16.5" customHeight="1" x14ac:dyDescent="0.3">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ht="16.5" customHeight="1" x14ac:dyDescent="0.3">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ht="16.5" customHeight="1" x14ac:dyDescent="0.3">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ht="16.5" customHeight="1" x14ac:dyDescent="0.3">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ht="16.5" customHeight="1" x14ac:dyDescent="0.3">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ht="16.5" customHeight="1" x14ac:dyDescent="0.3">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ht="16.5" customHeight="1" x14ac:dyDescent="0.3">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ht="16.5" customHeight="1" x14ac:dyDescent="0.3">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ht="16.5" customHeight="1" x14ac:dyDescent="0.3">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ht="16.5" customHeight="1" x14ac:dyDescent="0.3">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ht="16.5" customHeight="1" x14ac:dyDescent="0.3">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ht="16.5" customHeight="1" x14ac:dyDescent="0.3">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ht="16.5" customHeight="1" x14ac:dyDescent="0.3">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ht="16.5" customHeight="1" x14ac:dyDescent="0.3">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ht="16.5" customHeight="1" x14ac:dyDescent="0.3">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ht="16.5" customHeight="1" x14ac:dyDescent="0.3">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ht="16.5" customHeight="1" x14ac:dyDescent="0.3">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ht="16.5" customHeight="1" x14ac:dyDescent="0.3">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ht="16.5" customHeight="1" x14ac:dyDescent="0.3">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ht="16.5" customHeight="1" x14ac:dyDescent="0.3">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ht="16.5" customHeight="1" x14ac:dyDescent="0.3">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ht="16.5" customHeight="1" x14ac:dyDescent="0.3">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ht="16.5" customHeight="1" x14ac:dyDescent="0.3">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ht="16.5" customHeight="1" x14ac:dyDescent="0.3">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ht="16.5" customHeight="1" x14ac:dyDescent="0.3">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ht="16.5" customHeight="1" x14ac:dyDescent="0.3">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ht="16.5" customHeight="1" x14ac:dyDescent="0.3">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ht="16.5" customHeight="1" x14ac:dyDescent="0.3">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ht="16.5" customHeight="1" x14ac:dyDescent="0.3">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ht="16.5" customHeight="1" x14ac:dyDescent="0.3">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ht="16.5" customHeight="1" x14ac:dyDescent="0.3">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ht="16.5" customHeight="1" x14ac:dyDescent="0.3">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ht="16.5" customHeight="1" x14ac:dyDescent="0.3">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ht="16.5" customHeight="1" x14ac:dyDescent="0.3">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ht="16.5" customHeight="1" x14ac:dyDescent="0.3">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ht="16.5" customHeight="1" x14ac:dyDescent="0.3">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ht="16.5" customHeight="1" x14ac:dyDescent="0.3">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ht="16.5" customHeight="1" x14ac:dyDescent="0.3">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ht="16.5" customHeight="1" x14ac:dyDescent="0.3">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ht="16.5" customHeight="1" x14ac:dyDescent="0.3">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ht="16.5" customHeight="1" x14ac:dyDescent="0.3">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ht="16.5" customHeight="1" x14ac:dyDescent="0.3">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ht="16.5" customHeight="1" x14ac:dyDescent="0.3">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ht="16.5" customHeight="1" x14ac:dyDescent="0.3">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ht="16.5" customHeight="1" x14ac:dyDescent="0.3">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ht="16.5" customHeight="1" x14ac:dyDescent="0.3">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ht="16.5" customHeight="1" x14ac:dyDescent="0.3">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ht="16.5" customHeight="1" x14ac:dyDescent="0.3">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ht="16.5" customHeight="1" x14ac:dyDescent="0.3">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ht="16.5" customHeight="1" x14ac:dyDescent="0.3">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ht="16.5" customHeight="1" x14ac:dyDescent="0.3">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ht="16.5" customHeight="1" x14ac:dyDescent="0.3">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ht="16.5" customHeight="1" x14ac:dyDescent="0.3">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ht="16.5" customHeight="1" x14ac:dyDescent="0.3">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ht="16.5" customHeight="1" x14ac:dyDescent="0.3">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ht="16.5" customHeight="1" x14ac:dyDescent="0.3">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ht="16.5" customHeight="1" x14ac:dyDescent="0.3">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ht="16.5" customHeight="1" x14ac:dyDescent="0.3">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ht="16.5" customHeight="1" x14ac:dyDescent="0.3">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ht="16.5" customHeight="1" x14ac:dyDescent="0.3">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ht="16.5" customHeight="1" x14ac:dyDescent="0.3">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ht="16.5" customHeight="1" x14ac:dyDescent="0.3">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ht="16.5" customHeight="1" x14ac:dyDescent="0.3">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ht="16.5" customHeight="1" x14ac:dyDescent="0.3">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ht="16.5" customHeight="1" x14ac:dyDescent="0.3">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ht="16.5" customHeight="1" x14ac:dyDescent="0.3">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ht="16.5" customHeight="1" x14ac:dyDescent="0.3">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ht="16.5" customHeight="1" x14ac:dyDescent="0.3">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ht="16.5" customHeight="1" x14ac:dyDescent="0.3">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ht="16.5" customHeight="1" x14ac:dyDescent="0.3">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ht="16.5" customHeight="1" x14ac:dyDescent="0.3">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ht="16.5" customHeight="1" x14ac:dyDescent="0.3">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ht="16.5" customHeight="1" x14ac:dyDescent="0.3">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ht="16.5" customHeight="1" x14ac:dyDescent="0.3">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ht="16.5" customHeight="1" x14ac:dyDescent="0.3">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ht="16.5" customHeight="1" x14ac:dyDescent="0.3">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ht="16.5" customHeight="1" x14ac:dyDescent="0.3">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ht="16.5" customHeight="1" x14ac:dyDescent="0.3">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ht="16.5" customHeight="1" x14ac:dyDescent="0.3">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ht="16.5" customHeight="1" x14ac:dyDescent="0.3">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ht="16.5" customHeight="1" x14ac:dyDescent="0.3">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ht="16.5" customHeight="1" x14ac:dyDescent="0.3">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ht="16.5" customHeight="1" x14ac:dyDescent="0.3">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ht="16.5" customHeight="1" x14ac:dyDescent="0.3">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ht="16.5" customHeight="1" x14ac:dyDescent="0.3">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ht="16.5" customHeight="1" x14ac:dyDescent="0.3">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ht="16.5" customHeight="1" x14ac:dyDescent="0.3">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ht="16.5" customHeight="1" x14ac:dyDescent="0.3">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ht="16.5" customHeight="1" x14ac:dyDescent="0.3">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ht="16.5" customHeight="1" x14ac:dyDescent="0.3">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ht="16.5" customHeight="1" x14ac:dyDescent="0.3">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ht="16.5" customHeight="1" x14ac:dyDescent="0.3">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ht="16.5" customHeight="1" x14ac:dyDescent="0.3">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ht="16.5" customHeight="1" x14ac:dyDescent="0.3">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ht="16.5" customHeight="1" x14ac:dyDescent="0.3">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ht="16.5" customHeight="1" x14ac:dyDescent="0.3">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ht="16.5" customHeight="1" x14ac:dyDescent="0.3">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ht="16.5" customHeight="1" x14ac:dyDescent="0.3">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ht="16.5" customHeight="1" x14ac:dyDescent="0.3">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ht="16.5" customHeight="1" x14ac:dyDescent="0.3">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ht="16.5" customHeight="1" x14ac:dyDescent="0.3">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ht="16.5" customHeight="1" x14ac:dyDescent="0.3">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ht="16.5" customHeight="1" x14ac:dyDescent="0.3">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ht="16.5" customHeight="1" x14ac:dyDescent="0.3">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ht="16.5" customHeight="1" x14ac:dyDescent="0.3">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ht="16.5" customHeight="1" x14ac:dyDescent="0.3">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ht="16.5" customHeight="1" x14ac:dyDescent="0.3">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ht="16.5" customHeight="1" x14ac:dyDescent="0.3">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ht="16.5" customHeight="1" x14ac:dyDescent="0.3">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ht="16.5" customHeight="1" x14ac:dyDescent="0.3">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ht="16.5" customHeight="1" x14ac:dyDescent="0.3">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ht="16.5" customHeight="1" x14ac:dyDescent="0.3">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ht="16.5" customHeight="1" x14ac:dyDescent="0.3">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ht="16.5" customHeight="1" x14ac:dyDescent="0.3">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ht="16.5" customHeight="1" x14ac:dyDescent="0.3">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ht="16.5" customHeight="1" x14ac:dyDescent="0.3">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ht="16.5" customHeight="1" x14ac:dyDescent="0.3">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ht="16.5" customHeight="1" x14ac:dyDescent="0.3">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ht="16.5" customHeight="1" x14ac:dyDescent="0.3">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ht="16.5" customHeight="1" x14ac:dyDescent="0.3">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ht="16.5" customHeight="1" x14ac:dyDescent="0.3">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ht="16.5" customHeight="1" x14ac:dyDescent="0.3">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ht="16.5" customHeight="1" x14ac:dyDescent="0.3">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ht="16.5" customHeight="1" x14ac:dyDescent="0.3">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ht="16.5" customHeight="1" x14ac:dyDescent="0.3">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ht="16.5" customHeight="1" x14ac:dyDescent="0.3">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ht="16.5" customHeight="1" x14ac:dyDescent="0.3">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ht="16.5" customHeight="1" x14ac:dyDescent="0.3">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ht="16.5" customHeight="1" x14ac:dyDescent="0.3">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ht="16.5" customHeight="1" x14ac:dyDescent="0.3">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ht="16.5" customHeight="1" x14ac:dyDescent="0.3">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ht="16.5" customHeight="1" x14ac:dyDescent="0.3">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ht="16.5" customHeight="1" x14ac:dyDescent="0.3">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ht="16.5" customHeight="1" x14ac:dyDescent="0.3">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ht="16.5" customHeight="1" x14ac:dyDescent="0.3">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ht="16.5" customHeight="1" x14ac:dyDescent="0.3">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ht="16.5" customHeight="1" x14ac:dyDescent="0.3">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ht="16.5" customHeight="1" x14ac:dyDescent="0.3">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ht="16.5" customHeight="1" x14ac:dyDescent="0.3">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ht="16.5" customHeight="1" x14ac:dyDescent="0.3">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ht="16.5" customHeight="1" x14ac:dyDescent="0.3">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ht="16.5" customHeight="1" x14ac:dyDescent="0.3">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ht="16.5" customHeight="1" x14ac:dyDescent="0.3">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ht="16.5" customHeight="1" x14ac:dyDescent="0.3">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ht="16.5" customHeight="1" x14ac:dyDescent="0.3">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ht="16.5" customHeight="1" x14ac:dyDescent="0.3">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ht="16.5" customHeight="1" x14ac:dyDescent="0.3">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ht="16.5" customHeight="1" x14ac:dyDescent="0.3">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ht="16.5" customHeight="1" x14ac:dyDescent="0.3">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ht="16.5" customHeight="1" x14ac:dyDescent="0.3">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ht="16.5" customHeight="1" x14ac:dyDescent="0.3">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ht="16.5" customHeight="1" x14ac:dyDescent="0.3">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ht="16.5" customHeight="1" x14ac:dyDescent="0.3">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ht="16.5" customHeight="1" x14ac:dyDescent="0.3">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ht="16.5" customHeight="1" x14ac:dyDescent="0.3">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ht="16.5" customHeight="1" x14ac:dyDescent="0.3">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ht="16.5" customHeight="1" x14ac:dyDescent="0.3">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ht="16.5" customHeight="1" x14ac:dyDescent="0.3">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ht="16.5" customHeight="1" x14ac:dyDescent="0.3">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ht="16.5" customHeight="1" x14ac:dyDescent="0.3">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ht="16.5" customHeight="1" x14ac:dyDescent="0.3">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ht="16.5" customHeight="1" x14ac:dyDescent="0.3">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ht="16.5" customHeight="1" x14ac:dyDescent="0.3">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ht="16.5" customHeight="1" x14ac:dyDescent="0.3">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ht="16.5" customHeight="1" x14ac:dyDescent="0.3">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ht="16.5" customHeight="1" x14ac:dyDescent="0.3">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ht="16.5" customHeight="1" x14ac:dyDescent="0.3">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ht="16.5" customHeight="1" x14ac:dyDescent="0.3">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ht="16.5" customHeight="1" x14ac:dyDescent="0.3">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ht="16.5" customHeight="1" x14ac:dyDescent="0.3">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ht="16.5" customHeight="1" x14ac:dyDescent="0.3">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ht="16.5" customHeight="1" x14ac:dyDescent="0.3">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ht="16.5" customHeight="1" x14ac:dyDescent="0.3">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ht="16.5" customHeight="1" x14ac:dyDescent="0.3">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ht="16.5" customHeight="1" x14ac:dyDescent="0.3">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ht="16.5" customHeight="1" x14ac:dyDescent="0.3">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ht="16.5" customHeight="1" x14ac:dyDescent="0.3">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ht="16.5" customHeight="1" x14ac:dyDescent="0.3">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ht="16.5" customHeight="1" x14ac:dyDescent="0.3">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ht="16.5" customHeight="1" x14ac:dyDescent="0.3">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ht="16.5" customHeight="1" x14ac:dyDescent="0.3">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ht="16.5" customHeight="1" x14ac:dyDescent="0.3">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ht="16.5" customHeight="1" x14ac:dyDescent="0.3">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ht="16.5" customHeight="1" x14ac:dyDescent="0.3">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ht="16.5" customHeight="1" x14ac:dyDescent="0.3">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ht="16.5" customHeight="1" x14ac:dyDescent="0.3">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ht="16.5" customHeight="1" x14ac:dyDescent="0.3">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ht="16.5" customHeight="1" x14ac:dyDescent="0.3">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ht="16.5" customHeight="1" x14ac:dyDescent="0.3">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ht="16.5" customHeight="1" x14ac:dyDescent="0.3">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ht="16.5" customHeight="1" x14ac:dyDescent="0.3">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ht="16.5" customHeight="1" x14ac:dyDescent="0.3">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ht="16.5" customHeight="1" x14ac:dyDescent="0.3">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ht="16.5" customHeight="1" x14ac:dyDescent="0.3">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ht="16.5" customHeight="1" x14ac:dyDescent="0.3">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ht="16.5" customHeight="1" x14ac:dyDescent="0.3">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ht="16.5" customHeight="1" x14ac:dyDescent="0.3">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ht="16.5" customHeight="1" x14ac:dyDescent="0.3">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ht="16.5" customHeight="1" x14ac:dyDescent="0.3">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ht="16.5" customHeight="1" x14ac:dyDescent="0.3">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ht="16.5" customHeight="1" x14ac:dyDescent="0.3">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ht="16.5" customHeight="1" x14ac:dyDescent="0.3">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ht="16.5" customHeight="1" x14ac:dyDescent="0.3">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ht="16.5" customHeight="1" x14ac:dyDescent="0.3">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ht="16.5" customHeight="1" x14ac:dyDescent="0.3">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ht="16.5" customHeight="1" x14ac:dyDescent="0.3">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ht="16.5" customHeight="1" x14ac:dyDescent="0.3">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ht="16.5" customHeight="1" x14ac:dyDescent="0.3">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ht="16.5" customHeight="1" x14ac:dyDescent="0.3">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ht="16.5" customHeight="1" x14ac:dyDescent="0.3">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ht="16.5" customHeight="1" x14ac:dyDescent="0.3">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ht="16.5" customHeight="1" x14ac:dyDescent="0.3">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ht="16.5" customHeight="1" x14ac:dyDescent="0.3">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ht="16.5" customHeight="1" x14ac:dyDescent="0.3">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ht="16.5" customHeight="1" x14ac:dyDescent="0.3">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ht="16.5" customHeight="1" x14ac:dyDescent="0.3">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ht="16.5" customHeight="1" x14ac:dyDescent="0.3">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ht="16.5" customHeight="1" x14ac:dyDescent="0.3">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ht="16.5" customHeight="1" x14ac:dyDescent="0.3">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ht="16.5" customHeight="1" x14ac:dyDescent="0.3">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ht="16.5" customHeight="1" x14ac:dyDescent="0.3">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ht="16.5" customHeight="1" x14ac:dyDescent="0.3">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ht="16.5" customHeight="1" x14ac:dyDescent="0.3">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ht="16.5" customHeight="1" x14ac:dyDescent="0.3">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ht="16.5" customHeight="1" x14ac:dyDescent="0.3">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ht="16.5" customHeight="1" x14ac:dyDescent="0.3">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ht="16.5" customHeight="1" x14ac:dyDescent="0.3">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ht="16.5" customHeight="1" x14ac:dyDescent="0.3">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ht="16.5" customHeight="1" x14ac:dyDescent="0.3">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ht="16.5" customHeight="1" x14ac:dyDescent="0.3">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ht="16.5" customHeight="1" x14ac:dyDescent="0.3">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ht="16.5" customHeight="1" x14ac:dyDescent="0.3">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ht="16.5" customHeight="1" x14ac:dyDescent="0.3">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ht="16.5" customHeight="1" x14ac:dyDescent="0.3">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ht="16.5" customHeight="1" x14ac:dyDescent="0.3">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ht="16.5" customHeight="1" x14ac:dyDescent="0.3">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ht="16.5" customHeight="1" x14ac:dyDescent="0.3">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ht="16.5" customHeight="1" x14ac:dyDescent="0.3">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ht="16.5" customHeight="1" x14ac:dyDescent="0.3">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ht="16.5" customHeight="1" x14ac:dyDescent="0.3">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ht="16.5" customHeight="1" x14ac:dyDescent="0.3">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ht="16.5" customHeight="1" x14ac:dyDescent="0.3">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ht="16.5" customHeight="1" x14ac:dyDescent="0.3">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ht="16.5" customHeight="1" x14ac:dyDescent="0.3">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ht="16.5" customHeight="1" x14ac:dyDescent="0.3">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ht="16.5" customHeight="1" x14ac:dyDescent="0.3">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ht="16.5" customHeight="1" x14ac:dyDescent="0.3">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ht="16.5" customHeight="1" x14ac:dyDescent="0.3">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ht="16.5" customHeight="1" x14ac:dyDescent="0.3">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ht="16.5" customHeight="1" x14ac:dyDescent="0.3">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ht="16.5" customHeight="1" x14ac:dyDescent="0.3">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ht="16.5" customHeight="1" x14ac:dyDescent="0.3">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ht="16.5" customHeight="1" x14ac:dyDescent="0.3">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ht="16.5" customHeight="1" x14ac:dyDescent="0.3">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ht="16.5" customHeight="1" x14ac:dyDescent="0.3">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ht="16.5" customHeight="1" x14ac:dyDescent="0.3">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ht="16.5" customHeight="1" x14ac:dyDescent="0.3">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ht="16.5" customHeight="1" x14ac:dyDescent="0.3">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ht="16.5" customHeight="1" x14ac:dyDescent="0.3">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ht="16.5" customHeight="1" x14ac:dyDescent="0.3">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ht="16.5" customHeight="1" x14ac:dyDescent="0.3">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ht="16.5" customHeight="1" x14ac:dyDescent="0.3">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ht="16.5" customHeight="1" x14ac:dyDescent="0.3">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ht="16.5" customHeight="1" x14ac:dyDescent="0.3">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ht="16.5" customHeight="1" x14ac:dyDescent="0.3">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ht="16.5" customHeight="1" x14ac:dyDescent="0.3">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ht="16.5" customHeight="1" x14ac:dyDescent="0.3">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ht="16.5" customHeight="1" x14ac:dyDescent="0.3">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ht="16.5" customHeight="1" x14ac:dyDescent="0.3">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ht="16.5" customHeight="1" x14ac:dyDescent="0.3">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ht="16.5" customHeight="1" x14ac:dyDescent="0.3">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ht="16.5" customHeight="1" x14ac:dyDescent="0.3">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ht="16.5" customHeight="1" x14ac:dyDescent="0.3">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ht="16.5" customHeight="1" x14ac:dyDescent="0.3">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ht="16.5" customHeight="1" x14ac:dyDescent="0.3">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ht="16.5" customHeight="1" x14ac:dyDescent="0.3">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ht="16.5" customHeight="1" x14ac:dyDescent="0.3">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ht="16.5" customHeight="1" x14ac:dyDescent="0.3">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ht="16.5" customHeight="1" x14ac:dyDescent="0.3">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ht="16.5" customHeight="1" x14ac:dyDescent="0.3">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ht="16.5" customHeight="1" x14ac:dyDescent="0.3">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ht="16.5" customHeight="1" x14ac:dyDescent="0.3">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ht="16.5" customHeight="1" x14ac:dyDescent="0.3">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ht="16.5" customHeight="1" x14ac:dyDescent="0.3">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ht="16.5" customHeight="1" x14ac:dyDescent="0.3">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ht="16.5" customHeight="1" x14ac:dyDescent="0.3">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ht="16.5" customHeight="1" x14ac:dyDescent="0.3">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ht="16.5" customHeight="1" x14ac:dyDescent="0.3">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ht="16.5" customHeight="1" x14ac:dyDescent="0.3">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ht="16.5" customHeight="1" x14ac:dyDescent="0.3">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ht="16.5" customHeight="1" x14ac:dyDescent="0.3">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ht="16.5" customHeight="1" x14ac:dyDescent="0.3">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ht="16.5" customHeight="1" x14ac:dyDescent="0.3">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ht="16.5" customHeight="1" x14ac:dyDescent="0.3">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ht="16.5" customHeight="1" x14ac:dyDescent="0.3">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ht="16.5" customHeight="1" x14ac:dyDescent="0.3">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ht="16.5" customHeight="1" x14ac:dyDescent="0.3">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ht="16.5" customHeight="1" x14ac:dyDescent="0.3">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ht="16.5" customHeight="1" x14ac:dyDescent="0.3">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ht="16.5" customHeight="1" x14ac:dyDescent="0.3">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ht="16.5" customHeight="1" x14ac:dyDescent="0.3">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ht="16.5" customHeight="1" x14ac:dyDescent="0.3">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ht="16.5" customHeight="1" x14ac:dyDescent="0.3">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ht="16.5" customHeight="1" x14ac:dyDescent="0.3">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ht="16.5" customHeight="1" x14ac:dyDescent="0.3">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ht="16.5" customHeight="1" x14ac:dyDescent="0.3">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ht="16.5" customHeight="1" x14ac:dyDescent="0.3">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ht="16.5" customHeight="1" x14ac:dyDescent="0.3">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ht="16.5" customHeight="1" x14ac:dyDescent="0.3">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ht="16.5" customHeight="1" x14ac:dyDescent="0.3">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ht="16.5" customHeight="1" x14ac:dyDescent="0.3">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ht="16.5" customHeight="1" x14ac:dyDescent="0.3">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ht="16.5" customHeight="1" x14ac:dyDescent="0.3">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ht="16.5" customHeight="1" x14ac:dyDescent="0.3">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ht="16.5" customHeight="1" x14ac:dyDescent="0.3">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ht="16.5" customHeight="1" x14ac:dyDescent="0.3">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ht="16.5" customHeight="1" x14ac:dyDescent="0.3">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ht="16.5" customHeight="1" x14ac:dyDescent="0.3">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ht="16.5" customHeight="1" x14ac:dyDescent="0.3">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ht="16.5" customHeight="1" x14ac:dyDescent="0.3">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ht="16.5" customHeight="1" x14ac:dyDescent="0.3">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ht="16.5" customHeight="1" x14ac:dyDescent="0.3">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ht="16.5" customHeight="1" x14ac:dyDescent="0.3">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ht="16.5" customHeight="1" x14ac:dyDescent="0.3">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ht="16.5" customHeight="1" x14ac:dyDescent="0.3">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ht="16.5" customHeight="1" x14ac:dyDescent="0.3">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ht="16.5" customHeight="1" x14ac:dyDescent="0.3">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ht="16.5" customHeight="1" x14ac:dyDescent="0.3">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ht="16.5" customHeight="1" x14ac:dyDescent="0.3">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ht="16.5" customHeight="1" x14ac:dyDescent="0.3">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ht="16.5" customHeight="1" x14ac:dyDescent="0.3">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ht="16.5" customHeight="1" x14ac:dyDescent="0.3">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ht="16.5" customHeight="1" x14ac:dyDescent="0.3">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ht="16.5" customHeight="1" x14ac:dyDescent="0.3">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ht="16.5" customHeight="1" x14ac:dyDescent="0.3">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ht="16.5" customHeight="1" x14ac:dyDescent="0.3">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ht="16.5" customHeight="1" x14ac:dyDescent="0.3">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ht="16.5" customHeight="1" x14ac:dyDescent="0.3">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ht="16.5" customHeight="1" x14ac:dyDescent="0.3">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ht="16.5" customHeight="1" x14ac:dyDescent="0.3">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ht="16.5" customHeight="1" x14ac:dyDescent="0.3">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ht="16.5" customHeight="1" x14ac:dyDescent="0.3">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ht="16.5" customHeight="1" x14ac:dyDescent="0.3">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ht="16.5" customHeight="1" x14ac:dyDescent="0.3">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ht="16.5" customHeight="1" x14ac:dyDescent="0.3">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ht="16.5" customHeight="1" x14ac:dyDescent="0.3">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ht="16.5" customHeight="1" x14ac:dyDescent="0.3">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ht="16.5" customHeight="1" x14ac:dyDescent="0.3">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ht="16.5" customHeight="1" x14ac:dyDescent="0.3">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ht="16.5" customHeight="1" x14ac:dyDescent="0.3">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ht="16.5" customHeight="1" x14ac:dyDescent="0.3">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ht="16.5" customHeight="1" x14ac:dyDescent="0.3">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ht="16.5" customHeight="1" x14ac:dyDescent="0.3">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ht="16.5" customHeight="1" x14ac:dyDescent="0.3">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ht="16.5" customHeight="1" x14ac:dyDescent="0.3">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ht="16.5" customHeight="1" x14ac:dyDescent="0.3">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ht="16.5" customHeight="1" x14ac:dyDescent="0.3">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ht="16.5" customHeight="1" x14ac:dyDescent="0.3">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ht="16.5" customHeight="1" x14ac:dyDescent="0.3">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ht="16.5" customHeight="1" x14ac:dyDescent="0.3">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ht="16.5" customHeight="1" x14ac:dyDescent="0.3">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ht="16.5" customHeight="1" x14ac:dyDescent="0.3">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ht="16.5" customHeight="1" x14ac:dyDescent="0.3">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ht="16.5" customHeight="1" x14ac:dyDescent="0.3">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ht="16.5" customHeight="1" x14ac:dyDescent="0.3">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ht="16.5" customHeight="1" x14ac:dyDescent="0.3">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ht="16.5" customHeight="1" x14ac:dyDescent="0.3">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ht="16.5" customHeight="1" x14ac:dyDescent="0.3">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ht="16.5" customHeight="1" x14ac:dyDescent="0.3">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ht="16.5" customHeight="1" x14ac:dyDescent="0.3">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ht="16.5" customHeight="1" x14ac:dyDescent="0.3">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ht="16.5" customHeight="1" x14ac:dyDescent="0.3">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ht="16.5" customHeight="1" x14ac:dyDescent="0.3">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ht="16.5" customHeight="1" x14ac:dyDescent="0.3">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ht="16.5" customHeight="1" x14ac:dyDescent="0.3">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ht="16.5" customHeight="1" x14ac:dyDescent="0.3">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ht="16.5" customHeight="1" x14ac:dyDescent="0.3">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ht="16.5" customHeight="1" x14ac:dyDescent="0.3">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ht="16.5" customHeight="1" x14ac:dyDescent="0.3">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ht="16.5" customHeight="1" x14ac:dyDescent="0.3">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ht="16.5" customHeight="1" x14ac:dyDescent="0.3">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ht="16.5" customHeight="1" x14ac:dyDescent="0.3">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ht="16.5" customHeight="1" x14ac:dyDescent="0.3">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ht="16.5" customHeight="1" x14ac:dyDescent="0.3">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ht="16.5" customHeight="1" x14ac:dyDescent="0.3">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ht="16.5" customHeight="1" x14ac:dyDescent="0.3">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ht="16.5" customHeight="1" x14ac:dyDescent="0.3">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ht="16.5" customHeight="1" x14ac:dyDescent="0.3">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ht="16.5" customHeight="1" x14ac:dyDescent="0.3">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ht="16.5" customHeight="1" x14ac:dyDescent="0.3">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ht="16.5" customHeight="1" x14ac:dyDescent="0.3">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ht="16.5" customHeight="1" x14ac:dyDescent="0.3">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ht="16.5" customHeight="1" x14ac:dyDescent="0.3">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ht="16.5" customHeight="1" x14ac:dyDescent="0.3">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ht="16.5" customHeight="1" x14ac:dyDescent="0.3">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ht="16.5" customHeight="1" x14ac:dyDescent="0.3">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ht="16.5" customHeight="1" x14ac:dyDescent="0.3">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ht="16.5" customHeight="1" x14ac:dyDescent="0.3">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ht="16.5" customHeight="1" x14ac:dyDescent="0.3">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ht="16.5" customHeight="1" x14ac:dyDescent="0.3">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ht="16.5" customHeight="1" x14ac:dyDescent="0.3">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ht="16.5" customHeight="1" x14ac:dyDescent="0.3">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ht="16.5" customHeight="1" x14ac:dyDescent="0.3">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ht="16.5" customHeight="1" x14ac:dyDescent="0.3">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ht="16.5" customHeight="1" x14ac:dyDescent="0.3">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ht="16.5" customHeight="1" x14ac:dyDescent="0.3">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ht="16.5" customHeight="1" x14ac:dyDescent="0.3">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ht="16.5" customHeight="1" x14ac:dyDescent="0.3">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ht="16.5" customHeight="1" x14ac:dyDescent="0.3">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ht="16.5" customHeight="1" x14ac:dyDescent="0.3">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ht="16.5" customHeight="1" x14ac:dyDescent="0.3">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ht="16.5" customHeight="1" x14ac:dyDescent="0.3">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ht="16.5" customHeight="1" x14ac:dyDescent="0.3">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ht="16.5" customHeight="1" x14ac:dyDescent="0.3">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ht="16.5" customHeight="1" x14ac:dyDescent="0.3">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ht="16.5" customHeight="1" x14ac:dyDescent="0.3">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ht="16.5" customHeight="1" x14ac:dyDescent="0.3">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ht="16.5" customHeight="1" x14ac:dyDescent="0.3">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ht="16.5" customHeight="1" x14ac:dyDescent="0.3">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ht="16.5" customHeight="1" x14ac:dyDescent="0.3">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ht="16.5" customHeight="1" x14ac:dyDescent="0.3">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ht="16.5" customHeight="1" x14ac:dyDescent="0.3">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ht="16.5" customHeight="1" x14ac:dyDescent="0.3">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ht="16.5" customHeight="1" x14ac:dyDescent="0.3">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ht="16.5" customHeight="1" x14ac:dyDescent="0.3">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ht="16.5" customHeight="1" x14ac:dyDescent="0.3">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ht="16.5" customHeight="1" x14ac:dyDescent="0.3">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ht="16.5" customHeight="1" x14ac:dyDescent="0.3">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ht="16.5" customHeight="1" x14ac:dyDescent="0.3">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ht="16.5" customHeight="1" x14ac:dyDescent="0.3">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ht="16.5" customHeight="1" x14ac:dyDescent="0.3">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ht="16.5" customHeight="1" x14ac:dyDescent="0.3">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ht="16.5" customHeight="1" x14ac:dyDescent="0.3">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ht="16.5" customHeight="1" x14ac:dyDescent="0.3">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ht="16.5" customHeight="1" x14ac:dyDescent="0.3">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ht="16.5" customHeight="1" x14ac:dyDescent="0.3">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ht="16.5" customHeight="1" x14ac:dyDescent="0.3">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ht="16.5" customHeight="1" x14ac:dyDescent="0.3">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ht="16.5" customHeight="1" x14ac:dyDescent="0.3">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ht="16.5" customHeight="1" x14ac:dyDescent="0.3">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ht="16.5" customHeight="1" x14ac:dyDescent="0.3">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ht="16.5" customHeight="1" x14ac:dyDescent="0.3">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ht="16.5" customHeight="1" x14ac:dyDescent="0.3">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ht="16.5" customHeight="1" x14ac:dyDescent="0.3">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ht="16.5" customHeight="1" x14ac:dyDescent="0.3">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ht="16.5" customHeight="1" x14ac:dyDescent="0.3">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ht="16.5" customHeight="1" x14ac:dyDescent="0.3">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ht="16.5" customHeight="1" x14ac:dyDescent="0.3">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ht="16.5" customHeight="1" x14ac:dyDescent="0.3">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ht="16.5" customHeight="1" x14ac:dyDescent="0.3">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ht="16.5" customHeight="1" x14ac:dyDescent="0.3">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ht="16.5" customHeight="1" x14ac:dyDescent="0.3">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ht="16.5" customHeight="1" x14ac:dyDescent="0.3">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ht="16.5" customHeight="1" x14ac:dyDescent="0.3">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ht="16.5" customHeight="1" x14ac:dyDescent="0.3">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ht="16.5" customHeight="1" x14ac:dyDescent="0.3">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ht="16.5" customHeight="1" x14ac:dyDescent="0.3">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ht="16.5" customHeight="1" x14ac:dyDescent="0.3">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ht="16.5" customHeight="1" x14ac:dyDescent="0.3">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ht="16.5" customHeight="1" x14ac:dyDescent="0.3">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ht="16.5" customHeight="1" x14ac:dyDescent="0.3">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ht="16.5" customHeight="1" x14ac:dyDescent="0.3">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ht="16.5" customHeight="1" x14ac:dyDescent="0.3">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ht="16.5" customHeight="1" x14ac:dyDescent="0.3">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ht="16.5" customHeight="1" x14ac:dyDescent="0.3">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ht="16.5" customHeight="1" x14ac:dyDescent="0.3">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ht="16.5" customHeight="1" x14ac:dyDescent="0.3">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ht="16.5" customHeight="1" x14ac:dyDescent="0.3">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ht="16.5" customHeight="1" x14ac:dyDescent="0.3">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ht="16.5" customHeight="1" x14ac:dyDescent="0.3">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ht="16.5" customHeight="1" x14ac:dyDescent="0.3">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ht="16.5" customHeight="1" x14ac:dyDescent="0.3">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ht="16.5" customHeight="1" x14ac:dyDescent="0.3">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ht="16.5" customHeight="1" x14ac:dyDescent="0.3">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ht="16.5" customHeight="1" x14ac:dyDescent="0.3">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ht="16.5" customHeight="1" x14ac:dyDescent="0.3">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ht="16.5" customHeight="1" x14ac:dyDescent="0.3">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ht="16.5" customHeight="1" x14ac:dyDescent="0.3">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ht="16.5" customHeight="1" x14ac:dyDescent="0.3">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ht="16.5" customHeight="1" x14ac:dyDescent="0.3">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ht="16.5" customHeight="1" x14ac:dyDescent="0.3">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ht="16.5" customHeight="1" x14ac:dyDescent="0.3">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ht="16.5" customHeight="1" x14ac:dyDescent="0.3">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ht="16.5" customHeight="1" x14ac:dyDescent="0.3">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ht="16.5" customHeight="1" x14ac:dyDescent="0.3">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ht="16.5" customHeight="1" x14ac:dyDescent="0.3">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ht="16.5" customHeight="1" x14ac:dyDescent="0.3">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ht="16.5" customHeight="1" x14ac:dyDescent="0.3">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ht="16.5" customHeight="1" x14ac:dyDescent="0.3">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ht="16.5" customHeight="1" x14ac:dyDescent="0.3">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ht="16.5" customHeight="1" x14ac:dyDescent="0.3">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ht="16.5" customHeight="1" x14ac:dyDescent="0.3">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ht="16.5" customHeight="1" x14ac:dyDescent="0.3">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ht="16.5" customHeight="1" x14ac:dyDescent="0.3">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ht="16.5" customHeight="1" x14ac:dyDescent="0.3">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ht="16.5" customHeight="1" x14ac:dyDescent="0.3">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ht="16.5" customHeight="1" x14ac:dyDescent="0.3">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ht="16.5" customHeight="1" x14ac:dyDescent="0.3">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ht="16.5" customHeight="1" x14ac:dyDescent="0.3">
      <c r="A998" s="44"/>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ht="16.5" customHeight="1" x14ac:dyDescent="0.3">
      <c r="A999" s="44"/>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ht="16.5" customHeight="1" x14ac:dyDescent="0.3">
      <c r="A1000" s="44"/>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row r="1001" spans="1:26" ht="15" customHeight="1" x14ac:dyDescent="0.3">
      <c r="A1001" s="44"/>
      <c r="B1001" s="44"/>
      <c r="C1001" s="44"/>
      <c r="D1001" s="44"/>
      <c r="E1001" s="44"/>
      <c r="F1001" s="44"/>
      <c r="G1001" s="44"/>
      <c r="H1001" s="44"/>
      <c r="I1001" s="44"/>
      <c r="J1001" s="44"/>
      <c r="K1001" s="44"/>
      <c r="L1001" s="44"/>
      <c r="M1001" s="44"/>
      <c r="N1001" s="44"/>
      <c r="O1001" s="44"/>
      <c r="P1001" s="44"/>
      <c r="Q1001" s="44"/>
      <c r="R1001" s="44"/>
    </row>
    <row r="1002" spans="1:26" ht="15" customHeight="1" x14ac:dyDescent="0.3">
      <c r="A1002" s="44"/>
      <c r="B1002" s="44"/>
      <c r="C1002" s="44"/>
      <c r="D1002" s="44"/>
      <c r="E1002" s="44"/>
      <c r="F1002" s="44"/>
      <c r="G1002" s="44"/>
      <c r="H1002" s="44"/>
      <c r="I1002" s="44"/>
      <c r="J1002" s="44"/>
      <c r="K1002" s="44"/>
      <c r="L1002" s="44"/>
      <c r="M1002" s="44"/>
      <c r="N1002" s="44"/>
      <c r="O1002" s="44"/>
      <c r="P1002" s="44"/>
      <c r="Q1002" s="44"/>
      <c r="R1002" s="44"/>
    </row>
    <row r="1003" spans="1:26" ht="15" customHeight="1" x14ac:dyDescent="0.3">
      <c r="A1003" s="44"/>
      <c r="B1003" s="44"/>
      <c r="C1003" s="44"/>
      <c r="D1003" s="44"/>
      <c r="E1003" s="44"/>
      <c r="F1003" s="44"/>
      <c r="G1003" s="44"/>
      <c r="H1003" s="44"/>
      <c r="I1003" s="44"/>
      <c r="J1003" s="44"/>
      <c r="K1003" s="44"/>
      <c r="L1003" s="44"/>
      <c r="M1003" s="44"/>
      <c r="N1003" s="44"/>
      <c r="O1003" s="44"/>
      <c r="P1003" s="44"/>
      <c r="Q1003" s="44"/>
      <c r="R1003" s="44"/>
    </row>
  </sheetData>
  <sheetProtection algorithmName="SHA-512" hashValue="fFvVZUy/Fh/UP3HGTgihg8AaNavLd/PmUHC8z13HpWqTcRju1/+0yfF1e5FGwIAeqguWowIK8fmRSp9g7ETeHA==" saltValue="c0QSosBRsfyqpw2nVbbuew==" spinCount="100000" sheet="1" selectLockedCells="1"/>
  <mergeCells count="54">
    <mergeCell ref="B20:R20"/>
    <mergeCell ref="C3:H3"/>
    <mergeCell ref="C5:H5"/>
    <mergeCell ref="C7:H7"/>
    <mergeCell ref="B9:R9"/>
    <mergeCell ref="B10:R10"/>
    <mergeCell ref="B14:R14"/>
    <mergeCell ref="B15:R15"/>
    <mergeCell ref="B16:R16"/>
    <mergeCell ref="B17:R17"/>
    <mergeCell ref="B18:R18"/>
    <mergeCell ref="B19:R19"/>
    <mergeCell ref="B11:J11"/>
    <mergeCell ref="B32:R32"/>
    <mergeCell ref="B21:R21"/>
    <mergeCell ref="B22:R22"/>
    <mergeCell ref="B23:R23"/>
    <mergeCell ref="B24:R24"/>
    <mergeCell ref="B25:R25"/>
    <mergeCell ref="B26:R26"/>
    <mergeCell ref="B27:R27"/>
    <mergeCell ref="B28:R28"/>
    <mergeCell ref="B29:R29"/>
    <mergeCell ref="B30:R30"/>
    <mergeCell ref="B31:R31"/>
    <mergeCell ref="B44:R44"/>
    <mergeCell ref="B33:R33"/>
    <mergeCell ref="B34:R34"/>
    <mergeCell ref="B35:R35"/>
    <mergeCell ref="B36:R36"/>
    <mergeCell ref="B37:R37"/>
    <mergeCell ref="B38:R38"/>
    <mergeCell ref="B39:R39"/>
    <mergeCell ref="B40:R40"/>
    <mergeCell ref="B41:R41"/>
    <mergeCell ref="B42:R42"/>
    <mergeCell ref="B43:R43"/>
    <mergeCell ref="B57:R57"/>
    <mergeCell ref="B45:R45"/>
    <mergeCell ref="B46:R46"/>
    <mergeCell ref="B48:R48"/>
    <mergeCell ref="B49:R49"/>
    <mergeCell ref="B50:R50"/>
    <mergeCell ref="B51:R51"/>
    <mergeCell ref="B52:R52"/>
    <mergeCell ref="B53:R53"/>
    <mergeCell ref="B54:R54"/>
    <mergeCell ref="B55:R55"/>
    <mergeCell ref="B56:R56"/>
    <mergeCell ref="B58:R58"/>
    <mergeCell ref="B59:R59"/>
    <mergeCell ref="B60:R60"/>
    <mergeCell ref="B61:R61"/>
    <mergeCell ref="B62:R62"/>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1C92B-41FB-4B9C-B173-361A725F51E6}">
  <dimension ref="B2:P44"/>
  <sheetViews>
    <sheetView showGridLines="0" showRowColHeaders="0" tabSelected="1" workbookViewId="0">
      <selection activeCell="D3" sqref="D3"/>
    </sheetView>
  </sheetViews>
  <sheetFormatPr defaultColWidth="9.140625" defaultRowHeight="15" x14ac:dyDescent="0.25"/>
  <cols>
    <col min="1" max="1" width="3.140625" style="10" customWidth="1"/>
    <col min="2" max="2" width="4" style="10" customWidth="1"/>
    <col min="3" max="3" width="2.7109375" style="10" customWidth="1"/>
    <col min="4" max="4" width="68.140625" style="10" customWidth="1"/>
    <col min="5" max="5" width="2" style="10" customWidth="1"/>
    <col min="6" max="6" width="20" style="10" customWidth="1"/>
    <col min="7" max="7" width="9" style="10" customWidth="1"/>
    <col min="8" max="9" width="2.140625" style="10" customWidth="1"/>
    <col min="10" max="10" width="17.85546875" style="10" customWidth="1"/>
    <col min="11" max="11" width="11.7109375" style="10" customWidth="1"/>
    <col min="12" max="12" width="1.7109375" style="10" customWidth="1"/>
    <col min="13" max="13" width="17.85546875" style="10" customWidth="1"/>
    <col min="14" max="15" width="9.140625" style="10"/>
    <col min="16" max="16" width="20.7109375" style="10" hidden="1" customWidth="1"/>
    <col min="17" max="16384" width="9.140625" style="10"/>
  </cols>
  <sheetData>
    <row r="2" spans="2:16" ht="18" thickBot="1" x14ac:dyDescent="0.35">
      <c r="B2" s="96" t="s">
        <v>9</v>
      </c>
      <c r="C2" s="96"/>
      <c r="D2" s="96"/>
      <c r="E2" s="96"/>
      <c r="F2" s="96"/>
      <c r="G2" s="3"/>
      <c r="H2" s="3"/>
      <c r="I2" s="3"/>
    </row>
    <row r="3" spans="2:16" ht="18" thickBot="1" x14ac:dyDescent="0.35">
      <c r="B3" s="3"/>
      <c r="C3" s="3"/>
      <c r="D3" s="76" t="s">
        <v>10</v>
      </c>
      <c r="E3" s="3"/>
      <c r="F3" s="3"/>
      <c r="G3" s="3"/>
      <c r="H3" s="3"/>
      <c r="I3" s="3"/>
    </row>
    <row r="4" spans="2:16" ht="9" customHeight="1" x14ac:dyDescent="0.3">
      <c r="B4" s="3"/>
      <c r="C4" s="3"/>
      <c r="D4" s="3"/>
      <c r="E4" s="3"/>
      <c r="F4" s="3"/>
      <c r="G4" s="3"/>
      <c r="H4" s="3"/>
      <c r="I4" s="3"/>
    </row>
    <row r="5" spans="2:16" ht="25.5" customHeight="1" x14ac:dyDescent="0.3">
      <c r="B5" s="96" t="s">
        <v>477</v>
      </c>
      <c r="C5" s="96"/>
      <c r="D5" s="96"/>
      <c r="E5" s="96"/>
      <c r="F5" s="96"/>
      <c r="G5" s="96"/>
      <c r="H5" s="96"/>
      <c r="I5" s="96"/>
      <c r="J5" s="96"/>
      <c r="K5" s="96"/>
      <c r="L5" s="96"/>
      <c r="M5" s="96"/>
      <c r="N5" s="96"/>
    </row>
    <row r="6" spans="2:16" ht="37.5" customHeight="1" x14ac:dyDescent="0.25">
      <c r="B6" s="99" t="s">
        <v>554</v>
      </c>
      <c r="C6" s="99"/>
      <c r="D6" s="99"/>
      <c r="E6" s="99"/>
      <c r="F6" s="99"/>
      <c r="G6" s="99"/>
      <c r="H6" s="99"/>
      <c r="I6" s="99"/>
      <c r="J6" s="99"/>
      <c r="K6" s="99"/>
      <c r="L6" s="99"/>
      <c r="M6" s="99"/>
      <c r="N6" s="99"/>
    </row>
    <row r="7" spans="2:16" ht="15.75" customHeight="1" x14ac:dyDescent="0.3">
      <c r="B7" s="56"/>
      <c r="C7" s="56" t="s">
        <v>478</v>
      </c>
      <c r="D7" s="75" t="s">
        <v>459</v>
      </c>
      <c r="E7" s="3"/>
      <c r="F7" s="57"/>
      <c r="G7" s="57"/>
      <c r="H7" s="53"/>
      <c r="I7" s="52"/>
      <c r="J7" s="58"/>
      <c r="K7" s="58"/>
      <c r="L7" s="58"/>
      <c r="M7" s="58"/>
    </row>
    <row r="8" spans="2:16" ht="17.25" customHeight="1" x14ac:dyDescent="0.3">
      <c r="B8" s="56"/>
      <c r="C8" s="56" t="s">
        <v>478</v>
      </c>
      <c r="D8" s="75" t="s">
        <v>460</v>
      </c>
      <c r="E8" s="3"/>
      <c r="F8" s="105" t="s">
        <v>475</v>
      </c>
      <c r="G8" s="105"/>
      <c r="H8" s="53"/>
      <c r="I8" s="52"/>
      <c r="J8" s="108" t="s">
        <v>476</v>
      </c>
      <c r="K8" s="108"/>
      <c r="L8" s="108"/>
      <c r="M8" s="108"/>
      <c r="N8" s="108"/>
    </row>
    <row r="9" spans="2:16" ht="19.5" customHeight="1" thickBot="1" x14ac:dyDescent="0.35">
      <c r="B9" s="4"/>
      <c r="C9" s="5"/>
      <c r="D9" s="5"/>
      <c r="E9" s="5"/>
      <c r="F9" s="106" t="s">
        <v>498</v>
      </c>
      <c r="G9" s="106"/>
      <c r="H9" s="54"/>
      <c r="I9" s="28"/>
      <c r="J9" s="107" t="s">
        <v>498</v>
      </c>
      <c r="K9" s="107"/>
      <c r="L9" s="104" t="s">
        <v>499</v>
      </c>
      <c r="M9" s="104"/>
      <c r="N9" s="104"/>
    </row>
    <row r="10" spans="2:16" ht="36.75" customHeight="1" thickBot="1" x14ac:dyDescent="0.35">
      <c r="B10" s="4"/>
      <c r="C10" s="5"/>
      <c r="D10" s="59" t="s">
        <v>11</v>
      </c>
      <c r="E10" s="7"/>
      <c r="F10" s="77"/>
      <c r="G10" s="7" t="s">
        <v>457</v>
      </c>
      <c r="H10" s="55"/>
      <c r="I10" s="7"/>
      <c r="J10" s="77"/>
      <c r="K10" s="8" t="s">
        <v>455</v>
      </c>
      <c r="L10" s="7"/>
      <c r="M10" s="77"/>
      <c r="N10" s="8" t="s">
        <v>457</v>
      </c>
      <c r="P10" s="10">
        <f>IF(NOT(ISBLANK(M10)),4,IF(NOT(ISBLANK(J10)),3,IF(NOT(ISBLANK(F10)),2,0)))</f>
        <v>0</v>
      </c>
    </row>
    <row r="11" spans="2:16" ht="10.5" customHeight="1" thickBot="1" x14ac:dyDescent="0.35">
      <c r="B11" s="4"/>
      <c r="C11" s="5"/>
      <c r="D11" s="59"/>
      <c r="E11" s="7"/>
      <c r="F11" s="60"/>
      <c r="G11" s="7"/>
      <c r="H11" s="55"/>
      <c r="I11" s="7"/>
      <c r="J11" s="60"/>
      <c r="K11" s="7"/>
      <c r="L11" s="7"/>
      <c r="M11" s="60"/>
      <c r="N11" s="7"/>
    </row>
    <row r="12" spans="2:16" ht="36.75" customHeight="1" thickBot="1" x14ac:dyDescent="0.35">
      <c r="B12" s="4"/>
      <c r="C12" s="5"/>
      <c r="D12" s="59" t="s">
        <v>552</v>
      </c>
      <c r="E12" s="7"/>
      <c r="F12" s="77"/>
      <c r="G12" s="7" t="s">
        <v>543</v>
      </c>
      <c r="H12" s="55"/>
      <c r="I12" s="7"/>
      <c r="J12" s="77"/>
      <c r="K12" s="8" t="s">
        <v>455</v>
      </c>
      <c r="L12" s="7"/>
      <c r="M12" s="77"/>
      <c r="N12" s="8" t="s">
        <v>457</v>
      </c>
      <c r="P12" s="10">
        <f t="shared" ref="P12" si="0">IF(NOT(ISBLANK(M12)),4,IF(NOT(ISBLANK(J12)),3,IF(NOT(ISBLANK(F12)),2,0)))</f>
        <v>0</v>
      </c>
    </row>
    <row r="13" spans="2:16" ht="10.5" customHeight="1" thickBot="1" x14ac:dyDescent="0.35">
      <c r="B13" s="4"/>
      <c r="C13" s="5"/>
      <c r="D13" s="59"/>
      <c r="E13" s="7"/>
      <c r="F13" s="60"/>
      <c r="G13" s="7"/>
      <c r="H13" s="55"/>
      <c r="I13" s="7"/>
      <c r="J13" s="60"/>
      <c r="K13" s="7"/>
      <c r="L13" s="7"/>
      <c r="M13" s="60"/>
      <c r="N13" s="7"/>
    </row>
    <row r="14" spans="2:16" ht="36.75" customHeight="1" thickBot="1" x14ac:dyDescent="0.35">
      <c r="B14" s="4"/>
      <c r="C14" s="5"/>
      <c r="D14" s="59" t="s">
        <v>551</v>
      </c>
      <c r="E14" s="7"/>
      <c r="F14" s="77"/>
      <c r="G14" s="7" t="s">
        <v>458</v>
      </c>
      <c r="H14" s="55"/>
      <c r="I14" s="7"/>
      <c r="J14" s="77"/>
      <c r="K14" s="8" t="s">
        <v>456</v>
      </c>
      <c r="L14" s="7"/>
      <c r="M14" s="77"/>
      <c r="N14" s="8" t="s">
        <v>456</v>
      </c>
      <c r="P14" s="10">
        <f>IF(NOT(ISBLANK(M14)),3,IF(NOT(ISBLANK(J14)),2,IF(NOT(ISBLANK(F14)),2,0)))</f>
        <v>0</v>
      </c>
    </row>
    <row r="15" spans="2:16" ht="10.5" customHeight="1" thickBot="1" x14ac:dyDescent="0.35">
      <c r="B15" s="4"/>
      <c r="C15" s="5"/>
      <c r="D15" s="59"/>
      <c r="E15" s="7"/>
      <c r="F15" s="60"/>
      <c r="G15" s="7"/>
      <c r="H15" s="55"/>
      <c r="I15" s="7"/>
      <c r="J15" s="60"/>
      <c r="K15" s="7"/>
      <c r="L15" s="7"/>
      <c r="M15" s="60"/>
      <c r="N15" s="7"/>
    </row>
    <row r="16" spans="2:16" ht="36.75" customHeight="1" thickBot="1" x14ac:dyDescent="0.35">
      <c r="B16" s="4"/>
      <c r="C16" s="5"/>
      <c r="D16" s="59" t="s">
        <v>545</v>
      </c>
      <c r="E16" s="7"/>
      <c r="F16" s="77"/>
      <c r="G16" s="8" t="s">
        <v>544</v>
      </c>
      <c r="H16" s="55"/>
      <c r="I16" s="7"/>
      <c r="J16" s="77"/>
      <c r="K16" s="8" t="s">
        <v>455</v>
      </c>
      <c r="L16" s="7"/>
      <c r="M16" s="77"/>
      <c r="N16" s="8" t="s">
        <v>543</v>
      </c>
      <c r="P16" s="10">
        <f>IF(NOT(ISBLANK(M16)),8,IF(NOT(ISBLANK(J16)),6,IF(NOT(ISBLANK(F16)),4,0)))</f>
        <v>0</v>
      </c>
    </row>
    <row r="17" spans="2:14" ht="6.75" customHeight="1" x14ac:dyDescent="0.3">
      <c r="B17" s="9"/>
      <c r="C17" s="5"/>
      <c r="D17" s="7"/>
      <c r="E17" s="7"/>
      <c r="G17" s="7"/>
      <c r="H17" s="7"/>
      <c r="I17" s="7"/>
      <c r="K17" s="7"/>
      <c r="L17" s="7"/>
      <c r="N17" s="7"/>
    </row>
    <row r="18" spans="2:14" ht="18.75" customHeight="1" x14ac:dyDescent="0.3">
      <c r="B18" s="97" t="s">
        <v>479</v>
      </c>
      <c r="C18" s="97"/>
      <c r="D18" s="97"/>
      <c r="E18" s="97"/>
      <c r="F18" s="97"/>
      <c r="G18" s="103"/>
      <c r="H18" s="103"/>
      <c r="I18" s="103"/>
      <c r="J18" s="103"/>
      <c r="K18" s="103"/>
      <c r="L18" s="103"/>
      <c r="M18" s="103"/>
      <c r="N18" s="103"/>
    </row>
    <row r="19" spans="2:14" ht="12" customHeight="1" x14ac:dyDescent="0.3">
      <c r="B19" s="3"/>
      <c r="C19" s="3"/>
      <c r="D19" s="3"/>
      <c r="E19" s="3"/>
      <c r="F19" s="3"/>
      <c r="G19" s="7"/>
      <c r="H19" s="7"/>
      <c r="I19" s="7"/>
    </row>
    <row r="20" spans="2:14" ht="17.25" customHeight="1" x14ac:dyDescent="0.25">
      <c r="B20" s="95" t="s">
        <v>542</v>
      </c>
      <c r="C20" s="95"/>
      <c r="D20" s="95"/>
      <c r="E20" s="95"/>
      <c r="F20" s="95"/>
      <c r="G20" s="95"/>
      <c r="H20" s="95"/>
      <c r="I20" s="95"/>
      <c r="J20" s="95"/>
      <c r="K20" s="95"/>
      <c r="L20" s="95"/>
      <c r="M20" s="95"/>
    </row>
    <row r="21" spans="2:14" ht="19.899999999999999" customHeight="1" thickBot="1" x14ac:dyDescent="0.3">
      <c r="B21" s="95"/>
      <c r="C21" s="95"/>
      <c r="D21" s="95"/>
      <c r="E21" s="95"/>
      <c r="F21" s="95"/>
      <c r="G21" s="95"/>
      <c r="H21" s="95"/>
      <c r="I21" s="95"/>
      <c r="J21" s="95"/>
      <c r="K21" s="95"/>
      <c r="L21" s="95"/>
      <c r="M21" s="95"/>
    </row>
    <row r="22" spans="2:14" ht="117.75" customHeight="1" thickBot="1" x14ac:dyDescent="0.3">
      <c r="B22" s="12"/>
      <c r="C22" s="12"/>
      <c r="D22" s="100"/>
      <c r="E22" s="101"/>
      <c r="F22" s="101"/>
      <c r="G22" s="101"/>
      <c r="H22" s="101"/>
      <c r="I22" s="101"/>
      <c r="J22" s="101"/>
      <c r="K22" s="101"/>
      <c r="L22" s="101"/>
      <c r="M22" s="102"/>
    </row>
    <row r="24" spans="2:14" ht="17.25" x14ac:dyDescent="0.3">
      <c r="B24" s="3"/>
      <c r="C24" s="3"/>
      <c r="D24" s="3"/>
      <c r="E24" s="3"/>
      <c r="F24" s="3"/>
      <c r="G24" s="3"/>
      <c r="H24" s="3"/>
      <c r="I24" s="3"/>
    </row>
    <row r="25" spans="2:14" ht="20.25" customHeight="1" x14ac:dyDescent="0.25">
      <c r="B25" s="95" t="s">
        <v>547</v>
      </c>
      <c r="C25" s="95"/>
      <c r="D25" s="95"/>
      <c r="E25" s="95"/>
      <c r="F25" s="95"/>
      <c r="G25" s="95"/>
      <c r="H25" s="95"/>
      <c r="I25" s="95"/>
      <c r="J25" s="95"/>
      <c r="K25" s="95"/>
      <c r="L25" s="95"/>
      <c r="M25" s="95"/>
    </row>
    <row r="26" spans="2:14" ht="5.25" customHeight="1" thickBot="1" x14ac:dyDescent="0.35">
      <c r="B26" s="3"/>
      <c r="C26" s="3"/>
      <c r="D26" s="3"/>
      <c r="E26" s="3"/>
      <c r="F26" s="3"/>
      <c r="G26" s="3"/>
      <c r="H26" s="3"/>
      <c r="I26" s="3"/>
    </row>
    <row r="27" spans="2:14" ht="18" thickBot="1" x14ac:dyDescent="0.35">
      <c r="B27" s="3"/>
      <c r="C27" s="3"/>
      <c r="D27" s="76" t="s">
        <v>10</v>
      </c>
      <c r="E27" s="3"/>
      <c r="F27" s="3"/>
      <c r="G27" s="3"/>
      <c r="H27" s="3"/>
      <c r="I27" s="3"/>
    </row>
    <row r="28" spans="2:14" ht="12.75" customHeight="1" x14ac:dyDescent="0.25">
      <c r="D28" s="61" t="s">
        <v>480</v>
      </c>
    </row>
    <row r="29" spans="2:14" ht="12.75" customHeight="1" x14ac:dyDescent="0.25"/>
    <row r="30" spans="2:14" ht="17.25" x14ac:dyDescent="0.3">
      <c r="B30" s="96" t="s">
        <v>548</v>
      </c>
      <c r="C30" s="96"/>
      <c r="D30" s="96"/>
      <c r="E30" s="96"/>
      <c r="F30" s="96"/>
      <c r="G30" s="3"/>
      <c r="H30" s="3"/>
      <c r="I30" s="3"/>
    </row>
    <row r="31" spans="2:14" ht="18" thickBot="1" x14ac:dyDescent="0.35">
      <c r="B31" s="4"/>
      <c r="C31" s="5"/>
      <c r="D31" s="5"/>
      <c r="E31" s="5"/>
      <c r="F31" s="5"/>
      <c r="G31" s="5"/>
      <c r="H31" s="5"/>
      <c r="I31" s="5"/>
    </row>
    <row r="32" spans="2:14" ht="19.5" customHeight="1" thickBot="1" x14ac:dyDescent="0.35">
      <c r="B32" s="6"/>
      <c r="C32" s="5"/>
      <c r="D32" s="98" t="s">
        <v>13</v>
      </c>
      <c r="E32" s="98"/>
      <c r="F32" s="98"/>
      <c r="G32" s="98"/>
      <c r="H32" s="7"/>
      <c r="I32" s="7"/>
    </row>
    <row r="33" spans="2:9" ht="9" customHeight="1" thickBot="1" x14ac:dyDescent="0.35">
      <c r="B33" s="9"/>
      <c r="C33" s="5"/>
      <c r="D33" s="7"/>
      <c r="E33" s="7"/>
      <c r="F33" s="7"/>
      <c r="G33" s="7"/>
      <c r="H33" s="7"/>
      <c r="I33" s="7"/>
    </row>
    <row r="34" spans="2:9" ht="18" thickBot="1" x14ac:dyDescent="0.35">
      <c r="B34" s="6"/>
      <c r="C34" s="5"/>
      <c r="D34" s="7" t="s">
        <v>535</v>
      </c>
      <c r="E34" s="7"/>
      <c r="F34" s="7"/>
      <c r="G34" s="7"/>
      <c r="H34" s="7"/>
      <c r="I34" s="7"/>
    </row>
    <row r="35" spans="2:9" ht="9" customHeight="1" thickBot="1" x14ac:dyDescent="0.35">
      <c r="B35" s="9"/>
      <c r="C35" s="5"/>
      <c r="D35" s="7"/>
      <c r="E35" s="7"/>
      <c r="F35" s="7"/>
      <c r="G35" s="7"/>
      <c r="H35" s="7"/>
      <c r="I35" s="7"/>
    </row>
    <row r="36" spans="2:9" ht="18" thickBot="1" x14ac:dyDescent="0.35">
      <c r="B36" s="6"/>
      <c r="C36" s="5"/>
      <c r="D36" s="7" t="s">
        <v>14</v>
      </c>
      <c r="E36" s="7"/>
      <c r="F36" s="7"/>
      <c r="G36" s="7"/>
      <c r="H36" s="7"/>
      <c r="I36" s="7"/>
    </row>
    <row r="37" spans="2:9" ht="9" customHeight="1" thickBot="1" x14ac:dyDescent="0.35">
      <c r="B37" s="9"/>
      <c r="C37" s="5"/>
      <c r="D37" s="7"/>
      <c r="E37" s="7"/>
      <c r="F37" s="7"/>
      <c r="G37" s="7"/>
      <c r="H37" s="7"/>
      <c r="I37" s="7"/>
    </row>
    <row r="38" spans="2:9" ht="34.5" x14ac:dyDescent="0.3">
      <c r="B38" s="6"/>
      <c r="C38" s="5"/>
      <c r="D38" s="7" t="s">
        <v>15</v>
      </c>
      <c r="E38" s="7"/>
      <c r="F38" s="7"/>
      <c r="G38" s="7"/>
      <c r="H38" s="7"/>
      <c r="I38" s="7"/>
    </row>
    <row r="39" spans="2:9" ht="9" customHeight="1" thickBot="1" x14ac:dyDescent="0.35">
      <c r="B39" s="9"/>
      <c r="C39" s="5"/>
      <c r="D39" s="7"/>
      <c r="E39" s="7"/>
      <c r="F39" s="7"/>
      <c r="G39" s="7"/>
      <c r="H39" s="7"/>
      <c r="I39" s="7"/>
    </row>
    <row r="40" spans="2:9" ht="18" thickBot="1" x14ac:dyDescent="0.35">
      <c r="B40" s="6"/>
      <c r="C40" s="5"/>
      <c r="D40" s="27" t="s">
        <v>16</v>
      </c>
      <c r="E40" s="7"/>
      <c r="F40" s="7"/>
      <c r="G40" s="7"/>
      <c r="H40" s="7"/>
      <c r="I40" s="7"/>
    </row>
    <row r="41" spans="2:9" ht="6" customHeight="1" thickBot="1" x14ac:dyDescent="0.35">
      <c r="B41" s="9"/>
      <c r="C41" s="5"/>
      <c r="D41" s="7"/>
      <c r="E41" s="7"/>
      <c r="F41" s="7"/>
      <c r="G41" s="7"/>
      <c r="H41" s="7"/>
      <c r="I41" s="7"/>
    </row>
    <row r="42" spans="2:9" ht="18" thickBot="1" x14ac:dyDescent="0.35">
      <c r="B42" s="6"/>
      <c r="C42" s="5"/>
      <c r="D42" s="27" t="s">
        <v>12</v>
      </c>
      <c r="E42" s="7"/>
      <c r="F42" s="7"/>
      <c r="G42" s="7"/>
      <c r="H42" s="7"/>
      <c r="I42" s="7"/>
    </row>
    <row r="43" spans="2:9" ht="7.5" customHeight="1" thickBot="1" x14ac:dyDescent="0.35">
      <c r="B43" s="9"/>
      <c r="C43" s="5"/>
      <c r="D43" s="11"/>
      <c r="E43" s="7"/>
      <c r="F43" s="7"/>
      <c r="G43" s="7"/>
      <c r="H43" s="7"/>
      <c r="I43" s="7"/>
    </row>
    <row r="44" spans="2:9" ht="36.75" customHeight="1" thickBot="1" x14ac:dyDescent="0.3">
      <c r="D44" s="78"/>
    </row>
  </sheetData>
  <sheetProtection algorithmName="SHA-512" hashValue="hIH++VHxGSBV4jf/thyaonnfy78MYcJ1R3oTGY/qqVmITdEHEJAzOSIF2q2SkXvrpH9T+iKLJfYK7OwOq9xoBw==" saltValue="GkCN1vu1YNoD1Z0m56gdpw==" spinCount="100000" sheet="1" selectLockedCells="1"/>
  <mergeCells count="15">
    <mergeCell ref="B20:M21"/>
    <mergeCell ref="B2:F2"/>
    <mergeCell ref="B18:F18"/>
    <mergeCell ref="D32:G32"/>
    <mergeCell ref="B5:N5"/>
    <mergeCell ref="B6:N6"/>
    <mergeCell ref="D22:M22"/>
    <mergeCell ref="B25:M25"/>
    <mergeCell ref="G18:N18"/>
    <mergeCell ref="L9:N9"/>
    <mergeCell ref="F8:G8"/>
    <mergeCell ref="F9:G9"/>
    <mergeCell ref="J9:K9"/>
    <mergeCell ref="J8:N8"/>
    <mergeCell ref="B30:F30"/>
  </mergeCells>
  <conditionalFormatting sqref="B18:C18">
    <cfRule type="expression" dxfId="3" priority="4">
      <formula>COUNTA(M10:M16)+COUNTA(J10:J16)=0</formula>
    </cfRule>
  </conditionalFormatting>
  <conditionalFormatting sqref="D28">
    <cfRule type="expression" dxfId="2" priority="1">
      <formula>$D$27="No"</formula>
    </cfRule>
  </conditionalFormatting>
  <conditionalFormatting sqref="D18:F18">
    <cfRule type="expression" dxfId="1" priority="5">
      <formula>COUNTA(O10:O16)+COUNTA(M10:M16)=0</formula>
    </cfRule>
  </conditionalFormatting>
  <conditionalFormatting sqref="G18:N18">
    <cfRule type="expression" dxfId="0" priority="2">
      <formula>COUNTA($J$10:$J$16)+COUNTA($M$10:$M$16)</formula>
    </cfRule>
  </conditionalFormatting>
  <hyperlinks>
    <hyperlink ref="D7" r:id="rId1" xr:uid="{0FF8C169-90BB-4D7A-ADA2-DFF848ABD834}"/>
    <hyperlink ref="D8" r:id="rId2" xr:uid="{A9A6D5CB-378A-40DE-9A93-0D08DF76DA1F}"/>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C7C6AAD2-4C7C-42E3-BDE5-D8810EDC45CE}">
          <x14:formula1>
            <xm:f>_dataList!$A$1:$A$3</xm:f>
          </x14:formula1>
          <xm:sqref>D3:D4</xm:sqref>
        </x14:dataValidation>
        <x14:dataValidation type="list" allowBlank="1" showInputMessage="1" showErrorMessage="1" xr:uid="{D7061198-AF3E-472E-9000-A4E6A618D721}">
          <x14:formula1>
            <xm:f>_dataList!$A$19:$A$21</xm:f>
          </x14:formula1>
          <xm:sqref>D27 D24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F98E0-295A-4B5D-8AC9-F89FA5436BD4}">
  <dimension ref="B1:J46"/>
  <sheetViews>
    <sheetView showGridLines="0" showRowColHeaders="0" workbookViewId="0">
      <selection activeCell="B18" sqref="B18"/>
    </sheetView>
  </sheetViews>
  <sheetFormatPr defaultColWidth="9.140625" defaultRowHeight="16.5" x14ac:dyDescent="0.3"/>
  <cols>
    <col min="1" max="1" width="9.140625" style="10"/>
    <col min="2" max="2" width="15.42578125" style="13" customWidth="1"/>
    <col min="3" max="3" width="37.28515625" style="10" customWidth="1"/>
    <col min="4" max="4" width="15.42578125" style="10" customWidth="1"/>
    <col min="5" max="5" width="17" style="14" customWidth="1"/>
    <col min="6" max="6" width="13.42578125" style="10" customWidth="1"/>
    <col min="7" max="7" width="12.42578125" style="10" customWidth="1"/>
    <col min="8" max="8" width="20.28515625" style="10" bestFit="1" customWidth="1"/>
    <col min="9" max="9" width="9.140625" style="10"/>
    <col min="10" max="10" width="41.28515625" style="10" bestFit="1" customWidth="1"/>
    <col min="11" max="16384" width="9.140625" style="10"/>
  </cols>
  <sheetData>
    <row r="1" spans="2:8" ht="32.25" customHeight="1" x14ac:dyDescent="0.35">
      <c r="C1" s="66" t="s">
        <v>485</v>
      </c>
      <c r="D1" s="67" t="str">
        <f>IF(H36=0, "Enter Details on the Table Below",H36)</f>
        <v>Enter Details on the Table Below</v>
      </c>
    </row>
    <row r="3" spans="2:8" ht="17.25" thickBot="1" x14ac:dyDescent="0.35">
      <c r="B3" s="19" t="s">
        <v>549</v>
      </c>
    </row>
    <row r="4" spans="2:8" ht="18" thickBot="1" x14ac:dyDescent="0.35">
      <c r="B4" s="76" t="s">
        <v>10</v>
      </c>
    </row>
    <row r="6" spans="2:8" x14ac:dyDescent="0.3">
      <c r="B6" s="19" t="s">
        <v>550</v>
      </c>
    </row>
    <row r="7" spans="2:8" x14ac:dyDescent="0.3">
      <c r="B7" s="13" t="s">
        <v>17</v>
      </c>
      <c r="C7" s="13"/>
      <c r="D7" s="13"/>
      <c r="E7" s="63"/>
      <c r="F7" s="13"/>
      <c r="G7" s="13"/>
      <c r="H7" s="13"/>
    </row>
    <row r="8" spans="2:8" ht="4.5" customHeight="1" x14ac:dyDescent="0.3">
      <c r="C8" s="13"/>
      <c r="D8" s="13"/>
      <c r="E8" s="63"/>
      <c r="F8" s="13"/>
      <c r="G8" s="13"/>
      <c r="H8" s="13"/>
    </row>
    <row r="9" spans="2:8" ht="36.75" customHeight="1" x14ac:dyDescent="0.3">
      <c r="B9" s="110" t="s">
        <v>541</v>
      </c>
      <c r="C9" s="110"/>
      <c r="D9" s="110"/>
      <c r="E9" s="110"/>
      <c r="F9" s="110"/>
      <c r="G9" s="110"/>
      <c r="H9" s="110"/>
    </row>
    <row r="10" spans="2:8" ht="7.5" customHeight="1" x14ac:dyDescent="0.3">
      <c r="C10" s="13"/>
      <c r="D10" s="13"/>
      <c r="E10" s="63"/>
      <c r="F10" s="13"/>
      <c r="G10" s="13"/>
      <c r="H10" s="13"/>
    </row>
    <row r="11" spans="2:8" x14ac:dyDescent="0.3">
      <c r="B11" s="13" t="s">
        <v>18</v>
      </c>
      <c r="C11" s="13"/>
      <c r="D11" s="13"/>
      <c r="E11" s="63"/>
      <c r="F11" s="13"/>
      <c r="G11" s="13"/>
      <c r="H11" s="13"/>
    </row>
    <row r="12" spans="2:8" ht="6" customHeight="1" x14ac:dyDescent="0.3">
      <c r="C12" s="13"/>
      <c r="D12" s="13"/>
      <c r="E12" s="63"/>
      <c r="F12" s="13"/>
      <c r="G12" s="13"/>
      <c r="H12" s="13"/>
    </row>
    <row r="13" spans="2:8" x14ac:dyDescent="0.3">
      <c r="B13" s="64" t="s">
        <v>19</v>
      </c>
      <c r="C13" s="13"/>
      <c r="D13" s="13"/>
      <c r="E13" s="63"/>
      <c r="F13" s="13"/>
      <c r="G13" s="13"/>
      <c r="H13" s="13"/>
    </row>
    <row r="14" spans="2:8" ht="19.5" customHeight="1" x14ac:dyDescent="0.3">
      <c r="B14" s="154" t="s">
        <v>500</v>
      </c>
      <c r="C14" s="154"/>
      <c r="D14" s="154"/>
      <c r="E14" s="154"/>
      <c r="F14" s="154"/>
      <c r="G14" s="154"/>
      <c r="H14" s="154"/>
    </row>
    <row r="15" spans="2:8" ht="56.25" customHeight="1" x14ac:dyDescent="0.3">
      <c r="B15" s="155" t="s">
        <v>482</v>
      </c>
      <c r="C15" s="155"/>
      <c r="D15" s="155"/>
      <c r="E15" s="155"/>
      <c r="F15" s="155"/>
      <c r="G15" s="155"/>
      <c r="H15" s="155"/>
    </row>
    <row r="17" spans="2:10" ht="30" x14ac:dyDescent="0.25">
      <c r="B17" s="16" t="s">
        <v>20</v>
      </c>
      <c r="C17" s="16" t="s">
        <v>21</v>
      </c>
      <c r="D17" s="16" t="s">
        <v>22</v>
      </c>
      <c r="E17" s="17" t="s">
        <v>483</v>
      </c>
      <c r="F17" s="16" t="s">
        <v>23</v>
      </c>
      <c r="G17" s="18" t="s">
        <v>24</v>
      </c>
      <c r="H17" s="16" t="s">
        <v>464</v>
      </c>
      <c r="J17" s="15" t="s">
        <v>25</v>
      </c>
    </row>
    <row r="18" spans="2:10" x14ac:dyDescent="0.3">
      <c r="B18" s="83" t="s">
        <v>405</v>
      </c>
      <c r="C18" s="84" t="s">
        <v>481</v>
      </c>
      <c r="D18" s="84">
        <v>3</v>
      </c>
      <c r="E18" s="85">
        <v>465.99</v>
      </c>
      <c r="F18" s="86">
        <v>0.5</v>
      </c>
      <c r="G18" s="84" t="s">
        <v>24</v>
      </c>
      <c r="H18" s="62">
        <f>IF(NOT(Table1[[#This Row],[Type]]="Equipment "),Table1[[#This Row],[Total Cost]],IF(ISBLANK(Table1[[#This Row],[SFSP%]]),0,Table1[[#This Row],[SFSP%]]*Table1[[#This Row],[Total Cost]]))</f>
        <v>232.995</v>
      </c>
    </row>
    <row r="19" spans="2:10" x14ac:dyDescent="0.3">
      <c r="B19" s="87"/>
      <c r="C19" s="88"/>
      <c r="D19" s="88"/>
      <c r="E19" s="89"/>
      <c r="F19" s="90"/>
      <c r="G19" s="88"/>
      <c r="H19" s="29">
        <f>IF(NOT(Table1[[#This Row],[Type]]="Equipment "),Table1[[#This Row],[Total Cost]],IF(ISBLANK(Table1[[#This Row],[SFSP%]]),0,Table1[[#This Row],[SFSP%]]*Table1[[#This Row],[Total Cost]]))</f>
        <v>0</v>
      </c>
    </row>
    <row r="20" spans="2:10" x14ac:dyDescent="0.3">
      <c r="B20" s="87"/>
      <c r="C20" s="88"/>
      <c r="D20" s="88"/>
      <c r="E20" s="89"/>
      <c r="F20" s="90"/>
      <c r="G20" s="88"/>
      <c r="H20" s="29">
        <f>IF(NOT(Table1[[#This Row],[Type]]="Equipment "),Table1[[#This Row],[Total Cost]],IF(ISBLANK(Table1[[#This Row],[SFSP%]]),0,Table1[[#This Row],[SFSP%]]*Table1[[#This Row],[Total Cost]]))</f>
        <v>0</v>
      </c>
    </row>
    <row r="21" spans="2:10" x14ac:dyDescent="0.3">
      <c r="B21" s="87"/>
      <c r="C21" s="88"/>
      <c r="D21" s="88"/>
      <c r="E21" s="89"/>
      <c r="F21" s="90"/>
      <c r="G21" s="88"/>
      <c r="H21" s="29">
        <f>IF(NOT(Table1[[#This Row],[Type]]="Equipment "),Table1[[#This Row],[Total Cost]],IF(ISBLANK(Table1[[#This Row],[SFSP%]]),0,Table1[[#This Row],[SFSP%]]*Table1[[#This Row],[Total Cost]]))</f>
        <v>0</v>
      </c>
    </row>
    <row r="22" spans="2:10" x14ac:dyDescent="0.3">
      <c r="B22" s="87"/>
      <c r="C22" s="88"/>
      <c r="D22" s="88"/>
      <c r="E22" s="89"/>
      <c r="F22" s="90"/>
      <c r="G22" s="88"/>
      <c r="H22" s="29">
        <f>IF(NOT(Table1[[#This Row],[Type]]="Equipment "),Table1[[#This Row],[Total Cost]],IF(ISBLANK(Table1[[#This Row],[SFSP%]]),0,Table1[[#This Row],[SFSP%]]*Table1[[#This Row],[Total Cost]]))</f>
        <v>0</v>
      </c>
    </row>
    <row r="23" spans="2:10" x14ac:dyDescent="0.3">
      <c r="B23" s="87"/>
      <c r="C23" s="88"/>
      <c r="D23" s="88"/>
      <c r="E23" s="89"/>
      <c r="F23" s="90"/>
      <c r="G23" s="88"/>
      <c r="H23" s="29">
        <f>IF(NOT(Table1[[#This Row],[Type]]="Equipment "),Table1[[#This Row],[Total Cost]],IF(ISBLANK(Table1[[#This Row],[SFSP%]]),0,Table1[[#This Row],[SFSP%]]*Table1[[#This Row],[Total Cost]]))</f>
        <v>0</v>
      </c>
    </row>
    <row r="24" spans="2:10" x14ac:dyDescent="0.3">
      <c r="B24" s="87"/>
      <c r="C24" s="88"/>
      <c r="D24" s="88"/>
      <c r="E24" s="89"/>
      <c r="F24" s="90"/>
      <c r="G24" s="88"/>
      <c r="H24" s="29">
        <f>IF(NOT(Table1[[#This Row],[Type]]="Equipment "),Table1[[#This Row],[Total Cost]],IF(ISBLANK(Table1[[#This Row],[SFSP%]]),0,Table1[[#This Row],[SFSP%]]*Table1[[#This Row],[Total Cost]]))</f>
        <v>0</v>
      </c>
    </row>
    <row r="25" spans="2:10" x14ac:dyDescent="0.3">
      <c r="B25" s="87"/>
      <c r="C25" s="88"/>
      <c r="D25" s="88"/>
      <c r="E25" s="89"/>
      <c r="F25" s="90"/>
      <c r="G25" s="88"/>
      <c r="H25" s="29">
        <f>IF(NOT(Table1[[#This Row],[Type]]="Equipment "),Table1[[#This Row],[Total Cost]],IF(ISBLANK(Table1[[#This Row],[SFSP%]]),0,Table1[[#This Row],[SFSP%]]*Table1[[#This Row],[Total Cost]]))</f>
        <v>0</v>
      </c>
    </row>
    <row r="26" spans="2:10" x14ac:dyDescent="0.3">
      <c r="B26" s="87"/>
      <c r="C26" s="88"/>
      <c r="D26" s="88"/>
      <c r="E26" s="89"/>
      <c r="F26" s="90"/>
      <c r="G26" s="88"/>
      <c r="H26" s="29">
        <f>IF(NOT(Table1[[#This Row],[Type]]="Equipment "),Table1[[#This Row],[Total Cost]],IF(ISBLANK(Table1[[#This Row],[SFSP%]]),0,Table1[[#This Row],[SFSP%]]*Table1[[#This Row],[Total Cost]]))</f>
        <v>0</v>
      </c>
    </row>
    <row r="27" spans="2:10" x14ac:dyDescent="0.3">
      <c r="B27" s="87"/>
      <c r="C27" s="88"/>
      <c r="D27" s="88"/>
      <c r="E27" s="89"/>
      <c r="F27" s="90"/>
      <c r="G27" s="88"/>
      <c r="H27" s="29">
        <f>IF(NOT(Table1[[#This Row],[Type]]="Equipment "),Table1[[#This Row],[Total Cost]],IF(ISBLANK(Table1[[#This Row],[SFSP%]]),0,Table1[[#This Row],[SFSP%]]*Table1[[#This Row],[Total Cost]]))</f>
        <v>0</v>
      </c>
    </row>
    <row r="28" spans="2:10" x14ac:dyDescent="0.3">
      <c r="B28" s="87"/>
      <c r="C28" s="88"/>
      <c r="D28" s="88"/>
      <c r="E28" s="89"/>
      <c r="F28" s="90"/>
      <c r="G28" s="88"/>
      <c r="H28" s="29">
        <f>IF(NOT(Table1[[#This Row],[Type]]="Equipment "),Table1[[#This Row],[Total Cost]],IF(ISBLANK(Table1[[#This Row],[SFSP%]]),0,Table1[[#This Row],[SFSP%]]*Table1[[#This Row],[Total Cost]]))</f>
        <v>0</v>
      </c>
    </row>
    <row r="29" spans="2:10" x14ac:dyDescent="0.3">
      <c r="B29" s="87"/>
      <c r="C29" s="88"/>
      <c r="D29" s="88"/>
      <c r="E29" s="89"/>
      <c r="F29" s="90"/>
      <c r="G29" s="88"/>
      <c r="H29" s="29">
        <f>IF(NOT(Table1[[#This Row],[Type]]="Equipment "),Table1[[#This Row],[Total Cost]],IF(ISBLANK(Table1[[#This Row],[SFSP%]]),0,Table1[[#This Row],[SFSP%]]*Table1[[#This Row],[Total Cost]]))</f>
        <v>0</v>
      </c>
    </row>
    <row r="30" spans="2:10" x14ac:dyDescent="0.3">
      <c r="B30" s="87"/>
      <c r="C30" s="88"/>
      <c r="D30" s="88"/>
      <c r="E30" s="89"/>
      <c r="F30" s="90"/>
      <c r="G30" s="88"/>
      <c r="H30" s="29">
        <f>IF(NOT(Table1[[#This Row],[Type]]="Equipment "),Table1[[#This Row],[Total Cost]],IF(ISBLANK(Table1[[#This Row],[SFSP%]]),0,Table1[[#This Row],[SFSP%]]*Table1[[#This Row],[Total Cost]]))</f>
        <v>0</v>
      </c>
    </row>
    <row r="31" spans="2:10" x14ac:dyDescent="0.3">
      <c r="B31" s="87"/>
      <c r="C31" s="88"/>
      <c r="D31" s="88"/>
      <c r="E31" s="89"/>
      <c r="F31" s="90"/>
      <c r="G31" s="88"/>
      <c r="H31" s="29">
        <f>IF(NOT(Table1[[#This Row],[Type]]="Equipment "),Table1[[#This Row],[Total Cost]],IF(ISBLANK(Table1[[#This Row],[SFSP%]]),0,Table1[[#This Row],[SFSP%]]*Table1[[#This Row],[Total Cost]]))</f>
        <v>0</v>
      </c>
    </row>
    <row r="32" spans="2:10" x14ac:dyDescent="0.3">
      <c r="B32" s="87"/>
      <c r="C32" s="88"/>
      <c r="D32" s="88"/>
      <c r="E32" s="89"/>
      <c r="F32" s="90"/>
      <c r="G32" s="88"/>
      <c r="H32" s="29">
        <f>IF(NOT(Table1[[#This Row],[Type]]="Equipment "),Table1[[#This Row],[Total Cost]],IF(ISBLANK(Table1[[#This Row],[SFSP%]]),0,Table1[[#This Row],[SFSP%]]*Table1[[#This Row],[Total Cost]]))</f>
        <v>0</v>
      </c>
    </row>
    <row r="33" spans="2:8" x14ac:dyDescent="0.3">
      <c r="B33" s="87"/>
      <c r="C33" s="88"/>
      <c r="D33" s="88"/>
      <c r="E33" s="89"/>
      <c r="F33" s="90"/>
      <c r="G33" s="88"/>
      <c r="H33" s="29">
        <f>IF(NOT(Table1[[#This Row],[Type]]="Equipment "),Table1[[#This Row],[Total Cost]],IF(ISBLANK(Table1[[#This Row],[SFSP%]]),0,Table1[[#This Row],[SFSP%]]*Table1[[#This Row],[Total Cost]]))</f>
        <v>0</v>
      </c>
    </row>
    <row r="34" spans="2:8" x14ac:dyDescent="0.3">
      <c r="B34" s="87"/>
      <c r="C34" s="88"/>
      <c r="D34" s="88"/>
      <c r="E34" s="89"/>
      <c r="F34" s="90"/>
      <c r="G34" s="88"/>
      <c r="H34" s="29">
        <f>IF(NOT(Table1[[#This Row],[Type]]="Equipment "),Table1[[#This Row],[Total Cost]],IF(ISBLANK(Table1[[#This Row],[SFSP%]]),0,Table1[[#This Row],[SFSP%]]*Table1[[#This Row],[Total Cost]]))</f>
        <v>0</v>
      </c>
    </row>
    <row r="35" spans="2:8" x14ac:dyDescent="0.3">
      <c r="B35" s="87"/>
      <c r="C35" s="88"/>
      <c r="D35" s="88"/>
      <c r="E35" s="89"/>
      <c r="F35" s="90"/>
      <c r="G35" s="88"/>
      <c r="H35" s="29">
        <f>IF(NOT(Table1[[#This Row],[Type]]="Equipment "),Table1[[#This Row],[Total Cost]],IF(ISBLANK(Table1[[#This Row],[SFSP%]]),0,Table1[[#This Row],[SFSP%]]*Table1[[#This Row],[Total Cost]]))</f>
        <v>0</v>
      </c>
    </row>
    <row r="36" spans="2:8" ht="33" x14ac:dyDescent="0.3">
      <c r="D36" s="73" t="s">
        <v>26</v>
      </c>
      <c r="E36" s="74">
        <f>SUM(E19:E35)</f>
        <v>0</v>
      </c>
      <c r="G36" s="72" t="s">
        <v>464</v>
      </c>
      <c r="H36" s="71">
        <f>SUM(H19:H35)</f>
        <v>0</v>
      </c>
    </row>
    <row r="46" spans="2:8" ht="100.5" customHeight="1" x14ac:dyDescent="0.25">
      <c r="B46" s="153"/>
      <c r="C46" s="153"/>
      <c r="D46" s="153"/>
      <c r="E46" s="153"/>
    </row>
  </sheetData>
  <sheetProtection algorithmName="SHA-512" hashValue="by+QJdWNYxT8MOGCSuSGw7a3pcK+016GUmO2FSvNSOUCyt6RcQjCeoWe+yd8fA17MMJ/GG2CnxCgg1isRVWaWQ==" saltValue="Uxs1LhBOBCI9t8oZlK26OA==" spinCount="100000" sheet="1" selectLockedCells="1"/>
  <mergeCells count="4">
    <mergeCell ref="B46:E46"/>
    <mergeCell ref="B14:H14"/>
    <mergeCell ref="B9:H9"/>
    <mergeCell ref="B15:H15"/>
  </mergeCells>
  <dataValidations count="1">
    <dataValidation type="decimal" allowBlank="1" showInputMessage="1" showErrorMessage="1" sqref="F19:F35" xr:uid="{5B9A0E9F-FD86-4F87-97A7-260FD798C227}">
      <formula1>0.01</formula1>
      <formula2>1</formula2>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3">
        <x14:dataValidation type="list" allowBlank="1" showInputMessage="1" showErrorMessage="1" xr:uid="{423E22C7-138E-47B4-B4D2-DDF1943B12EF}">
          <x14:formula1>
            <xm:f>_dataList!$A$11:$A$16</xm:f>
          </x14:formula1>
          <xm:sqref>B18:B35</xm:sqref>
        </x14:dataValidation>
        <x14:dataValidation type="list" allowBlank="1" showInputMessage="1" showErrorMessage="1" xr:uid="{294B28C8-793B-4B90-84F0-2CEEAF776949}">
          <x14:formula1>
            <xm:f>_dataList!$A$19:$A$21</xm:f>
          </x14:formula1>
          <xm:sqref>B4</xm:sqref>
        </x14:dataValidation>
        <x14:dataValidation type="list" allowBlank="1" showInputMessage="1" showErrorMessage="1" xr:uid="{76FCD0AD-E920-4E3A-B8A7-751F7C91DC97}">
          <x14:formula1>
            <xm:f>_dataList!$A$24:$A$27</xm:f>
          </x14:formula1>
          <xm:sqref>G18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6F304-BACE-4B35-9EC2-5CCE4B80D748}">
  <sheetPr>
    <pageSetUpPr fitToPage="1"/>
  </sheetPr>
  <dimension ref="B2:F23"/>
  <sheetViews>
    <sheetView showGridLines="0" showRowColHeaders="0" workbookViewId="0">
      <selection activeCell="B11" sqref="B11:F11"/>
    </sheetView>
  </sheetViews>
  <sheetFormatPr defaultColWidth="9.140625" defaultRowHeight="16.5" x14ac:dyDescent="0.3"/>
  <cols>
    <col min="1" max="1" width="6.42578125" style="13" customWidth="1"/>
    <col min="2" max="2" width="32.28515625" style="13" customWidth="1"/>
    <col min="3" max="3" width="62" style="13" bestFit="1" customWidth="1"/>
    <col min="4" max="16384" width="9.140625" style="13"/>
  </cols>
  <sheetData>
    <row r="2" spans="2:6" ht="25.5" x14ac:dyDescent="0.5">
      <c r="B2" s="156" t="s">
        <v>486</v>
      </c>
      <c r="C2" s="156"/>
      <c r="D2" s="156"/>
      <c r="E2" s="156"/>
      <c r="F2" s="156"/>
    </row>
    <row r="4" spans="2:6" x14ac:dyDescent="0.3">
      <c r="B4" s="68" t="s">
        <v>492</v>
      </c>
      <c r="C4" s="13" t="str">
        <f>'Grant Details'!G2 &amp; " ("&amp; 'Grant Questions'!D3&amp;")"</f>
        <v>Please Select (Please Select )</v>
      </c>
    </row>
    <row r="5" spans="2:6" x14ac:dyDescent="0.3">
      <c r="B5" s="68" t="s">
        <v>487</v>
      </c>
      <c r="C5" s="39" t="str">
        <f>'Grant Details'!H5</f>
        <v>Select a Sponsor</v>
      </c>
    </row>
    <row r="6" spans="2:6" x14ac:dyDescent="0.3">
      <c r="B6" s="68"/>
    </row>
    <row r="7" spans="2:6" x14ac:dyDescent="0.3">
      <c r="B7" s="68" t="s">
        <v>494</v>
      </c>
      <c r="C7" s="69" t="str">
        <f>'Grant Requests'!D1</f>
        <v>Enter Details on the Table Below</v>
      </c>
    </row>
    <row r="8" spans="2:6" x14ac:dyDescent="0.3">
      <c r="B8" s="68" t="s">
        <v>495</v>
      </c>
      <c r="C8" s="157" t="str">
        <f>_xlfn.TEXTJOIN(",",1,'Grant Requests'!C19:C35)</f>
        <v/>
      </c>
      <c r="D8" s="157"/>
      <c r="E8" s="157"/>
      <c r="F8" s="157"/>
    </row>
    <row r="10" spans="2:6" x14ac:dyDescent="0.3">
      <c r="B10" s="19" t="s">
        <v>493</v>
      </c>
    </row>
    <row r="11" spans="2:6" ht="19.5" customHeight="1" x14ac:dyDescent="0.3">
      <c r="B11" s="157" t="str" cm="1">
        <f t="array" ref="B11">"At Urban Sites: " &amp; IFERROR(_xlfn.TEXTJOIN(",",1,_xlfn._xlws.FILTER('Grant Questions'!D10:D16,'Grant Questions'!F10:F16="x")),"None Selected")</f>
        <v>At Urban Sites: None Selected</v>
      </c>
      <c r="C11" s="157"/>
      <c r="D11" s="157"/>
      <c r="E11" s="157"/>
      <c r="F11" s="157"/>
    </row>
    <row r="12" spans="2:6" ht="6.75" customHeight="1" x14ac:dyDescent="0.3">
      <c r="B12" s="40"/>
      <c r="C12" s="40"/>
      <c r="D12" s="40"/>
      <c r="E12" s="40"/>
      <c r="F12" s="40"/>
    </row>
    <row r="13" spans="2:6" ht="52.5" customHeight="1" x14ac:dyDescent="0.3">
      <c r="B13" s="109" t="str" cm="1">
        <f t="array" ref="B13">"At Rural Non-Con Sites: " &amp;IFERROR(_xlfn.TEXTJOIN(",",1,_xlfn._xlws.FILTER('Grant Questions'!D10:D16,'Grant Questions'!J10:J16="x")), "None Selected")</f>
        <v>At Rural Non-Con Sites: None Selected</v>
      </c>
      <c r="C13" s="109"/>
      <c r="D13" s="109"/>
      <c r="E13" s="109"/>
      <c r="F13" s="109"/>
    </row>
    <row r="14" spans="2:6" ht="8.25" customHeight="1" x14ac:dyDescent="0.3">
      <c r="B14" s="36"/>
      <c r="C14" s="36"/>
      <c r="D14" s="36"/>
      <c r="E14" s="36"/>
      <c r="F14" s="36"/>
    </row>
    <row r="15" spans="2:6" ht="44.25" customHeight="1" x14ac:dyDescent="0.3">
      <c r="B15" s="109" t="str" cm="1">
        <f t="array" ref="B15">"At Rural Congregate Sites: " &amp; IFERROR(_xlfn.TEXTJOIN(",",1,_xlfn._xlws.FILTER('Grant Questions'!D10:D16,'Grant Questions'!M10:M16="x")), "None Selected")</f>
        <v>At Rural Congregate Sites: None Selected</v>
      </c>
      <c r="C15" s="109"/>
      <c r="D15" s="109"/>
      <c r="E15" s="109"/>
      <c r="F15" s="109"/>
    </row>
    <row r="16" spans="2:6" x14ac:dyDescent="0.3">
      <c r="B16" s="68" t="s">
        <v>501</v>
      </c>
      <c r="C16" s="70">
        <f>COUNTA(Agreements!B3:B33)/11</f>
        <v>0</v>
      </c>
    </row>
    <row r="17" spans="2:6" x14ac:dyDescent="0.3">
      <c r="B17" s="68" t="s">
        <v>488</v>
      </c>
      <c r="C17" s="13" t="str">
        <f>Assurance!C3 &amp; " ("&amp;Assurance!C5 &amp;")"</f>
        <v xml:space="preserve"> ()</v>
      </c>
    </row>
    <row r="18" spans="2:6" x14ac:dyDescent="0.3">
      <c r="B18" s="68" t="s">
        <v>489</v>
      </c>
      <c r="C18" s="13" t="str">
        <f>'Grant Details'!D23&amp;" (" &amp;'Grant Details'!D25&amp;")"</f>
        <v xml:space="preserve"> ()</v>
      </c>
    </row>
    <row r="20" spans="2:6" x14ac:dyDescent="0.3">
      <c r="B20" s="19" t="s">
        <v>490</v>
      </c>
    </row>
    <row r="21" spans="2:6" ht="28.5" customHeight="1" x14ac:dyDescent="0.3">
      <c r="B21" s="157">
        <f>'Grant Questions'!D22</f>
        <v>0</v>
      </c>
      <c r="C21" s="157"/>
      <c r="D21" s="157"/>
      <c r="E21" s="157"/>
      <c r="F21" s="157"/>
    </row>
    <row r="23" spans="2:6" x14ac:dyDescent="0.3">
      <c r="B23" s="19" t="s">
        <v>491</v>
      </c>
      <c r="C23" s="13" t="str">
        <f>'Grant Questions'!D27</f>
        <v xml:space="preserve">Please Select </v>
      </c>
    </row>
  </sheetData>
  <mergeCells count="6">
    <mergeCell ref="B2:F2"/>
    <mergeCell ref="B21:F21"/>
    <mergeCell ref="B13:F13"/>
    <mergeCell ref="B15:F15"/>
    <mergeCell ref="B11:F11"/>
    <mergeCell ref="C8:F8"/>
  </mergeCells>
  <pageMargins left="0.7" right="0.7" top="0.75" bottom="0.75" header="0.3" footer="0.3"/>
  <pageSetup scale="7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A30CB-22C6-47F5-8AB8-77720CD27125}">
  <dimension ref="A1:D374"/>
  <sheetViews>
    <sheetView workbookViewId="0">
      <selection activeCell="I5" sqref="I5"/>
    </sheetView>
  </sheetViews>
  <sheetFormatPr defaultRowHeight="15" x14ac:dyDescent="0.25"/>
  <cols>
    <col min="2" max="2" width="12.7109375" bestFit="1" customWidth="1"/>
  </cols>
  <sheetData>
    <row r="1" spans="1:4" x14ac:dyDescent="0.25">
      <c r="B1" t="s">
        <v>1</v>
      </c>
      <c r="C1" t="s">
        <v>469</v>
      </c>
    </row>
    <row r="2" spans="1:4" ht="38.25" x14ac:dyDescent="0.25">
      <c r="A2" s="38">
        <v>159885</v>
      </c>
      <c r="B2" s="38" t="s">
        <v>27</v>
      </c>
      <c r="C2" s="38" t="s">
        <v>467</v>
      </c>
      <c r="D2" s="38">
        <v>159885</v>
      </c>
    </row>
    <row r="3" spans="1:4" ht="25.5" x14ac:dyDescent="0.25">
      <c r="A3" s="38">
        <v>159323</v>
      </c>
      <c r="B3" s="38" t="s">
        <v>28</v>
      </c>
      <c r="C3" s="38" t="s">
        <v>467</v>
      </c>
      <c r="D3" s="38">
        <v>159323</v>
      </c>
    </row>
    <row r="4" spans="1:4" ht="25.5" x14ac:dyDescent="0.25">
      <c r="A4" s="38">
        <v>159890</v>
      </c>
      <c r="B4" s="38" t="s">
        <v>29</v>
      </c>
      <c r="C4" s="38" t="s">
        <v>467</v>
      </c>
      <c r="D4" s="38">
        <v>159890</v>
      </c>
    </row>
    <row r="5" spans="1:4" ht="38.25" x14ac:dyDescent="0.25">
      <c r="A5" s="38">
        <v>159979</v>
      </c>
      <c r="B5" s="38" t="s">
        <v>30</v>
      </c>
      <c r="C5" s="38" t="s">
        <v>467</v>
      </c>
      <c r="D5" s="38">
        <v>159979</v>
      </c>
    </row>
    <row r="6" spans="1:4" ht="38.25" x14ac:dyDescent="0.25">
      <c r="A6" s="38">
        <v>159297</v>
      </c>
      <c r="B6" s="38" t="s">
        <v>31</v>
      </c>
      <c r="C6" s="38" t="s">
        <v>467</v>
      </c>
      <c r="D6" s="38">
        <v>159297</v>
      </c>
    </row>
    <row r="7" spans="1:4" ht="51" x14ac:dyDescent="0.25">
      <c r="A7" s="38">
        <v>159585</v>
      </c>
      <c r="B7" s="38" t="s">
        <v>32</v>
      </c>
      <c r="C7" s="38" t="s">
        <v>467</v>
      </c>
      <c r="D7" s="38">
        <v>159585</v>
      </c>
    </row>
    <row r="8" spans="1:4" ht="38.25" x14ac:dyDescent="0.25">
      <c r="A8" s="38">
        <v>158972</v>
      </c>
      <c r="B8" s="38" t="s">
        <v>33</v>
      </c>
      <c r="C8" s="38">
        <v>2021</v>
      </c>
      <c r="D8" s="38">
        <v>158972</v>
      </c>
    </row>
    <row r="9" spans="1:4" ht="38.25" x14ac:dyDescent="0.25">
      <c r="A9" s="38">
        <v>159935</v>
      </c>
      <c r="B9" s="38" t="s">
        <v>34</v>
      </c>
      <c r="C9" s="38">
        <v>2024</v>
      </c>
      <c r="D9" s="38">
        <v>159935</v>
      </c>
    </row>
    <row r="10" spans="1:4" ht="38.25" x14ac:dyDescent="0.25">
      <c r="A10" s="38">
        <v>159310</v>
      </c>
      <c r="B10" s="38" t="s">
        <v>35</v>
      </c>
      <c r="C10" s="38" t="s">
        <v>467</v>
      </c>
      <c r="D10" s="38">
        <v>159310</v>
      </c>
    </row>
    <row r="11" spans="1:4" ht="38.25" x14ac:dyDescent="0.25">
      <c r="A11" s="38">
        <v>159962</v>
      </c>
      <c r="B11" s="38" t="s">
        <v>36</v>
      </c>
      <c r="C11" s="38" t="s">
        <v>467</v>
      </c>
      <c r="D11" s="38">
        <v>159962</v>
      </c>
    </row>
    <row r="12" spans="1:4" ht="38.25" x14ac:dyDescent="0.25">
      <c r="A12" s="38">
        <v>159932</v>
      </c>
      <c r="B12" s="38" t="s">
        <v>37</v>
      </c>
      <c r="C12" s="38" t="s">
        <v>467</v>
      </c>
      <c r="D12" s="38">
        <v>159932</v>
      </c>
    </row>
    <row r="13" spans="1:4" ht="38.25" x14ac:dyDescent="0.25">
      <c r="A13" s="38">
        <v>159942</v>
      </c>
      <c r="B13" s="38" t="s">
        <v>38</v>
      </c>
      <c r="C13" s="38" t="s">
        <v>467</v>
      </c>
      <c r="D13" s="38">
        <v>159942</v>
      </c>
    </row>
    <row r="14" spans="1:4" ht="25.5" x14ac:dyDescent="0.25">
      <c r="A14" s="38">
        <v>159241</v>
      </c>
      <c r="B14" s="38" t="s">
        <v>39</v>
      </c>
      <c r="C14" s="38" t="s">
        <v>467</v>
      </c>
      <c r="D14" s="38">
        <v>159241</v>
      </c>
    </row>
    <row r="15" spans="1:4" ht="38.25" x14ac:dyDescent="0.25">
      <c r="A15" s="38">
        <v>159234</v>
      </c>
      <c r="B15" s="38" t="s">
        <v>40</v>
      </c>
      <c r="C15" s="38" t="s">
        <v>467</v>
      </c>
      <c r="D15" s="38">
        <v>159234</v>
      </c>
    </row>
    <row r="16" spans="1:4" ht="25.5" x14ac:dyDescent="0.25">
      <c r="A16" s="38">
        <v>159529</v>
      </c>
      <c r="B16" s="38" t="s">
        <v>41</v>
      </c>
      <c r="C16" s="38">
        <v>2020</v>
      </c>
      <c r="D16" s="38">
        <v>159529</v>
      </c>
    </row>
    <row r="17" spans="1:4" ht="38.25" x14ac:dyDescent="0.25">
      <c r="A17" s="38">
        <v>159071</v>
      </c>
      <c r="B17" s="38" t="s">
        <v>42</v>
      </c>
      <c r="C17" s="38" t="s">
        <v>467</v>
      </c>
      <c r="D17" s="38">
        <v>159071</v>
      </c>
    </row>
    <row r="18" spans="1:4" ht="51" x14ac:dyDescent="0.25">
      <c r="A18" s="38">
        <v>159072</v>
      </c>
      <c r="B18" s="38" t="s">
        <v>43</v>
      </c>
      <c r="C18" s="38" t="s">
        <v>467</v>
      </c>
      <c r="D18" s="38">
        <v>159072</v>
      </c>
    </row>
    <row r="19" spans="1:4" ht="51" x14ac:dyDescent="0.25">
      <c r="A19" s="38">
        <v>159706</v>
      </c>
      <c r="B19" s="38" t="s">
        <v>44</v>
      </c>
      <c r="C19" s="38">
        <v>2020</v>
      </c>
      <c r="D19" s="38">
        <v>159706</v>
      </c>
    </row>
    <row r="20" spans="1:4" ht="38.25" x14ac:dyDescent="0.25">
      <c r="A20" s="38">
        <v>160372</v>
      </c>
      <c r="B20" s="38" t="s">
        <v>45</v>
      </c>
      <c r="C20" s="38" t="s">
        <v>467</v>
      </c>
      <c r="D20" s="38">
        <v>160372</v>
      </c>
    </row>
    <row r="21" spans="1:4" ht="63.75" x14ac:dyDescent="0.25">
      <c r="A21" s="38">
        <v>159719</v>
      </c>
      <c r="B21" s="38" t="s">
        <v>46</v>
      </c>
      <c r="C21" s="38" t="s">
        <v>467</v>
      </c>
      <c r="D21" s="38">
        <v>159719</v>
      </c>
    </row>
    <row r="22" spans="1:4" ht="38.25" x14ac:dyDescent="0.25">
      <c r="A22" s="38">
        <v>160157</v>
      </c>
      <c r="B22" s="38" t="s">
        <v>47</v>
      </c>
      <c r="C22" s="38" t="s">
        <v>467</v>
      </c>
      <c r="D22" s="38">
        <v>160157</v>
      </c>
    </row>
    <row r="23" spans="1:4" ht="51" x14ac:dyDescent="0.25">
      <c r="A23" s="38">
        <v>159693</v>
      </c>
      <c r="B23" s="38" t="s">
        <v>48</v>
      </c>
      <c r="C23" s="38" t="s">
        <v>467</v>
      </c>
      <c r="D23" s="38">
        <v>159693</v>
      </c>
    </row>
    <row r="24" spans="1:4" ht="51" x14ac:dyDescent="0.25">
      <c r="A24" s="38">
        <v>159772</v>
      </c>
      <c r="B24" s="38" t="s">
        <v>49</v>
      </c>
      <c r="C24" s="38" t="s">
        <v>467</v>
      </c>
      <c r="D24" s="38">
        <v>159772</v>
      </c>
    </row>
    <row r="25" spans="1:4" ht="51" x14ac:dyDescent="0.25">
      <c r="A25" s="38">
        <v>159777</v>
      </c>
      <c r="B25" s="38" t="s">
        <v>50</v>
      </c>
      <c r="C25" s="38" t="s">
        <v>467</v>
      </c>
      <c r="D25" s="38">
        <v>159777</v>
      </c>
    </row>
    <row r="26" spans="1:4" ht="51" x14ac:dyDescent="0.25">
      <c r="A26" s="38">
        <v>160374</v>
      </c>
      <c r="B26" s="38" t="s">
        <v>51</v>
      </c>
      <c r="C26" s="38" t="s">
        <v>467</v>
      </c>
      <c r="D26" s="38">
        <v>160374</v>
      </c>
    </row>
    <row r="27" spans="1:4" ht="51" x14ac:dyDescent="0.25">
      <c r="A27" s="38">
        <v>159595</v>
      </c>
      <c r="B27" s="38" t="s">
        <v>52</v>
      </c>
      <c r="C27" s="38">
        <v>2023</v>
      </c>
      <c r="D27" s="38">
        <v>159595</v>
      </c>
    </row>
    <row r="28" spans="1:4" ht="51" x14ac:dyDescent="0.25">
      <c r="A28" s="38">
        <v>160152</v>
      </c>
      <c r="B28" s="38" t="s">
        <v>53</v>
      </c>
      <c r="C28" s="38" t="s">
        <v>467</v>
      </c>
      <c r="D28" s="38">
        <v>160152</v>
      </c>
    </row>
    <row r="29" spans="1:4" ht="51" x14ac:dyDescent="0.25">
      <c r="A29" s="38">
        <v>159248</v>
      </c>
      <c r="B29" s="38" t="s">
        <v>54</v>
      </c>
      <c r="C29" s="38" t="s">
        <v>467</v>
      </c>
      <c r="D29" s="38">
        <v>159248</v>
      </c>
    </row>
    <row r="30" spans="1:4" ht="38.25" x14ac:dyDescent="0.25">
      <c r="A30" s="38">
        <v>159944</v>
      </c>
      <c r="B30" s="38" t="s">
        <v>55</v>
      </c>
      <c r="C30" s="38">
        <v>2020</v>
      </c>
      <c r="D30" s="38">
        <v>159944</v>
      </c>
    </row>
    <row r="31" spans="1:4" ht="38.25" x14ac:dyDescent="0.25">
      <c r="A31" s="38">
        <v>159434</v>
      </c>
      <c r="B31" s="38" t="s">
        <v>56</v>
      </c>
      <c r="C31" s="38" t="s">
        <v>467</v>
      </c>
      <c r="D31" s="38">
        <v>159434</v>
      </c>
    </row>
    <row r="32" spans="1:4" ht="38.25" x14ac:dyDescent="0.25">
      <c r="A32" s="38">
        <v>159342</v>
      </c>
      <c r="B32" s="38" t="s">
        <v>57</v>
      </c>
      <c r="C32" s="38" t="s">
        <v>467</v>
      </c>
      <c r="D32" s="38">
        <v>159342</v>
      </c>
    </row>
    <row r="33" spans="1:4" ht="38.25" x14ac:dyDescent="0.25">
      <c r="A33" s="38">
        <v>160000</v>
      </c>
      <c r="B33" s="38" t="s">
        <v>58</v>
      </c>
      <c r="C33" s="38" t="s">
        <v>467</v>
      </c>
      <c r="D33" s="38">
        <v>160000</v>
      </c>
    </row>
    <row r="34" spans="1:4" ht="51" x14ac:dyDescent="0.25">
      <c r="A34" s="38">
        <v>159210</v>
      </c>
      <c r="B34" s="38" t="s">
        <v>59</v>
      </c>
      <c r="C34" s="38" t="s">
        <v>467</v>
      </c>
      <c r="D34" s="38">
        <v>159210</v>
      </c>
    </row>
    <row r="35" spans="1:4" ht="38.25" x14ac:dyDescent="0.25">
      <c r="A35" s="38">
        <v>159946</v>
      </c>
      <c r="B35" s="38" t="s">
        <v>60</v>
      </c>
      <c r="C35" s="38" t="s">
        <v>467</v>
      </c>
      <c r="D35" s="38">
        <v>159946</v>
      </c>
    </row>
    <row r="36" spans="1:4" ht="38.25" x14ac:dyDescent="0.25">
      <c r="A36" s="38">
        <v>159333</v>
      </c>
      <c r="B36" s="38" t="s">
        <v>61</v>
      </c>
      <c r="C36" s="38" t="s">
        <v>467</v>
      </c>
      <c r="D36" s="38">
        <v>159333</v>
      </c>
    </row>
    <row r="37" spans="1:4" ht="38.25" x14ac:dyDescent="0.25">
      <c r="A37" s="38">
        <v>159559</v>
      </c>
      <c r="B37" s="38" t="s">
        <v>62</v>
      </c>
      <c r="C37" s="38" t="s">
        <v>467</v>
      </c>
      <c r="D37" s="38">
        <v>159559</v>
      </c>
    </row>
    <row r="38" spans="1:4" ht="25.5" x14ac:dyDescent="0.25">
      <c r="A38" s="38">
        <v>160495</v>
      </c>
      <c r="B38" s="38" t="s">
        <v>63</v>
      </c>
      <c r="C38" s="38" t="s">
        <v>467</v>
      </c>
      <c r="D38" s="38">
        <v>160495</v>
      </c>
    </row>
    <row r="39" spans="1:4" ht="38.25" x14ac:dyDescent="0.25">
      <c r="A39" s="38">
        <v>160027</v>
      </c>
      <c r="B39" s="38" t="s">
        <v>64</v>
      </c>
      <c r="C39" s="38" t="s">
        <v>467</v>
      </c>
      <c r="D39" s="38">
        <v>160027</v>
      </c>
    </row>
    <row r="40" spans="1:4" ht="38.25" x14ac:dyDescent="0.25">
      <c r="A40" s="38">
        <v>159592</v>
      </c>
      <c r="B40" s="38" t="s">
        <v>65</v>
      </c>
      <c r="C40" s="38" t="s">
        <v>467</v>
      </c>
      <c r="D40" s="38">
        <v>159592</v>
      </c>
    </row>
    <row r="41" spans="1:4" ht="38.25" x14ac:dyDescent="0.25">
      <c r="A41" s="38">
        <v>159469</v>
      </c>
      <c r="B41" s="38" t="s">
        <v>66</v>
      </c>
      <c r="C41" s="38" t="s">
        <v>467</v>
      </c>
      <c r="D41" s="38">
        <v>159469</v>
      </c>
    </row>
    <row r="42" spans="1:4" ht="38.25" x14ac:dyDescent="0.25">
      <c r="A42" s="38">
        <v>160492</v>
      </c>
      <c r="B42" s="38" t="s">
        <v>67</v>
      </c>
      <c r="C42" s="38" t="s">
        <v>467</v>
      </c>
      <c r="D42" s="38">
        <v>160492</v>
      </c>
    </row>
    <row r="43" spans="1:4" ht="38.25" x14ac:dyDescent="0.25">
      <c r="A43" s="38">
        <v>159522</v>
      </c>
      <c r="B43" s="38" t="s">
        <v>68</v>
      </c>
      <c r="C43" s="38" t="s">
        <v>467</v>
      </c>
      <c r="D43" s="38">
        <v>159522</v>
      </c>
    </row>
    <row r="44" spans="1:4" ht="38.25" x14ac:dyDescent="0.25">
      <c r="A44" s="38">
        <v>159952</v>
      </c>
      <c r="B44" s="38" t="s">
        <v>69</v>
      </c>
      <c r="C44" s="38" t="s">
        <v>467</v>
      </c>
      <c r="D44" s="38">
        <v>159952</v>
      </c>
    </row>
    <row r="45" spans="1:4" ht="38.25" x14ac:dyDescent="0.25">
      <c r="A45" s="38">
        <v>159956</v>
      </c>
      <c r="B45" s="38" t="s">
        <v>70</v>
      </c>
      <c r="C45" s="38" t="s">
        <v>467</v>
      </c>
      <c r="D45" s="38">
        <v>159956</v>
      </c>
    </row>
    <row r="46" spans="1:4" ht="25.5" x14ac:dyDescent="0.25">
      <c r="A46" s="38">
        <v>159993</v>
      </c>
      <c r="B46" s="38" t="s">
        <v>71</v>
      </c>
      <c r="C46" s="38" t="s">
        <v>467</v>
      </c>
      <c r="D46" s="38">
        <v>159993</v>
      </c>
    </row>
    <row r="47" spans="1:4" ht="38.25" x14ac:dyDescent="0.25">
      <c r="A47" s="38">
        <v>160060</v>
      </c>
      <c r="B47" s="38" t="s">
        <v>72</v>
      </c>
      <c r="C47" s="38" t="s">
        <v>467</v>
      </c>
      <c r="D47" s="38">
        <v>160060</v>
      </c>
    </row>
    <row r="48" spans="1:4" ht="38.25" x14ac:dyDescent="0.25">
      <c r="A48" s="38">
        <v>159250</v>
      </c>
      <c r="B48" s="38" t="s">
        <v>73</v>
      </c>
      <c r="C48" s="38" t="s">
        <v>467</v>
      </c>
      <c r="D48" s="38">
        <v>159250</v>
      </c>
    </row>
    <row r="49" spans="1:4" ht="38.25" x14ac:dyDescent="0.25">
      <c r="A49" s="38">
        <v>159243</v>
      </c>
      <c r="B49" s="38" t="s">
        <v>74</v>
      </c>
      <c r="C49" s="38">
        <v>2020</v>
      </c>
      <c r="D49" s="38">
        <v>159243</v>
      </c>
    </row>
    <row r="50" spans="1:4" ht="38.25" x14ac:dyDescent="0.25">
      <c r="A50" s="38">
        <v>159382</v>
      </c>
      <c r="B50" s="38" t="s">
        <v>75</v>
      </c>
      <c r="C50" s="38" t="s">
        <v>467</v>
      </c>
      <c r="D50" s="38">
        <v>159382</v>
      </c>
    </row>
    <row r="51" spans="1:4" ht="38.25" x14ac:dyDescent="0.25">
      <c r="A51" s="38">
        <v>159347</v>
      </c>
      <c r="B51" s="38" t="s">
        <v>76</v>
      </c>
      <c r="C51" s="38" t="s">
        <v>467</v>
      </c>
      <c r="D51" s="38">
        <v>159347</v>
      </c>
    </row>
    <row r="52" spans="1:4" ht="38.25" x14ac:dyDescent="0.25">
      <c r="A52" s="38">
        <v>158804</v>
      </c>
      <c r="B52" s="38" t="s">
        <v>77</v>
      </c>
      <c r="C52" s="38" t="s">
        <v>467</v>
      </c>
      <c r="D52" s="38">
        <v>158804</v>
      </c>
    </row>
    <row r="53" spans="1:4" ht="25.5" x14ac:dyDescent="0.25">
      <c r="A53" s="38">
        <v>160502</v>
      </c>
      <c r="B53" s="38" t="s">
        <v>78</v>
      </c>
      <c r="C53" s="38" t="s">
        <v>467</v>
      </c>
      <c r="D53" s="38">
        <v>160502</v>
      </c>
    </row>
    <row r="54" spans="1:4" ht="25.5" x14ac:dyDescent="0.25">
      <c r="A54" s="38">
        <v>159841</v>
      </c>
      <c r="B54" s="38" t="s">
        <v>79</v>
      </c>
      <c r="C54" s="38" t="s">
        <v>467</v>
      </c>
      <c r="D54" s="38">
        <v>159841</v>
      </c>
    </row>
    <row r="55" spans="1:4" ht="38.25" x14ac:dyDescent="0.25">
      <c r="A55" s="38">
        <v>159842</v>
      </c>
      <c r="B55" s="38" t="s">
        <v>80</v>
      </c>
      <c r="C55" s="38">
        <v>2024</v>
      </c>
      <c r="D55" s="38">
        <v>159842</v>
      </c>
    </row>
    <row r="56" spans="1:4" ht="51" x14ac:dyDescent="0.25">
      <c r="A56" s="38">
        <v>159845</v>
      </c>
      <c r="B56" s="38" t="s">
        <v>81</v>
      </c>
      <c r="C56" s="38">
        <v>2020</v>
      </c>
      <c r="D56" s="38">
        <v>159845</v>
      </c>
    </row>
    <row r="57" spans="1:4" ht="38.25" x14ac:dyDescent="0.25">
      <c r="A57" s="38">
        <v>160050</v>
      </c>
      <c r="B57" s="38" t="s">
        <v>82</v>
      </c>
      <c r="C57" s="38" t="s">
        <v>467</v>
      </c>
      <c r="D57" s="38">
        <v>160050</v>
      </c>
    </row>
    <row r="58" spans="1:4" ht="38.25" x14ac:dyDescent="0.25">
      <c r="A58" s="38">
        <v>159197</v>
      </c>
      <c r="B58" s="38" t="s">
        <v>83</v>
      </c>
      <c r="C58" s="38">
        <v>2024</v>
      </c>
      <c r="D58" s="38">
        <v>159197</v>
      </c>
    </row>
    <row r="59" spans="1:4" ht="51" x14ac:dyDescent="0.25">
      <c r="A59" s="38">
        <v>159501</v>
      </c>
      <c r="B59" s="38" t="s">
        <v>84</v>
      </c>
      <c r="C59" s="38" t="s">
        <v>467</v>
      </c>
      <c r="D59" s="38">
        <v>159501</v>
      </c>
    </row>
    <row r="60" spans="1:4" ht="38.25" x14ac:dyDescent="0.25">
      <c r="A60" s="38">
        <v>160031</v>
      </c>
      <c r="B60" s="38" t="s">
        <v>85</v>
      </c>
      <c r="C60" s="38">
        <v>2020</v>
      </c>
      <c r="D60" s="38">
        <v>160031</v>
      </c>
    </row>
    <row r="61" spans="1:4" ht="25.5" x14ac:dyDescent="0.25">
      <c r="A61" s="38">
        <v>159402</v>
      </c>
      <c r="B61" s="38" t="s">
        <v>86</v>
      </c>
      <c r="C61" s="38" t="s">
        <v>467</v>
      </c>
      <c r="D61" s="38">
        <v>159402</v>
      </c>
    </row>
    <row r="62" spans="1:4" ht="38.25" x14ac:dyDescent="0.25">
      <c r="A62" s="38">
        <v>159502</v>
      </c>
      <c r="B62" s="38" t="s">
        <v>87</v>
      </c>
      <c r="C62" s="38" t="s">
        <v>467</v>
      </c>
      <c r="D62" s="38">
        <v>159502</v>
      </c>
    </row>
    <row r="63" spans="1:4" ht="25.5" x14ac:dyDescent="0.25">
      <c r="A63" s="38">
        <v>159464</v>
      </c>
      <c r="B63" s="38" t="s">
        <v>88</v>
      </c>
      <c r="C63" s="38" t="s">
        <v>467</v>
      </c>
      <c r="D63" s="38">
        <v>159464</v>
      </c>
    </row>
    <row r="64" spans="1:4" ht="51" x14ac:dyDescent="0.25">
      <c r="A64" s="38">
        <v>159425</v>
      </c>
      <c r="B64" s="38" t="s">
        <v>89</v>
      </c>
      <c r="C64" s="38" t="s">
        <v>467</v>
      </c>
      <c r="D64" s="38">
        <v>159425</v>
      </c>
    </row>
    <row r="65" spans="1:4" ht="38.25" x14ac:dyDescent="0.25">
      <c r="A65" s="38">
        <v>159414</v>
      </c>
      <c r="B65" s="38" t="s">
        <v>90</v>
      </c>
      <c r="C65" s="38" t="s">
        <v>467</v>
      </c>
      <c r="D65" s="38">
        <v>159414</v>
      </c>
    </row>
    <row r="66" spans="1:4" ht="25.5" x14ac:dyDescent="0.25">
      <c r="A66" s="38">
        <v>160328</v>
      </c>
      <c r="B66" s="38" t="s">
        <v>91</v>
      </c>
      <c r="C66" s="38">
        <v>2022</v>
      </c>
      <c r="D66" s="38">
        <v>160328</v>
      </c>
    </row>
    <row r="67" spans="1:4" ht="38.25" x14ac:dyDescent="0.25">
      <c r="A67" s="38">
        <v>160303</v>
      </c>
      <c r="B67" s="38" t="s">
        <v>92</v>
      </c>
      <c r="C67" s="38" t="s">
        <v>467</v>
      </c>
      <c r="D67" s="38">
        <v>160303</v>
      </c>
    </row>
    <row r="68" spans="1:4" ht="51" x14ac:dyDescent="0.25">
      <c r="A68" s="38">
        <v>159512</v>
      </c>
      <c r="B68" s="38" t="s">
        <v>93</v>
      </c>
      <c r="C68" s="38">
        <v>2024</v>
      </c>
      <c r="D68" s="38">
        <v>159512</v>
      </c>
    </row>
    <row r="69" spans="1:4" ht="38.25" x14ac:dyDescent="0.25">
      <c r="A69" s="38">
        <v>159422</v>
      </c>
      <c r="B69" s="38" t="s">
        <v>94</v>
      </c>
      <c r="C69" s="38" t="s">
        <v>467</v>
      </c>
      <c r="D69" s="38">
        <v>159422</v>
      </c>
    </row>
    <row r="70" spans="1:4" ht="38.25" x14ac:dyDescent="0.25">
      <c r="A70" s="38">
        <v>159428</v>
      </c>
      <c r="B70" s="38" t="s">
        <v>95</v>
      </c>
      <c r="C70" s="38" t="s">
        <v>467</v>
      </c>
      <c r="D70" s="38">
        <v>159428</v>
      </c>
    </row>
    <row r="71" spans="1:4" ht="38.25" x14ac:dyDescent="0.25">
      <c r="A71" s="38">
        <v>159999</v>
      </c>
      <c r="B71" s="38" t="s">
        <v>96</v>
      </c>
      <c r="C71" s="38" t="s">
        <v>467</v>
      </c>
      <c r="D71" s="38">
        <v>159999</v>
      </c>
    </row>
    <row r="72" spans="1:4" ht="51" x14ac:dyDescent="0.25">
      <c r="A72" s="38">
        <v>159964</v>
      </c>
      <c r="B72" s="38" t="s">
        <v>97</v>
      </c>
      <c r="C72" s="38" t="s">
        <v>467</v>
      </c>
      <c r="D72" s="38">
        <v>159964</v>
      </c>
    </row>
    <row r="73" spans="1:4" ht="38.25" x14ac:dyDescent="0.25">
      <c r="A73" s="38">
        <v>159313</v>
      </c>
      <c r="B73" s="38" t="s">
        <v>98</v>
      </c>
      <c r="C73" s="38" t="s">
        <v>467</v>
      </c>
      <c r="D73" s="38">
        <v>159313</v>
      </c>
    </row>
    <row r="74" spans="1:4" ht="38.25" x14ac:dyDescent="0.25">
      <c r="A74" s="38">
        <v>159459</v>
      </c>
      <c r="B74" s="38" t="s">
        <v>99</v>
      </c>
      <c r="C74" s="38">
        <v>2021</v>
      </c>
      <c r="D74" s="38">
        <v>159459</v>
      </c>
    </row>
    <row r="75" spans="1:4" ht="38.25" x14ac:dyDescent="0.25">
      <c r="A75" s="38">
        <v>159899</v>
      </c>
      <c r="B75" s="38" t="s">
        <v>100</v>
      </c>
      <c r="C75" s="38" t="s">
        <v>467</v>
      </c>
      <c r="D75" s="38">
        <v>159899</v>
      </c>
    </row>
    <row r="76" spans="1:4" ht="38.25" x14ac:dyDescent="0.25">
      <c r="A76" s="38">
        <v>159308</v>
      </c>
      <c r="B76" s="38" t="s">
        <v>101</v>
      </c>
      <c r="C76" s="38" t="s">
        <v>467</v>
      </c>
      <c r="D76" s="38">
        <v>159308</v>
      </c>
    </row>
    <row r="77" spans="1:4" ht="38.25" x14ac:dyDescent="0.25">
      <c r="A77" s="38">
        <v>159353</v>
      </c>
      <c r="B77" s="38" t="s">
        <v>102</v>
      </c>
      <c r="C77" s="38" t="s">
        <v>467</v>
      </c>
      <c r="D77" s="38">
        <v>159353</v>
      </c>
    </row>
    <row r="78" spans="1:4" ht="38.25" x14ac:dyDescent="0.25">
      <c r="A78" s="38">
        <v>159311</v>
      </c>
      <c r="B78" s="38" t="s">
        <v>103</v>
      </c>
      <c r="C78" s="38" t="s">
        <v>467</v>
      </c>
      <c r="D78" s="38">
        <v>159311</v>
      </c>
    </row>
    <row r="79" spans="1:4" ht="38.25" x14ac:dyDescent="0.25">
      <c r="A79" s="38">
        <v>159920</v>
      </c>
      <c r="B79" s="38" t="s">
        <v>104</v>
      </c>
      <c r="C79" s="38" t="s">
        <v>467</v>
      </c>
      <c r="D79" s="38">
        <v>159920</v>
      </c>
    </row>
    <row r="80" spans="1:4" ht="38.25" x14ac:dyDescent="0.25">
      <c r="A80" s="38">
        <v>159456</v>
      </c>
      <c r="B80" s="38" t="s">
        <v>105</v>
      </c>
      <c r="C80" s="38" t="s">
        <v>467</v>
      </c>
      <c r="D80" s="38">
        <v>159456</v>
      </c>
    </row>
    <row r="81" spans="1:4" ht="38.25" x14ac:dyDescent="0.25">
      <c r="A81" s="38">
        <v>159383</v>
      </c>
      <c r="B81" s="38" t="s">
        <v>106</v>
      </c>
      <c r="C81" s="38" t="s">
        <v>467</v>
      </c>
      <c r="D81" s="38">
        <v>159383</v>
      </c>
    </row>
    <row r="82" spans="1:4" ht="38.25" x14ac:dyDescent="0.25">
      <c r="A82" s="38">
        <v>160061</v>
      </c>
      <c r="B82" s="38" t="s">
        <v>107</v>
      </c>
      <c r="C82" s="38">
        <v>2020</v>
      </c>
      <c r="D82" s="38">
        <v>160061</v>
      </c>
    </row>
    <row r="83" spans="1:4" ht="25.5" x14ac:dyDescent="0.25">
      <c r="A83" s="38">
        <v>159867</v>
      </c>
      <c r="B83" s="38" t="s">
        <v>108</v>
      </c>
      <c r="C83" s="38" t="s">
        <v>467</v>
      </c>
      <c r="D83" s="38">
        <v>159867</v>
      </c>
    </row>
    <row r="84" spans="1:4" ht="51" x14ac:dyDescent="0.25">
      <c r="A84" s="38">
        <v>159332</v>
      </c>
      <c r="B84" s="38" t="s">
        <v>109</v>
      </c>
      <c r="C84" s="38" t="s">
        <v>467</v>
      </c>
      <c r="D84" s="38">
        <v>159332</v>
      </c>
    </row>
    <row r="85" spans="1:4" ht="51" x14ac:dyDescent="0.25">
      <c r="A85" s="38">
        <v>159901</v>
      </c>
      <c r="B85" s="38" t="s">
        <v>110</v>
      </c>
      <c r="C85" s="38" t="s">
        <v>467</v>
      </c>
      <c r="D85" s="38">
        <v>159901</v>
      </c>
    </row>
    <row r="86" spans="1:4" ht="38.25" x14ac:dyDescent="0.25">
      <c r="A86" s="38">
        <v>159244</v>
      </c>
      <c r="B86" s="38" t="s">
        <v>111</v>
      </c>
      <c r="C86" s="38" t="s">
        <v>467</v>
      </c>
      <c r="D86" s="38">
        <v>159244</v>
      </c>
    </row>
    <row r="87" spans="1:4" ht="38.25" x14ac:dyDescent="0.25">
      <c r="A87" s="38">
        <v>159394</v>
      </c>
      <c r="B87" s="38" t="s">
        <v>112</v>
      </c>
      <c r="C87" s="38" t="s">
        <v>467</v>
      </c>
      <c r="D87" s="38">
        <v>159394</v>
      </c>
    </row>
    <row r="88" spans="1:4" ht="38.25" x14ac:dyDescent="0.25">
      <c r="A88" s="38">
        <v>159397</v>
      </c>
      <c r="B88" s="38" t="s">
        <v>113</v>
      </c>
      <c r="C88" s="38" t="s">
        <v>467</v>
      </c>
      <c r="D88" s="38">
        <v>159397</v>
      </c>
    </row>
    <row r="89" spans="1:4" ht="38.25" x14ac:dyDescent="0.25">
      <c r="A89" s="38">
        <v>159949</v>
      </c>
      <c r="B89" s="38" t="s">
        <v>114</v>
      </c>
      <c r="C89" s="38">
        <v>2020</v>
      </c>
      <c r="D89" s="38">
        <v>159949</v>
      </c>
    </row>
    <row r="90" spans="1:4" ht="38.25" x14ac:dyDescent="0.25">
      <c r="A90" s="38">
        <v>160164</v>
      </c>
      <c r="B90" s="38" t="s">
        <v>115</v>
      </c>
      <c r="C90" s="38" t="s">
        <v>467</v>
      </c>
      <c r="D90" s="38">
        <v>160164</v>
      </c>
    </row>
    <row r="91" spans="1:4" ht="38.25" x14ac:dyDescent="0.25">
      <c r="A91" s="38">
        <v>159948</v>
      </c>
      <c r="B91" s="38" t="s">
        <v>116</v>
      </c>
      <c r="C91" s="38" t="s">
        <v>467</v>
      </c>
      <c r="D91" s="38">
        <v>159948</v>
      </c>
    </row>
    <row r="92" spans="1:4" ht="25.5" x14ac:dyDescent="0.25">
      <c r="A92" s="38">
        <v>159417</v>
      </c>
      <c r="B92" s="38" t="s">
        <v>117</v>
      </c>
      <c r="C92" s="38" t="s">
        <v>467</v>
      </c>
      <c r="D92" s="38">
        <v>159417</v>
      </c>
    </row>
    <row r="93" spans="1:4" ht="38.25" x14ac:dyDescent="0.25">
      <c r="A93" s="38">
        <v>159384</v>
      </c>
      <c r="B93" s="38" t="s">
        <v>118</v>
      </c>
      <c r="C93" s="38" t="s">
        <v>467</v>
      </c>
      <c r="D93" s="38">
        <v>159384</v>
      </c>
    </row>
    <row r="94" spans="1:4" ht="25.5" x14ac:dyDescent="0.25">
      <c r="A94" s="38">
        <v>159561</v>
      </c>
      <c r="B94" s="38" t="s">
        <v>119</v>
      </c>
      <c r="C94" s="38" t="s">
        <v>467</v>
      </c>
      <c r="D94" s="38">
        <v>159561</v>
      </c>
    </row>
    <row r="95" spans="1:4" ht="51" x14ac:dyDescent="0.25">
      <c r="A95" s="38">
        <v>158854</v>
      </c>
      <c r="B95" s="38" t="s">
        <v>120</v>
      </c>
      <c r="C95" s="38" t="s">
        <v>467</v>
      </c>
      <c r="D95" s="38">
        <v>158854</v>
      </c>
    </row>
    <row r="96" spans="1:4" ht="38.25" x14ac:dyDescent="0.25">
      <c r="A96" s="38">
        <v>159954</v>
      </c>
      <c r="B96" s="38" t="s">
        <v>121</v>
      </c>
      <c r="C96" s="38" t="s">
        <v>467</v>
      </c>
      <c r="D96" s="38">
        <v>159954</v>
      </c>
    </row>
    <row r="97" spans="1:4" ht="38.25" x14ac:dyDescent="0.25">
      <c r="A97" s="38">
        <v>159961</v>
      </c>
      <c r="B97" s="38" t="s">
        <v>122</v>
      </c>
      <c r="C97" s="38" t="s">
        <v>467</v>
      </c>
      <c r="D97" s="38">
        <v>159961</v>
      </c>
    </row>
    <row r="98" spans="1:4" ht="38.25" x14ac:dyDescent="0.25">
      <c r="A98" s="38">
        <v>159873</v>
      </c>
      <c r="B98" s="38" t="s">
        <v>123</v>
      </c>
      <c r="C98" s="38" t="s">
        <v>467</v>
      </c>
      <c r="D98" s="38">
        <v>159873</v>
      </c>
    </row>
    <row r="99" spans="1:4" ht="51" x14ac:dyDescent="0.25">
      <c r="A99" s="38">
        <v>159907</v>
      </c>
      <c r="B99" s="38" t="s">
        <v>124</v>
      </c>
      <c r="C99" s="38" t="s">
        <v>467</v>
      </c>
      <c r="D99" s="38">
        <v>159907</v>
      </c>
    </row>
    <row r="100" spans="1:4" ht="51" x14ac:dyDescent="0.25">
      <c r="A100" s="38">
        <v>159505</v>
      </c>
      <c r="B100" s="38" t="s">
        <v>125</v>
      </c>
      <c r="C100" s="38" t="s">
        <v>467</v>
      </c>
      <c r="D100" s="38">
        <v>159505</v>
      </c>
    </row>
    <row r="101" spans="1:4" ht="51" x14ac:dyDescent="0.25">
      <c r="A101" s="38">
        <v>160369</v>
      </c>
      <c r="B101" s="38" t="s">
        <v>126</v>
      </c>
      <c r="C101" s="38" t="s">
        <v>467</v>
      </c>
      <c r="D101" s="38">
        <v>160369</v>
      </c>
    </row>
    <row r="102" spans="1:4" ht="38.25" x14ac:dyDescent="0.25">
      <c r="A102" s="38">
        <v>159922</v>
      </c>
      <c r="B102" s="38" t="s">
        <v>127</v>
      </c>
      <c r="C102" s="38">
        <v>2024</v>
      </c>
      <c r="D102" s="38">
        <v>159922</v>
      </c>
    </row>
    <row r="103" spans="1:4" ht="38.25" x14ac:dyDescent="0.25">
      <c r="A103" s="38">
        <v>159289</v>
      </c>
      <c r="B103" s="38" t="s">
        <v>128</v>
      </c>
      <c r="C103" s="38" t="s">
        <v>467</v>
      </c>
      <c r="D103" s="38">
        <v>159289</v>
      </c>
    </row>
    <row r="104" spans="1:4" ht="25.5" x14ac:dyDescent="0.25">
      <c r="A104" s="38">
        <v>159294</v>
      </c>
      <c r="B104" s="38" t="s">
        <v>129</v>
      </c>
      <c r="C104" s="38" t="s">
        <v>467</v>
      </c>
      <c r="D104" s="38">
        <v>159294</v>
      </c>
    </row>
    <row r="105" spans="1:4" ht="38.25" x14ac:dyDescent="0.25">
      <c r="A105" s="38">
        <v>160078</v>
      </c>
      <c r="B105" s="38" t="s">
        <v>130</v>
      </c>
      <c r="C105" s="38" t="s">
        <v>467</v>
      </c>
      <c r="D105" s="38">
        <v>160078</v>
      </c>
    </row>
    <row r="106" spans="1:4" ht="25.5" x14ac:dyDescent="0.25">
      <c r="A106" s="38">
        <v>159898</v>
      </c>
      <c r="B106" s="38" t="s">
        <v>131</v>
      </c>
      <c r="C106" s="38" t="s">
        <v>467</v>
      </c>
      <c r="D106" s="38">
        <v>159898</v>
      </c>
    </row>
    <row r="107" spans="1:4" ht="38.25" x14ac:dyDescent="0.25">
      <c r="A107" s="38">
        <v>159438</v>
      </c>
      <c r="B107" s="38" t="s">
        <v>132</v>
      </c>
      <c r="C107" s="38">
        <v>2024</v>
      </c>
      <c r="D107" s="38">
        <v>159438</v>
      </c>
    </row>
    <row r="108" spans="1:4" ht="38.25" x14ac:dyDescent="0.25">
      <c r="A108" s="38">
        <v>159976</v>
      </c>
      <c r="B108" s="38" t="s">
        <v>133</v>
      </c>
      <c r="C108" s="38" t="s">
        <v>467</v>
      </c>
      <c r="D108" s="38">
        <v>159976</v>
      </c>
    </row>
    <row r="109" spans="1:4" ht="38.25" x14ac:dyDescent="0.25">
      <c r="A109" s="38">
        <v>159490</v>
      </c>
      <c r="B109" s="38" t="s">
        <v>134</v>
      </c>
      <c r="C109" s="38" t="s">
        <v>467</v>
      </c>
      <c r="D109" s="38">
        <v>159490</v>
      </c>
    </row>
    <row r="110" spans="1:4" ht="38.25" x14ac:dyDescent="0.25">
      <c r="A110" s="38">
        <v>159546</v>
      </c>
      <c r="B110" s="38" t="s">
        <v>135</v>
      </c>
      <c r="C110" s="38" t="s">
        <v>467</v>
      </c>
      <c r="D110" s="38">
        <v>159546</v>
      </c>
    </row>
    <row r="111" spans="1:4" ht="38.25" x14ac:dyDescent="0.25">
      <c r="A111" s="38">
        <v>159378</v>
      </c>
      <c r="B111" s="38" t="s">
        <v>136</v>
      </c>
      <c r="C111" s="38" t="s">
        <v>467</v>
      </c>
      <c r="D111" s="38">
        <v>159378</v>
      </c>
    </row>
    <row r="112" spans="1:4" ht="38.25" x14ac:dyDescent="0.25">
      <c r="A112" s="38">
        <v>160537</v>
      </c>
      <c r="B112" s="38" t="s">
        <v>137</v>
      </c>
      <c r="C112" s="38" t="s">
        <v>467</v>
      </c>
      <c r="D112" s="38">
        <v>160537</v>
      </c>
    </row>
    <row r="113" spans="1:4" ht="38.25" x14ac:dyDescent="0.25">
      <c r="A113" s="38">
        <v>159446</v>
      </c>
      <c r="B113" s="38" t="s">
        <v>138</v>
      </c>
      <c r="C113" s="38" t="s">
        <v>467</v>
      </c>
      <c r="D113" s="38">
        <v>159446</v>
      </c>
    </row>
    <row r="114" spans="1:4" ht="38.25" x14ac:dyDescent="0.25">
      <c r="A114" s="38">
        <v>159314</v>
      </c>
      <c r="B114" s="38" t="s">
        <v>139</v>
      </c>
      <c r="C114" s="38" t="s">
        <v>467</v>
      </c>
      <c r="D114" s="38">
        <v>159314</v>
      </c>
    </row>
    <row r="115" spans="1:4" ht="38.25" x14ac:dyDescent="0.25">
      <c r="A115" s="38">
        <v>159911</v>
      </c>
      <c r="B115" s="38" t="s">
        <v>140</v>
      </c>
      <c r="C115" s="38" t="s">
        <v>467</v>
      </c>
      <c r="D115" s="38">
        <v>159911</v>
      </c>
    </row>
    <row r="116" spans="1:4" ht="38.25" x14ac:dyDescent="0.25">
      <c r="A116" s="38">
        <v>159916</v>
      </c>
      <c r="B116" s="38" t="s">
        <v>141</v>
      </c>
      <c r="C116" s="38" t="s">
        <v>467</v>
      </c>
      <c r="D116" s="38">
        <v>159916</v>
      </c>
    </row>
    <row r="117" spans="1:4" ht="38.25" x14ac:dyDescent="0.25">
      <c r="A117" s="38">
        <v>159365</v>
      </c>
      <c r="B117" s="38" t="s">
        <v>142</v>
      </c>
      <c r="C117" s="38" t="s">
        <v>467</v>
      </c>
      <c r="D117" s="38">
        <v>159365</v>
      </c>
    </row>
    <row r="118" spans="1:4" ht="38.25" x14ac:dyDescent="0.25">
      <c r="A118" s="38">
        <v>159538</v>
      </c>
      <c r="B118" s="38" t="s">
        <v>143</v>
      </c>
      <c r="C118" s="38" t="s">
        <v>467</v>
      </c>
      <c r="D118" s="38">
        <v>159538</v>
      </c>
    </row>
    <row r="119" spans="1:4" ht="51" x14ac:dyDescent="0.25">
      <c r="A119" s="38">
        <v>160526</v>
      </c>
      <c r="B119" s="38" t="s">
        <v>144</v>
      </c>
      <c r="C119" s="38" t="s">
        <v>467</v>
      </c>
      <c r="D119" s="38">
        <v>160526</v>
      </c>
    </row>
    <row r="120" spans="1:4" ht="38.25" x14ac:dyDescent="0.25">
      <c r="A120" s="38">
        <v>159917</v>
      </c>
      <c r="B120" s="38" t="s">
        <v>145</v>
      </c>
      <c r="C120" s="38" t="s">
        <v>467</v>
      </c>
      <c r="D120" s="38">
        <v>159917</v>
      </c>
    </row>
    <row r="121" spans="1:4" ht="38.25" x14ac:dyDescent="0.25">
      <c r="A121" s="38">
        <v>159915</v>
      </c>
      <c r="B121" s="38" t="s">
        <v>146</v>
      </c>
      <c r="C121" s="38" t="s">
        <v>467</v>
      </c>
      <c r="D121" s="38">
        <v>159915</v>
      </c>
    </row>
    <row r="122" spans="1:4" ht="38.25" x14ac:dyDescent="0.25">
      <c r="A122" s="38">
        <v>159928</v>
      </c>
      <c r="B122" s="38" t="s">
        <v>147</v>
      </c>
      <c r="C122" s="38" t="s">
        <v>467</v>
      </c>
      <c r="D122" s="38">
        <v>159928</v>
      </c>
    </row>
    <row r="123" spans="1:4" ht="38.25" x14ac:dyDescent="0.25">
      <c r="A123" s="38">
        <v>159604</v>
      </c>
      <c r="B123" s="38" t="s">
        <v>148</v>
      </c>
      <c r="C123" s="38" t="s">
        <v>467</v>
      </c>
      <c r="D123" s="38">
        <v>159604</v>
      </c>
    </row>
    <row r="124" spans="1:4" ht="38.25" x14ac:dyDescent="0.25">
      <c r="A124" s="38">
        <v>159388</v>
      </c>
      <c r="B124" s="38" t="s">
        <v>149</v>
      </c>
      <c r="C124" s="38" t="s">
        <v>467</v>
      </c>
      <c r="D124" s="38">
        <v>159388</v>
      </c>
    </row>
    <row r="125" spans="1:4" ht="38.25" x14ac:dyDescent="0.25">
      <c r="A125" s="38">
        <v>159893</v>
      </c>
      <c r="B125" s="38" t="s">
        <v>150</v>
      </c>
      <c r="C125" s="38">
        <v>2024</v>
      </c>
      <c r="D125" s="38">
        <v>159893</v>
      </c>
    </row>
    <row r="126" spans="1:4" ht="51" x14ac:dyDescent="0.25">
      <c r="A126" s="38">
        <v>159013</v>
      </c>
      <c r="B126" s="38" t="s">
        <v>151</v>
      </c>
      <c r="C126" s="38" t="s">
        <v>467</v>
      </c>
      <c r="D126" s="38">
        <v>159013</v>
      </c>
    </row>
    <row r="127" spans="1:4" ht="38.25" x14ac:dyDescent="0.25">
      <c r="A127" s="38">
        <v>158876</v>
      </c>
      <c r="B127" s="38" t="s">
        <v>152</v>
      </c>
      <c r="C127" s="38">
        <v>2024</v>
      </c>
      <c r="D127" s="38">
        <v>158876</v>
      </c>
    </row>
    <row r="128" spans="1:4" ht="51" x14ac:dyDescent="0.25">
      <c r="A128" s="38">
        <v>159617</v>
      </c>
      <c r="B128" s="38" t="s">
        <v>153</v>
      </c>
      <c r="C128" s="38" t="s">
        <v>467</v>
      </c>
      <c r="D128" s="38">
        <v>159617</v>
      </c>
    </row>
    <row r="129" spans="1:4" ht="51" x14ac:dyDescent="0.25">
      <c r="A129" s="38">
        <v>160531</v>
      </c>
      <c r="B129" s="38" t="s">
        <v>154</v>
      </c>
      <c r="C129" s="38" t="s">
        <v>467</v>
      </c>
      <c r="D129" s="38">
        <v>160531</v>
      </c>
    </row>
    <row r="130" spans="1:4" ht="38.25" x14ac:dyDescent="0.25">
      <c r="A130" s="38">
        <v>160530</v>
      </c>
      <c r="B130" s="38" t="s">
        <v>155</v>
      </c>
      <c r="C130" s="38" t="s">
        <v>467</v>
      </c>
      <c r="D130" s="38">
        <v>160530</v>
      </c>
    </row>
    <row r="131" spans="1:4" ht="25.5" x14ac:dyDescent="0.25">
      <c r="A131" s="38">
        <v>160348</v>
      </c>
      <c r="B131" s="38" t="s">
        <v>156</v>
      </c>
      <c r="C131" s="38" t="s">
        <v>467</v>
      </c>
      <c r="D131" s="38">
        <v>160348</v>
      </c>
    </row>
    <row r="132" spans="1:4" ht="38.25" x14ac:dyDescent="0.25">
      <c r="A132" s="38">
        <v>159307</v>
      </c>
      <c r="B132" s="38" t="s">
        <v>157</v>
      </c>
      <c r="C132" s="38" t="s">
        <v>467</v>
      </c>
      <c r="D132" s="38">
        <v>159307</v>
      </c>
    </row>
    <row r="133" spans="1:4" ht="25.5" x14ac:dyDescent="0.25">
      <c r="A133" s="38">
        <v>159396</v>
      </c>
      <c r="B133" s="38" t="s">
        <v>158</v>
      </c>
      <c r="C133" s="38" t="s">
        <v>467</v>
      </c>
      <c r="D133" s="38">
        <v>159396</v>
      </c>
    </row>
    <row r="134" spans="1:4" ht="51" x14ac:dyDescent="0.25">
      <c r="A134" s="38">
        <v>160300</v>
      </c>
      <c r="B134" s="38" t="s">
        <v>159</v>
      </c>
      <c r="C134" s="38" t="s">
        <v>467</v>
      </c>
      <c r="D134" s="38">
        <v>160300</v>
      </c>
    </row>
    <row r="135" spans="1:4" ht="38.25" x14ac:dyDescent="0.25">
      <c r="A135" s="38">
        <v>159938</v>
      </c>
      <c r="B135" s="38" t="s">
        <v>160</v>
      </c>
      <c r="C135" s="38" t="s">
        <v>467</v>
      </c>
      <c r="D135" s="38">
        <v>159938</v>
      </c>
    </row>
    <row r="136" spans="1:4" ht="63.75" x14ac:dyDescent="0.25">
      <c r="A136" s="38">
        <v>159360</v>
      </c>
      <c r="B136" s="38" t="s">
        <v>161</v>
      </c>
      <c r="C136" s="38" t="s">
        <v>467</v>
      </c>
      <c r="D136" s="38">
        <v>159360</v>
      </c>
    </row>
    <row r="137" spans="1:4" ht="38.25" x14ac:dyDescent="0.25">
      <c r="A137" s="38">
        <v>158999</v>
      </c>
      <c r="B137" s="38" t="s">
        <v>162</v>
      </c>
      <c r="C137" s="38" t="s">
        <v>467</v>
      </c>
      <c r="D137" s="38">
        <v>158999</v>
      </c>
    </row>
    <row r="138" spans="1:4" ht="38.25" x14ac:dyDescent="0.25">
      <c r="A138" s="38">
        <v>159346</v>
      </c>
      <c r="B138" s="38" t="s">
        <v>163</v>
      </c>
      <c r="C138" s="38" t="s">
        <v>467</v>
      </c>
      <c r="D138" s="38">
        <v>159346</v>
      </c>
    </row>
    <row r="139" spans="1:4" ht="25.5" x14ac:dyDescent="0.25">
      <c r="A139" s="38">
        <v>159495</v>
      </c>
      <c r="B139" s="38" t="s">
        <v>164</v>
      </c>
      <c r="C139" s="38" t="s">
        <v>467</v>
      </c>
      <c r="D139" s="38">
        <v>159495</v>
      </c>
    </row>
    <row r="140" spans="1:4" ht="25.5" x14ac:dyDescent="0.25">
      <c r="A140" s="38">
        <v>159957</v>
      </c>
      <c r="B140" s="38" t="s">
        <v>165</v>
      </c>
      <c r="C140" s="38" t="s">
        <v>467</v>
      </c>
      <c r="D140" s="38">
        <v>159957</v>
      </c>
    </row>
    <row r="141" spans="1:4" ht="38.25" x14ac:dyDescent="0.25">
      <c r="A141" s="38">
        <v>159891</v>
      </c>
      <c r="B141" s="38" t="s">
        <v>166</v>
      </c>
      <c r="C141" s="38" t="s">
        <v>467</v>
      </c>
      <c r="D141" s="38">
        <v>159891</v>
      </c>
    </row>
    <row r="142" spans="1:4" ht="25.5" x14ac:dyDescent="0.25">
      <c r="A142" s="38">
        <v>159941</v>
      </c>
      <c r="B142" s="38" t="s">
        <v>167</v>
      </c>
      <c r="C142" s="38" t="s">
        <v>467</v>
      </c>
      <c r="D142" s="38">
        <v>159941</v>
      </c>
    </row>
    <row r="143" spans="1:4" ht="38.25" x14ac:dyDescent="0.25">
      <c r="A143" s="38">
        <v>159392</v>
      </c>
      <c r="B143" s="38" t="s">
        <v>168</v>
      </c>
      <c r="C143" s="38" t="s">
        <v>467</v>
      </c>
      <c r="D143" s="38">
        <v>159392</v>
      </c>
    </row>
    <row r="144" spans="1:4" ht="63.75" x14ac:dyDescent="0.25">
      <c r="A144" s="38">
        <v>159855</v>
      </c>
      <c r="B144" s="38" t="s">
        <v>169</v>
      </c>
      <c r="C144" s="38" t="s">
        <v>467</v>
      </c>
      <c r="D144" s="38">
        <v>159855</v>
      </c>
    </row>
    <row r="145" spans="1:4" ht="38.25" x14ac:dyDescent="0.25">
      <c r="A145" s="38">
        <v>159897</v>
      </c>
      <c r="B145" s="38" t="s">
        <v>170</v>
      </c>
      <c r="C145" s="38">
        <v>2020</v>
      </c>
      <c r="D145" s="38">
        <v>159897</v>
      </c>
    </row>
    <row r="146" spans="1:4" ht="38.25" x14ac:dyDescent="0.25">
      <c r="A146" s="38">
        <v>159499</v>
      </c>
      <c r="B146" s="38" t="s">
        <v>171</v>
      </c>
      <c r="C146" s="38" t="s">
        <v>467</v>
      </c>
      <c r="D146" s="38">
        <v>159499</v>
      </c>
    </row>
    <row r="147" spans="1:4" ht="38.25" x14ac:dyDescent="0.25">
      <c r="A147" s="38">
        <v>159375</v>
      </c>
      <c r="B147" s="38" t="s">
        <v>172</v>
      </c>
      <c r="C147" s="38" t="s">
        <v>467</v>
      </c>
      <c r="D147" s="38">
        <v>159375</v>
      </c>
    </row>
    <row r="148" spans="1:4" ht="38.25" x14ac:dyDescent="0.25">
      <c r="A148" s="38">
        <v>159903</v>
      </c>
      <c r="B148" s="38" t="s">
        <v>173</v>
      </c>
      <c r="C148" s="38" t="s">
        <v>467</v>
      </c>
      <c r="D148" s="38">
        <v>159903</v>
      </c>
    </row>
    <row r="149" spans="1:4" ht="38.25" x14ac:dyDescent="0.25">
      <c r="A149" s="38">
        <v>159318</v>
      </c>
      <c r="B149" s="38" t="s">
        <v>174</v>
      </c>
      <c r="C149" s="38" t="s">
        <v>467</v>
      </c>
      <c r="D149" s="38">
        <v>159318</v>
      </c>
    </row>
    <row r="150" spans="1:4" ht="38.25" x14ac:dyDescent="0.25">
      <c r="A150" s="38">
        <v>159672</v>
      </c>
      <c r="B150" s="38" t="s">
        <v>175</v>
      </c>
      <c r="C150" s="38" t="s">
        <v>467</v>
      </c>
      <c r="D150" s="38">
        <v>159672</v>
      </c>
    </row>
    <row r="151" spans="1:4" ht="38.25" x14ac:dyDescent="0.25">
      <c r="A151" s="38">
        <v>159385</v>
      </c>
      <c r="B151" s="38" t="s">
        <v>176</v>
      </c>
      <c r="C151" s="38">
        <v>2021</v>
      </c>
      <c r="D151" s="38">
        <v>159385</v>
      </c>
    </row>
    <row r="152" spans="1:4" ht="38.25" x14ac:dyDescent="0.25">
      <c r="A152" s="38">
        <v>159276</v>
      </c>
      <c r="B152" s="38" t="s">
        <v>177</v>
      </c>
      <c r="C152" s="38" t="s">
        <v>467</v>
      </c>
      <c r="D152" s="38">
        <v>159276</v>
      </c>
    </row>
    <row r="153" spans="1:4" ht="51" x14ac:dyDescent="0.25">
      <c r="A153" s="38">
        <v>159940</v>
      </c>
      <c r="B153" s="38" t="s">
        <v>178</v>
      </c>
      <c r="C153" s="38" t="s">
        <v>467</v>
      </c>
      <c r="D153" s="38">
        <v>159940</v>
      </c>
    </row>
    <row r="154" spans="1:4" ht="38.25" x14ac:dyDescent="0.25">
      <c r="A154" s="38">
        <v>159351</v>
      </c>
      <c r="B154" s="38" t="s">
        <v>179</v>
      </c>
      <c r="C154" s="38" t="s">
        <v>467</v>
      </c>
      <c r="D154" s="38">
        <v>159351</v>
      </c>
    </row>
    <row r="155" spans="1:4" ht="38.25" x14ac:dyDescent="0.25">
      <c r="A155" s="38">
        <v>159449</v>
      </c>
      <c r="B155" s="38" t="s">
        <v>180</v>
      </c>
      <c r="C155" s="38" t="s">
        <v>467</v>
      </c>
      <c r="D155" s="38">
        <v>159449</v>
      </c>
    </row>
    <row r="156" spans="1:4" ht="51" x14ac:dyDescent="0.25">
      <c r="A156" s="38">
        <v>160021</v>
      </c>
      <c r="B156" s="38" t="s">
        <v>181</v>
      </c>
      <c r="C156" s="38" t="s">
        <v>467</v>
      </c>
      <c r="D156" s="38">
        <v>160021</v>
      </c>
    </row>
    <row r="157" spans="1:4" ht="38.25" x14ac:dyDescent="0.25">
      <c r="A157" s="38">
        <v>159380</v>
      </c>
      <c r="B157" s="38" t="s">
        <v>182</v>
      </c>
      <c r="C157" s="38" t="s">
        <v>467</v>
      </c>
      <c r="D157" s="38">
        <v>159380</v>
      </c>
    </row>
    <row r="158" spans="1:4" ht="25.5" x14ac:dyDescent="0.25">
      <c r="A158" s="38">
        <v>159444</v>
      </c>
      <c r="B158" s="38" t="s">
        <v>183</v>
      </c>
      <c r="C158" s="38" t="s">
        <v>467</v>
      </c>
      <c r="D158" s="38">
        <v>159444</v>
      </c>
    </row>
    <row r="159" spans="1:4" ht="38.25" x14ac:dyDescent="0.25">
      <c r="A159" s="38">
        <v>159910</v>
      </c>
      <c r="B159" s="38" t="s">
        <v>184</v>
      </c>
      <c r="C159" s="38" t="s">
        <v>467</v>
      </c>
      <c r="D159" s="38">
        <v>159910</v>
      </c>
    </row>
    <row r="160" spans="1:4" ht="38.25" x14ac:dyDescent="0.25">
      <c r="A160" s="38">
        <v>159587</v>
      </c>
      <c r="B160" s="38" t="s">
        <v>185</v>
      </c>
      <c r="C160" s="38" t="s">
        <v>467</v>
      </c>
      <c r="D160" s="38">
        <v>159587</v>
      </c>
    </row>
    <row r="161" spans="1:4" ht="38.25" x14ac:dyDescent="0.25">
      <c r="A161" s="38">
        <v>159431</v>
      </c>
      <c r="B161" s="38" t="s">
        <v>186</v>
      </c>
      <c r="C161" s="38" t="s">
        <v>467</v>
      </c>
      <c r="D161" s="38">
        <v>159431</v>
      </c>
    </row>
    <row r="162" spans="1:4" ht="25.5" x14ac:dyDescent="0.25">
      <c r="A162" s="38">
        <v>160485</v>
      </c>
      <c r="B162" s="38" t="s">
        <v>187</v>
      </c>
      <c r="C162" s="38" t="s">
        <v>467</v>
      </c>
      <c r="D162" s="38">
        <v>160485</v>
      </c>
    </row>
    <row r="163" spans="1:4" ht="38.25" x14ac:dyDescent="0.25">
      <c r="A163" s="38">
        <v>159398</v>
      </c>
      <c r="B163" s="38" t="s">
        <v>188</v>
      </c>
      <c r="C163" s="38" t="s">
        <v>467</v>
      </c>
      <c r="D163" s="38">
        <v>159398</v>
      </c>
    </row>
    <row r="164" spans="1:4" ht="25.5" x14ac:dyDescent="0.25">
      <c r="A164" s="38">
        <v>159420</v>
      </c>
      <c r="B164" s="38" t="s">
        <v>189</v>
      </c>
      <c r="C164" s="38" t="s">
        <v>467</v>
      </c>
      <c r="D164" s="38">
        <v>159420</v>
      </c>
    </row>
    <row r="165" spans="1:4" ht="38.25" x14ac:dyDescent="0.25">
      <c r="A165" s="38">
        <v>159530</v>
      </c>
      <c r="B165" s="38" t="s">
        <v>190</v>
      </c>
      <c r="C165" s="38" t="s">
        <v>467</v>
      </c>
      <c r="D165" s="38">
        <v>159530</v>
      </c>
    </row>
    <row r="166" spans="1:4" ht="38.25" x14ac:dyDescent="0.25">
      <c r="A166" s="38">
        <v>159909</v>
      </c>
      <c r="B166" s="38" t="s">
        <v>191</v>
      </c>
      <c r="C166" s="38" t="s">
        <v>467</v>
      </c>
      <c r="D166" s="38">
        <v>159909</v>
      </c>
    </row>
    <row r="167" spans="1:4" ht="38.25" x14ac:dyDescent="0.25">
      <c r="A167" s="38">
        <v>159492</v>
      </c>
      <c r="B167" s="38" t="s">
        <v>192</v>
      </c>
      <c r="C167" s="38" t="s">
        <v>467</v>
      </c>
      <c r="D167" s="38">
        <v>159492</v>
      </c>
    </row>
    <row r="168" spans="1:4" ht="38.25" x14ac:dyDescent="0.25">
      <c r="A168" s="38">
        <v>159489</v>
      </c>
      <c r="B168" s="38" t="s">
        <v>193</v>
      </c>
      <c r="C168" s="38" t="s">
        <v>467</v>
      </c>
      <c r="D168" s="38">
        <v>159489</v>
      </c>
    </row>
    <row r="169" spans="1:4" ht="38.25" x14ac:dyDescent="0.25">
      <c r="A169" s="38">
        <v>159858</v>
      </c>
      <c r="B169" s="38" t="s">
        <v>194</v>
      </c>
      <c r="C169" s="38" t="s">
        <v>467</v>
      </c>
      <c r="D169" s="38">
        <v>159858</v>
      </c>
    </row>
    <row r="170" spans="1:4" ht="38.25" x14ac:dyDescent="0.25">
      <c r="A170" s="38">
        <v>159430</v>
      </c>
      <c r="B170" s="38" t="s">
        <v>195</v>
      </c>
      <c r="C170" s="38" t="s">
        <v>467</v>
      </c>
      <c r="D170" s="38">
        <v>159430</v>
      </c>
    </row>
    <row r="171" spans="1:4" ht="38.25" x14ac:dyDescent="0.25">
      <c r="A171" s="38">
        <v>159972</v>
      </c>
      <c r="B171" s="38" t="s">
        <v>196</v>
      </c>
      <c r="C171" s="38" t="s">
        <v>467</v>
      </c>
      <c r="D171" s="38">
        <v>159972</v>
      </c>
    </row>
    <row r="172" spans="1:4" ht="38.25" x14ac:dyDescent="0.25">
      <c r="A172" s="38">
        <v>159381</v>
      </c>
      <c r="B172" s="38" t="s">
        <v>197</v>
      </c>
      <c r="C172" s="38" t="s">
        <v>467</v>
      </c>
      <c r="D172" s="38">
        <v>159381</v>
      </c>
    </row>
    <row r="173" spans="1:4" ht="25.5" x14ac:dyDescent="0.25">
      <c r="A173" s="38">
        <v>159208</v>
      </c>
      <c r="B173" s="38" t="s">
        <v>198</v>
      </c>
      <c r="C173" s="38" t="s">
        <v>467</v>
      </c>
      <c r="D173" s="38">
        <v>159208</v>
      </c>
    </row>
    <row r="174" spans="1:4" ht="38.25" x14ac:dyDescent="0.25">
      <c r="A174" s="38">
        <v>159320</v>
      </c>
      <c r="B174" s="38" t="s">
        <v>199</v>
      </c>
      <c r="C174" s="38" t="s">
        <v>467</v>
      </c>
      <c r="D174" s="38">
        <v>159320</v>
      </c>
    </row>
    <row r="175" spans="1:4" ht="38.25" x14ac:dyDescent="0.25">
      <c r="A175" s="38">
        <v>159924</v>
      </c>
      <c r="B175" s="38" t="s">
        <v>200</v>
      </c>
      <c r="C175" s="38" t="s">
        <v>467</v>
      </c>
      <c r="D175" s="38">
        <v>159924</v>
      </c>
    </row>
    <row r="176" spans="1:4" ht="38.25" x14ac:dyDescent="0.25">
      <c r="A176" s="38">
        <v>159531</v>
      </c>
      <c r="B176" s="38" t="s">
        <v>201</v>
      </c>
      <c r="C176" s="38" t="s">
        <v>467</v>
      </c>
      <c r="D176" s="38">
        <v>159531</v>
      </c>
    </row>
    <row r="177" spans="1:4" ht="38.25" x14ac:dyDescent="0.25">
      <c r="A177" s="38">
        <v>159503</v>
      </c>
      <c r="B177" s="38" t="s">
        <v>202</v>
      </c>
      <c r="C177" s="38" t="s">
        <v>467</v>
      </c>
      <c r="D177" s="38">
        <v>159503</v>
      </c>
    </row>
    <row r="178" spans="1:4" ht="25.5" x14ac:dyDescent="0.25">
      <c r="A178" s="38">
        <v>160095</v>
      </c>
      <c r="B178" s="38" t="s">
        <v>203</v>
      </c>
      <c r="C178" s="38" t="s">
        <v>467</v>
      </c>
      <c r="D178" s="38">
        <v>160095</v>
      </c>
    </row>
    <row r="179" spans="1:4" ht="25.5" x14ac:dyDescent="0.25">
      <c r="A179" s="38">
        <v>159539</v>
      </c>
      <c r="B179" s="38" t="s">
        <v>204</v>
      </c>
      <c r="C179" s="38" t="s">
        <v>467</v>
      </c>
      <c r="D179" s="38">
        <v>159539</v>
      </c>
    </row>
    <row r="180" spans="1:4" ht="38.25" x14ac:dyDescent="0.25">
      <c r="A180" s="38">
        <v>159326</v>
      </c>
      <c r="B180" s="38" t="s">
        <v>205</v>
      </c>
      <c r="C180" s="38">
        <v>2022</v>
      </c>
      <c r="D180" s="38">
        <v>159326</v>
      </c>
    </row>
    <row r="181" spans="1:4" ht="38.25" x14ac:dyDescent="0.25">
      <c r="A181" s="38">
        <v>159395</v>
      </c>
      <c r="B181" s="38" t="s">
        <v>206</v>
      </c>
      <c r="C181" s="38" t="s">
        <v>467</v>
      </c>
      <c r="D181" s="38">
        <v>159395</v>
      </c>
    </row>
    <row r="182" spans="1:4" ht="38.25" x14ac:dyDescent="0.25">
      <c r="A182" s="38">
        <v>159387</v>
      </c>
      <c r="B182" s="38" t="s">
        <v>207</v>
      </c>
      <c r="C182" s="38" t="s">
        <v>467</v>
      </c>
      <c r="D182" s="38">
        <v>159387</v>
      </c>
    </row>
    <row r="183" spans="1:4" ht="38.25" x14ac:dyDescent="0.25">
      <c r="A183" s="38">
        <v>159951</v>
      </c>
      <c r="B183" s="38" t="s">
        <v>208</v>
      </c>
      <c r="C183" s="38" t="s">
        <v>467</v>
      </c>
      <c r="D183" s="38">
        <v>159951</v>
      </c>
    </row>
    <row r="184" spans="1:4" ht="38.25" x14ac:dyDescent="0.25">
      <c r="A184" s="38">
        <v>159478</v>
      </c>
      <c r="B184" s="38" t="s">
        <v>209</v>
      </c>
      <c r="C184" s="38" t="s">
        <v>467</v>
      </c>
      <c r="D184" s="38">
        <v>159478</v>
      </c>
    </row>
    <row r="185" spans="1:4" ht="38.25" x14ac:dyDescent="0.25">
      <c r="A185" s="38">
        <v>159188</v>
      </c>
      <c r="B185" s="38" t="s">
        <v>210</v>
      </c>
      <c r="C185" s="38" t="s">
        <v>467</v>
      </c>
      <c r="D185" s="38">
        <v>159188</v>
      </c>
    </row>
    <row r="186" spans="1:4" ht="38.25" x14ac:dyDescent="0.25">
      <c r="A186" s="38">
        <v>159526</v>
      </c>
      <c r="B186" s="38" t="s">
        <v>211</v>
      </c>
      <c r="C186" s="38" t="s">
        <v>467</v>
      </c>
      <c r="D186" s="38">
        <v>159526</v>
      </c>
    </row>
    <row r="187" spans="1:4" ht="38.25" x14ac:dyDescent="0.25">
      <c r="A187" s="38">
        <v>159974</v>
      </c>
      <c r="B187" s="38" t="s">
        <v>212</v>
      </c>
      <c r="C187" s="38" t="s">
        <v>467</v>
      </c>
      <c r="D187" s="38">
        <v>159974</v>
      </c>
    </row>
    <row r="188" spans="1:4" ht="38.25" x14ac:dyDescent="0.25">
      <c r="A188" s="38">
        <v>160059</v>
      </c>
      <c r="B188" s="38" t="s">
        <v>213</v>
      </c>
      <c r="C188" s="38" t="s">
        <v>467</v>
      </c>
      <c r="D188" s="38">
        <v>160059</v>
      </c>
    </row>
    <row r="189" spans="1:4" ht="38.25" x14ac:dyDescent="0.25">
      <c r="A189" s="38">
        <v>159586</v>
      </c>
      <c r="B189" s="38" t="s">
        <v>215</v>
      </c>
      <c r="C189" s="38">
        <v>2024</v>
      </c>
      <c r="D189" s="38">
        <v>159586</v>
      </c>
    </row>
    <row r="190" spans="1:4" ht="25.5" x14ac:dyDescent="0.25">
      <c r="A190" s="38">
        <v>160091</v>
      </c>
      <c r="B190" s="38" t="s">
        <v>214</v>
      </c>
      <c r="C190" s="38" t="s">
        <v>467</v>
      </c>
      <c r="D190" s="38">
        <v>160091</v>
      </c>
    </row>
    <row r="191" spans="1:4" ht="38.25" x14ac:dyDescent="0.25">
      <c r="A191" s="38">
        <v>159883</v>
      </c>
      <c r="B191" s="38" t="s">
        <v>216</v>
      </c>
      <c r="C191" s="38" t="s">
        <v>467</v>
      </c>
      <c r="D191" s="38">
        <v>159883</v>
      </c>
    </row>
    <row r="192" spans="1:4" ht="38.25" x14ac:dyDescent="0.25">
      <c r="A192" s="38">
        <v>159566</v>
      </c>
      <c r="B192" s="38" t="s">
        <v>217</v>
      </c>
      <c r="C192" s="38" t="s">
        <v>467</v>
      </c>
      <c r="D192" s="38">
        <v>159566</v>
      </c>
    </row>
    <row r="193" spans="1:4" ht="51" x14ac:dyDescent="0.25">
      <c r="A193" s="38">
        <v>159374</v>
      </c>
      <c r="B193" s="38" t="s">
        <v>218</v>
      </c>
      <c r="C193" s="38" t="s">
        <v>467</v>
      </c>
      <c r="D193" s="38">
        <v>159374</v>
      </c>
    </row>
    <row r="194" spans="1:4" ht="38.25" x14ac:dyDescent="0.25">
      <c r="A194" s="38">
        <v>159635</v>
      </c>
      <c r="B194" s="38" t="s">
        <v>219</v>
      </c>
      <c r="C194" s="38" t="s">
        <v>467</v>
      </c>
      <c r="D194" s="38">
        <v>159635</v>
      </c>
    </row>
    <row r="195" spans="1:4" ht="38.25" x14ac:dyDescent="0.25">
      <c r="A195" s="38">
        <v>159421</v>
      </c>
      <c r="B195" s="38" t="s">
        <v>220</v>
      </c>
      <c r="C195" s="38">
        <v>2020</v>
      </c>
      <c r="D195" s="38">
        <v>159421</v>
      </c>
    </row>
    <row r="196" spans="1:4" ht="38.25" x14ac:dyDescent="0.25">
      <c r="A196" s="38">
        <v>159448</v>
      </c>
      <c r="B196" s="38" t="s">
        <v>221</v>
      </c>
      <c r="C196" s="38" t="s">
        <v>467</v>
      </c>
      <c r="D196" s="38">
        <v>159448</v>
      </c>
    </row>
    <row r="197" spans="1:4" ht="25.5" x14ac:dyDescent="0.25">
      <c r="A197" s="38">
        <v>159280</v>
      </c>
      <c r="B197" s="38" t="s">
        <v>222</v>
      </c>
      <c r="C197" s="38" t="s">
        <v>467</v>
      </c>
      <c r="D197" s="38">
        <v>159280</v>
      </c>
    </row>
    <row r="198" spans="1:4" ht="25.5" x14ac:dyDescent="0.25">
      <c r="A198" s="38">
        <v>159644</v>
      </c>
      <c r="B198" s="38" t="s">
        <v>223</v>
      </c>
      <c r="C198" s="38" t="s">
        <v>467</v>
      </c>
      <c r="D198" s="38">
        <v>159644</v>
      </c>
    </row>
    <row r="199" spans="1:4" ht="38.25" x14ac:dyDescent="0.25">
      <c r="A199" s="38">
        <v>159527</v>
      </c>
      <c r="B199" s="38" t="s">
        <v>224</v>
      </c>
      <c r="C199" s="38" t="s">
        <v>467</v>
      </c>
      <c r="D199" s="38">
        <v>159527</v>
      </c>
    </row>
    <row r="200" spans="1:4" ht="38.25" x14ac:dyDescent="0.25">
      <c r="A200" s="38">
        <v>159336</v>
      </c>
      <c r="B200" s="38" t="s">
        <v>225</v>
      </c>
      <c r="C200" s="38" t="s">
        <v>467</v>
      </c>
      <c r="D200" s="38">
        <v>159336</v>
      </c>
    </row>
    <row r="201" spans="1:4" ht="38.25" x14ac:dyDescent="0.25">
      <c r="A201" s="38">
        <v>159285</v>
      </c>
      <c r="B201" s="38" t="s">
        <v>226</v>
      </c>
      <c r="C201" s="38" t="s">
        <v>467</v>
      </c>
      <c r="D201" s="38">
        <v>159285</v>
      </c>
    </row>
    <row r="202" spans="1:4" ht="38.25" x14ac:dyDescent="0.25">
      <c r="A202" s="38">
        <v>159182</v>
      </c>
      <c r="B202" s="38" t="s">
        <v>227</v>
      </c>
      <c r="C202" s="38" t="s">
        <v>467</v>
      </c>
      <c r="D202" s="38">
        <v>159182</v>
      </c>
    </row>
    <row r="203" spans="1:4" ht="38.25" x14ac:dyDescent="0.25">
      <c r="A203" s="38">
        <v>159504</v>
      </c>
      <c r="B203" s="38" t="s">
        <v>228</v>
      </c>
      <c r="C203" s="38" t="s">
        <v>467</v>
      </c>
      <c r="D203" s="38">
        <v>159504</v>
      </c>
    </row>
    <row r="204" spans="1:4" ht="38.25" x14ac:dyDescent="0.25">
      <c r="A204" s="38">
        <v>159338</v>
      </c>
      <c r="B204" s="38" t="s">
        <v>229</v>
      </c>
      <c r="C204" s="38" t="s">
        <v>467</v>
      </c>
      <c r="D204" s="38">
        <v>159338</v>
      </c>
    </row>
    <row r="205" spans="1:4" ht="51" x14ac:dyDescent="0.25">
      <c r="A205" s="38">
        <v>159981</v>
      </c>
      <c r="B205" s="38" t="s">
        <v>230</v>
      </c>
      <c r="C205" s="38">
        <v>2024</v>
      </c>
      <c r="D205" s="38">
        <v>159981</v>
      </c>
    </row>
    <row r="206" spans="1:4" ht="25.5" x14ac:dyDescent="0.25">
      <c r="A206" s="38">
        <v>159001</v>
      </c>
      <c r="B206" s="38" t="s">
        <v>231</v>
      </c>
      <c r="C206" s="38">
        <v>2024</v>
      </c>
      <c r="D206" s="38">
        <v>159001</v>
      </c>
    </row>
    <row r="207" spans="1:4" ht="38.25" x14ac:dyDescent="0.25">
      <c r="A207" s="38">
        <v>159462</v>
      </c>
      <c r="B207" s="38" t="s">
        <v>232</v>
      </c>
      <c r="C207" s="38" t="s">
        <v>467</v>
      </c>
      <c r="D207" s="38">
        <v>159462</v>
      </c>
    </row>
    <row r="208" spans="1:4" ht="38.25" x14ac:dyDescent="0.25">
      <c r="A208" s="38">
        <v>159895</v>
      </c>
      <c r="B208" s="38" t="s">
        <v>233</v>
      </c>
      <c r="C208" s="38" t="s">
        <v>467</v>
      </c>
      <c r="D208" s="38">
        <v>159895</v>
      </c>
    </row>
    <row r="209" spans="1:4" ht="38.25" x14ac:dyDescent="0.25">
      <c r="A209" s="38">
        <v>159980</v>
      </c>
      <c r="B209" s="38" t="s">
        <v>234</v>
      </c>
      <c r="C209" s="38" t="s">
        <v>467</v>
      </c>
      <c r="D209" s="38">
        <v>159980</v>
      </c>
    </row>
    <row r="210" spans="1:4" ht="38.25" x14ac:dyDescent="0.25">
      <c r="A210" s="38">
        <v>159389</v>
      </c>
      <c r="B210" s="38" t="s">
        <v>235</v>
      </c>
      <c r="C210" s="38" t="s">
        <v>467</v>
      </c>
      <c r="D210" s="38">
        <v>159389</v>
      </c>
    </row>
    <row r="211" spans="1:4" ht="38.25" x14ac:dyDescent="0.25">
      <c r="A211" s="38">
        <v>159356</v>
      </c>
      <c r="B211" s="38" t="s">
        <v>236</v>
      </c>
      <c r="C211" s="38">
        <v>2022</v>
      </c>
      <c r="D211" s="38">
        <v>159356</v>
      </c>
    </row>
    <row r="212" spans="1:4" ht="38.25" x14ac:dyDescent="0.25">
      <c r="A212" s="38">
        <v>159377</v>
      </c>
      <c r="B212" s="38" t="s">
        <v>237</v>
      </c>
      <c r="C212" s="38" t="s">
        <v>467</v>
      </c>
      <c r="D212" s="38">
        <v>159377</v>
      </c>
    </row>
    <row r="213" spans="1:4" ht="38.25" x14ac:dyDescent="0.25">
      <c r="A213" s="38">
        <v>159905</v>
      </c>
      <c r="B213" s="38" t="s">
        <v>238</v>
      </c>
      <c r="C213" s="38" t="s">
        <v>467</v>
      </c>
      <c r="D213" s="38">
        <v>159905</v>
      </c>
    </row>
    <row r="214" spans="1:4" ht="38.25" x14ac:dyDescent="0.25">
      <c r="A214" s="38">
        <v>159343</v>
      </c>
      <c r="B214" s="38" t="s">
        <v>239</v>
      </c>
      <c r="C214" s="38" t="s">
        <v>467</v>
      </c>
      <c r="D214" s="38">
        <v>159343</v>
      </c>
    </row>
    <row r="215" spans="1:4" ht="38.25" x14ac:dyDescent="0.25">
      <c r="A215" s="38">
        <v>159923</v>
      </c>
      <c r="B215" s="38" t="s">
        <v>240</v>
      </c>
      <c r="C215" s="38" t="s">
        <v>467</v>
      </c>
      <c r="D215" s="38">
        <v>159923</v>
      </c>
    </row>
    <row r="216" spans="1:4" ht="25.5" x14ac:dyDescent="0.25">
      <c r="A216" s="38">
        <v>159344</v>
      </c>
      <c r="B216" s="38" t="s">
        <v>241</v>
      </c>
      <c r="C216" s="38" t="s">
        <v>467</v>
      </c>
      <c r="D216" s="38">
        <v>159344</v>
      </c>
    </row>
    <row r="217" spans="1:4" ht="38.25" x14ac:dyDescent="0.25">
      <c r="A217" s="38">
        <v>159483</v>
      </c>
      <c r="B217" s="38" t="s">
        <v>242</v>
      </c>
      <c r="C217" s="38" t="s">
        <v>467</v>
      </c>
      <c r="D217" s="38">
        <v>159483</v>
      </c>
    </row>
    <row r="218" spans="1:4" ht="38.25" x14ac:dyDescent="0.25">
      <c r="A218" s="38">
        <v>159590</v>
      </c>
      <c r="B218" s="38" t="s">
        <v>243</v>
      </c>
      <c r="C218" s="38" t="s">
        <v>467</v>
      </c>
      <c r="D218" s="38">
        <v>159590</v>
      </c>
    </row>
    <row r="219" spans="1:4" ht="38.25" x14ac:dyDescent="0.25">
      <c r="A219" s="38">
        <v>159427</v>
      </c>
      <c r="B219" s="38" t="s">
        <v>244</v>
      </c>
      <c r="C219" s="38" t="s">
        <v>467</v>
      </c>
      <c r="D219" s="38">
        <v>159427</v>
      </c>
    </row>
    <row r="220" spans="1:4" ht="25.5" x14ac:dyDescent="0.25">
      <c r="A220" s="38">
        <v>159488</v>
      </c>
      <c r="B220" s="38" t="s">
        <v>245</v>
      </c>
      <c r="C220" s="38" t="s">
        <v>467</v>
      </c>
      <c r="D220" s="38">
        <v>159488</v>
      </c>
    </row>
    <row r="221" spans="1:4" ht="38.25" x14ac:dyDescent="0.25">
      <c r="A221" s="38">
        <v>159520</v>
      </c>
      <c r="B221" s="38" t="s">
        <v>246</v>
      </c>
      <c r="C221" s="38" t="s">
        <v>467</v>
      </c>
      <c r="D221" s="38">
        <v>159520</v>
      </c>
    </row>
    <row r="222" spans="1:4" ht="38.25" x14ac:dyDescent="0.25">
      <c r="A222" s="38">
        <v>159301</v>
      </c>
      <c r="B222" s="38" t="s">
        <v>247</v>
      </c>
      <c r="C222" s="38" t="s">
        <v>467</v>
      </c>
      <c r="D222" s="38">
        <v>159301</v>
      </c>
    </row>
    <row r="223" spans="1:4" ht="25.5" x14ac:dyDescent="0.25">
      <c r="A223" s="38">
        <v>160003</v>
      </c>
      <c r="B223" s="38" t="s">
        <v>248</v>
      </c>
      <c r="C223" s="38" t="s">
        <v>467</v>
      </c>
      <c r="D223" s="38">
        <v>160003</v>
      </c>
    </row>
    <row r="224" spans="1:4" ht="38.25" x14ac:dyDescent="0.25">
      <c r="A224" s="38">
        <v>159249</v>
      </c>
      <c r="B224" s="38" t="s">
        <v>249</v>
      </c>
      <c r="C224" s="38" t="s">
        <v>467</v>
      </c>
      <c r="D224" s="38">
        <v>159249</v>
      </c>
    </row>
    <row r="225" spans="1:4" ht="38.25" x14ac:dyDescent="0.25">
      <c r="A225" s="38">
        <v>159540</v>
      </c>
      <c r="B225" s="38" t="s">
        <v>250</v>
      </c>
      <c r="C225" s="38" t="s">
        <v>467</v>
      </c>
      <c r="D225" s="38">
        <v>159540</v>
      </c>
    </row>
    <row r="226" spans="1:4" ht="38.25" x14ac:dyDescent="0.25">
      <c r="A226" s="38">
        <v>159452</v>
      </c>
      <c r="B226" s="38" t="s">
        <v>251</v>
      </c>
      <c r="C226" s="38" t="s">
        <v>467</v>
      </c>
      <c r="D226" s="38">
        <v>159452</v>
      </c>
    </row>
    <row r="227" spans="1:4" ht="38.25" x14ac:dyDescent="0.25">
      <c r="A227" s="38">
        <v>159073</v>
      </c>
      <c r="B227" s="38" t="s">
        <v>252</v>
      </c>
      <c r="C227" s="38" t="s">
        <v>467</v>
      </c>
      <c r="D227" s="38">
        <v>159073</v>
      </c>
    </row>
    <row r="228" spans="1:4" ht="25.5" x14ac:dyDescent="0.25">
      <c r="A228" s="38">
        <v>159945</v>
      </c>
      <c r="B228" s="38" t="s">
        <v>253</v>
      </c>
      <c r="C228" s="38" t="s">
        <v>467</v>
      </c>
      <c r="D228" s="38">
        <v>159945</v>
      </c>
    </row>
    <row r="229" spans="1:4" ht="38.25" x14ac:dyDescent="0.25">
      <c r="A229" s="38">
        <v>159634</v>
      </c>
      <c r="B229" s="38" t="s">
        <v>254</v>
      </c>
      <c r="C229" s="38" t="s">
        <v>467</v>
      </c>
      <c r="D229" s="38">
        <v>159634</v>
      </c>
    </row>
    <row r="230" spans="1:4" ht="38.25" x14ac:dyDescent="0.25">
      <c r="A230" s="38">
        <v>159896</v>
      </c>
      <c r="B230" s="38" t="s">
        <v>255</v>
      </c>
      <c r="C230" s="38" t="s">
        <v>467</v>
      </c>
      <c r="D230" s="38">
        <v>159896</v>
      </c>
    </row>
    <row r="231" spans="1:4" ht="25.5" x14ac:dyDescent="0.25">
      <c r="A231" s="38">
        <v>159423</v>
      </c>
      <c r="B231" s="38" t="s">
        <v>256</v>
      </c>
      <c r="C231" s="38" t="s">
        <v>467</v>
      </c>
      <c r="D231" s="38">
        <v>159423</v>
      </c>
    </row>
    <row r="232" spans="1:4" ht="25.5" x14ac:dyDescent="0.25">
      <c r="A232" s="38">
        <v>159228</v>
      </c>
      <c r="B232" s="38" t="s">
        <v>257</v>
      </c>
      <c r="C232" s="38" t="s">
        <v>467</v>
      </c>
      <c r="D232" s="38">
        <v>159228</v>
      </c>
    </row>
    <row r="233" spans="1:4" ht="38.25" x14ac:dyDescent="0.25">
      <c r="A233" s="38">
        <v>159268</v>
      </c>
      <c r="B233" s="38" t="s">
        <v>258</v>
      </c>
      <c r="C233" s="38" t="s">
        <v>467</v>
      </c>
      <c r="D233" s="38">
        <v>159268</v>
      </c>
    </row>
    <row r="234" spans="1:4" ht="38.25" x14ac:dyDescent="0.25">
      <c r="A234" s="38">
        <v>160514</v>
      </c>
      <c r="B234" s="38" t="s">
        <v>259</v>
      </c>
      <c r="C234" s="38" t="s">
        <v>467</v>
      </c>
      <c r="D234" s="38">
        <v>160514</v>
      </c>
    </row>
    <row r="235" spans="1:4" ht="38.25" x14ac:dyDescent="0.25">
      <c r="A235" s="38">
        <v>159424</v>
      </c>
      <c r="B235" s="38" t="s">
        <v>260</v>
      </c>
      <c r="C235" s="38" t="s">
        <v>467</v>
      </c>
      <c r="D235" s="38">
        <v>159424</v>
      </c>
    </row>
    <row r="236" spans="1:4" ht="38.25" x14ac:dyDescent="0.25">
      <c r="A236" s="38">
        <v>159474</v>
      </c>
      <c r="B236" s="38" t="s">
        <v>261</v>
      </c>
      <c r="C236" s="38" t="s">
        <v>467</v>
      </c>
      <c r="D236" s="38">
        <v>159474</v>
      </c>
    </row>
    <row r="237" spans="1:4" ht="38.25" x14ac:dyDescent="0.25">
      <c r="A237" s="38">
        <v>159886</v>
      </c>
      <c r="B237" s="38" t="s">
        <v>262</v>
      </c>
      <c r="C237" s="38" t="s">
        <v>467</v>
      </c>
      <c r="D237" s="38">
        <v>159886</v>
      </c>
    </row>
    <row r="238" spans="1:4" ht="38.25" x14ac:dyDescent="0.25">
      <c r="A238" s="38">
        <v>159283</v>
      </c>
      <c r="B238" s="38" t="s">
        <v>263</v>
      </c>
      <c r="C238" s="38" t="s">
        <v>467</v>
      </c>
      <c r="D238" s="38">
        <v>159283</v>
      </c>
    </row>
    <row r="239" spans="1:4" ht="51" x14ac:dyDescent="0.25">
      <c r="A239" s="38">
        <v>159440</v>
      </c>
      <c r="B239" s="38" t="s">
        <v>264</v>
      </c>
      <c r="C239" s="38" t="s">
        <v>467</v>
      </c>
      <c r="D239" s="38">
        <v>159440</v>
      </c>
    </row>
    <row r="240" spans="1:4" ht="38.25" x14ac:dyDescent="0.25">
      <c r="A240" s="38">
        <v>159524</v>
      </c>
      <c r="B240" s="38" t="s">
        <v>265</v>
      </c>
      <c r="C240" s="38" t="s">
        <v>467</v>
      </c>
      <c r="D240" s="38">
        <v>159524</v>
      </c>
    </row>
    <row r="241" spans="1:4" ht="25.5" x14ac:dyDescent="0.25">
      <c r="A241" s="38">
        <v>160160</v>
      </c>
      <c r="B241" s="38" t="s">
        <v>266</v>
      </c>
      <c r="C241" s="38" t="s">
        <v>467</v>
      </c>
      <c r="D241" s="38">
        <v>160160</v>
      </c>
    </row>
    <row r="242" spans="1:4" ht="38.25" x14ac:dyDescent="0.25">
      <c r="A242" s="38">
        <v>159889</v>
      </c>
      <c r="B242" s="38" t="s">
        <v>267</v>
      </c>
      <c r="C242" s="38">
        <v>2023</v>
      </c>
      <c r="D242" s="38">
        <v>159889</v>
      </c>
    </row>
    <row r="243" spans="1:4" ht="38.25" x14ac:dyDescent="0.25">
      <c r="A243" s="38">
        <v>160515</v>
      </c>
      <c r="B243" s="38" t="s">
        <v>268</v>
      </c>
      <c r="C243" s="38" t="s">
        <v>467</v>
      </c>
      <c r="D243" s="38">
        <v>160515</v>
      </c>
    </row>
    <row r="244" spans="1:4" ht="38.25" x14ac:dyDescent="0.25">
      <c r="A244" s="38">
        <v>159971</v>
      </c>
      <c r="B244" s="38" t="s">
        <v>269</v>
      </c>
      <c r="C244" s="38">
        <v>2024</v>
      </c>
      <c r="D244" s="38">
        <v>159971</v>
      </c>
    </row>
    <row r="245" spans="1:4" ht="38.25" x14ac:dyDescent="0.25">
      <c r="A245" s="38">
        <v>159884</v>
      </c>
      <c r="B245" s="38" t="s">
        <v>270</v>
      </c>
      <c r="C245" s="38" t="s">
        <v>467</v>
      </c>
      <c r="D245" s="38">
        <v>159884</v>
      </c>
    </row>
    <row r="246" spans="1:4" ht="38.25" x14ac:dyDescent="0.25">
      <c r="A246" s="38">
        <v>159322</v>
      </c>
      <c r="B246" s="38" t="s">
        <v>271</v>
      </c>
      <c r="C246" s="38" t="s">
        <v>467</v>
      </c>
      <c r="D246" s="38">
        <v>159322</v>
      </c>
    </row>
    <row r="247" spans="1:4" ht="25.5" x14ac:dyDescent="0.25">
      <c r="A247" s="38">
        <v>159684</v>
      </c>
      <c r="B247" s="38" t="s">
        <v>272</v>
      </c>
      <c r="C247" s="38" t="s">
        <v>467</v>
      </c>
      <c r="D247" s="38">
        <v>159684</v>
      </c>
    </row>
    <row r="248" spans="1:4" ht="38.25" x14ac:dyDescent="0.25">
      <c r="A248" s="38">
        <v>159405</v>
      </c>
      <c r="B248" s="38" t="s">
        <v>273</v>
      </c>
      <c r="C248" s="38" t="s">
        <v>467</v>
      </c>
      <c r="D248" s="38">
        <v>159405</v>
      </c>
    </row>
    <row r="249" spans="1:4" ht="38.25" x14ac:dyDescent="0.25">
      <c r="A249" s="38">
        <v>159963</v>
      </c>
      <c r="B249" s="38" t="s">
        <v>274</v>
      </c>
      <c r="C249" s="38" t="s">
        <v>467</v>
      </c>
      <c r="D249" s="38">
        <v>159963</v>
      </c>
    </row>
    <row r="250" spans="1:4" ht="25.5" x14ac:dyDescent="0.25">
      <c r="A250" s="38">
        <v>160170</v>
      </c>
      <c r="B250" s="38" t="s">
        <v>275</v>
      </c>
      <c r="C250" s="38" t="s">
        <v>467</v>
      </c>
      <c r="D250" s="38">
        <v>160170</v>
      </c>
    </row>
    <row r="251" spans="1:4" ht="114.75" x14ac:dyDescent="0.25">
      <c r="A251" s="38">
        <v>160335</v>
      </c>
      <c r="B251" s="38" t="s">
        <v>276</v>
      </c>
      <c r="C251" s="38" t="s">
        <v>467</v>
      </c>
      <c r="D251" s="38">
        <v>160335</v>
      </c>
    </row>
    <row r="252" spans="1:4" ht="38.25" x14ac:dyDescent="0.25">
      <c r="A252" s="38">
        <v>159355</v>
      </c>
      <c r="B252" s="38" t="s">
        <v>277</v>
      </c>
      <c r="C252" s="38" t="s">
        <v>467</v>
      </c>
      <c r="D252" s="38">
        <v>159355</v>
      </c>
    </row>
    <row r="253" spans="1:4" ht="38.25" x14ac:dyDescent="0.25">
      <c r="A253" s="38">
        <v>159921</v>
      </c>
      <c r="B253" s="38" t="s">
        <v>278</v>
      </c>
      <c r="C253" s="38" t="s">
        <v>467</v>
      </c>
      <c r="D253" s="38">
        <v>159921</v>
      </c>
    </row>
    <row r="254" spans="1:4" ht="38.25" x14ac:dyDescent="0.25">
      <c r="A254" s="38">
        <v>158915</v>
      </c>
      <c r="B254" s="38" t="s">
        <v>279</v>
      </c>
      <c r="C254" s="38" t="s">
        <v>467</v>
      </c>
      <c r="D254" s="38">
        <v>158915</v>
      </c>
    </row>
    <row r="255" spans="1:4" ht="38.25" x14ac:dyDescent="0.25">
      <c r="A255" s="38">
        <v>159931</v>
      </c>
      <c r="B255" s="38" t="s">
        <v>280</v>
      </c>
      <c r="C255" s="38" t="s">
        <v>467</v>
      </c>
      <c r="D255" s="38">
        <v>159931</v>
      </c>
    </row>
    <row r="256" spans="1:4" ht="38.25" x14ac:dyDescent="0.25">
      <c r="A256" s="38">
        <v>159306</v>
      </c>
      <c r="B256" s="38" t="s">
        <v>281</v>
      </c>
      <c r="C256" s="38" t="s">
        <v>467</v>
      </c>
      <c r="D256" s="38">
        <v>159306</v>
      </c>
    </row>
    <row r="257" spans="1:4" ht="38.25" x14ac:dyDescent="0.25">
      <c r="A257" s="38">
        <v>160034</v>
      </c>
      <c r="B257" s="38" t="s">
        <v>282</v>
      </c>
      <c r="C257" s="38" t="s">
        <v>467</v>
      </c>
      <c r="D257" s="38">
        <v>160034</v>
      </c>
    </row>
    <row r="258" spans="1:4" ht="38.25" x14ac:dyDescent="0.25">
      <c r="A258" s="38">
        <v>160022</v>
      </c>
      <c r="B258" s="38" t="s">
        <v>283</v>
      </c>
      <c r="C258" s="38" t="s">
        <v>467</v>
      </c>
      <c r="D258" s="38">
        <v>160022</v>
      </c>
    </row>
    <row r="259" spans="1:4" ht="38.25" x14ac:dyDescent="0.25">
      <c r="A259" s="38">
        <v>159445</v>
      </c>
      <c r="B259" s="38" t="s">
        <v>284</v>
      </c>
      <c r="C259" s="38" t="s">
        <v>467</v>
      </c>
      <c r="D259" s="38">
        <v>159445</v>
      </c>
    </row>
    <row r="260" spans="1:4" ht="38.25" x14ac:dyDescent="0.25">
      <c r="A260" s="38">
        <v>159401</v>
      </c>
      <c r="B260" s="38" t="s">
        <v>285</v>
      </c>
      <c r="C260" s="38" t="s">
        <v>467</v>
      </c>
      <c r="D260" s="38">
        <v>159401</v>
      </c>
    </row>
    <row r="261" spans="1:4" ht="38.25" x14ac:dyDescent="0.25">
      <c r="A261" s="38">
        <v>159934</v>
      </c>
      <c r="B261" s="38" t="s">
        <v>286</v>
      </c>
      <c r="C261" s="38" t="s">
        <v>467</v>
      </c>
      <c r="D261" s="38">
        <v>159934</v>
      </c>
    </row>
    <row r="262" spans="1:4" ht="38.25" x14ac:dyDescent="0.25">
      <c r="A262" s="38">
        <v>159419</v>
      </c>
      <c r="B262" s="38" t="s">
        <v>287</v>
      </c>
      <c r="C262" s="38" t="s">
        <v>467</v>
      </c>
      <c r="D262" s="38">
        <v>159419</v>
      </c>
    </row>
    <row r="263" spans="1:4" ht="38.25" x14ac:dyDescent="0.25">
      <c r="A263" s="38">
        <v>159494</v>
      </c>
      <c r="B263" s="38" t="s">
        <v>288</v>
      </c>
      <c r="C263" s="38" t="s">
        <v>467</v>
      </c>
      <c r="D263" s="38">
        <v>159494</v>
      </c>
    </row>
    <row r="264" spans="1:4" ht="25.5" x14ac:dyDescent="0.25">
      <c r="A264" s="38">
        <v>159969</v>
      </c>
      <c r="B264" s="38" t="s">
        <v>289</v>
      </c>
      <c r="C264" s="38" t="s">
        <v>467</v>
      </c>
      <c r="D264" s="38">
        <v>159969</v>
      </c>
    </row>
    <row r="265" spans="1:4" ht="38.25" x14ac:dyDescent="0.25">
      <c r="A265" s="38">
        <v>159386</v>
      </c>
      <c r="B265" s="38" t="s">
        <v>290</v>
      </c>
      <c r="C265" s="38" t="s">
        <v>467</v>
      </c>
      <c r="D265" s="38">
        <v>159386</v>
      </c>
    </row>
    <row r="266" spans="1:4" ht="38.25" x14ac:dyDescent="0.25">
      <c r="A266" s="38">
        <v>159379</v>
      </c>
      <c r="B266" s="38" t="s">
        <v>291</v>
      </c>
      <c r="C266" s="38" t="s">
        <v>467</v>
      </c>
      <c r="D266" s="38">
        <v>159379</v>
      </c>
    </row>
    <row r="267" spans="1:4" ht="38.25" x14ac:dyDescent="0.25">
      <c r="A267" s="38">
        <v>159733</v>
      </c>
      <c r="B267" s="38" t="s">
        <v>292</v>
      </c>
      <c r="C267" s="38" t="s">
        <v>467</v>
      </c>
      <c r="D267" s="38">
        <v>159733</v>
      </c>
    </row>
    <row r="268" spans="1:4" ht="38.25" x14ac:dyDescent="0.25">
      <c r="A268" s="38">
        <v>160130</v>
      </c>
      <c r="B268" s="38" t="s">
        <v>293</v>
      </c>
      <c r="C268" s="38" t="s">
        <v>467</v>
      </c>
      <c r="D268" s="38">
        <v>160130</v>
      </c>
    </row>
    <row r="269" spans="1:4" ht="38.25" x14ac:dyDescent="0.25">
      <c r="A269" s="38">
        <v>159880</v>
      </c>
      <c r="B269" s="38" t="s">
        <v>294</v>
      </c>
      <c r="C269" s="38" t="s">
        <v>467</v>
      </c>
      <c r="D269" s="38">
        <v>159880</v>
      </c>
    </row>
    <row r="270" spans="1:4" ht="51" x14ac:dyDescent="0.25">
      <c r="A270" s="38">
        <v>159978</v>
      </c>
      <c r="B270" s="38" t="s">
        <v>295</v>
      </c>
      <c r="C270" s="38" t="s">
        <v>467</v>
      </c>
      <c r="D270" s="38">
        <v>159978</v>
      </c>
    </row>
    <row r="271" spans="1:4" ht="25.5" x14ac:dyDescent="0.25">
      <c r="A271" s="38">
        <v>159908</v>
      </c>
      <c r="B271" s="38" t="s">
        <v>296</v>
      </c>
      <c r="C271" s="38">
        <v>2020</v>
      </c>
      <c r="D271" s="38">
        <v>159908</v>
      </c>
    </row>
    <row r="272" spans="1:4" ht="38.25" x14ac:dyDescent="0.25">
      <c r="A272" s="38">
        <v>159496</v>
      </c>
      <c r="B272" s="38" t="s">
        <v>297</v>
      </c>
      <c r="C272" s="38" t="s">
        <v>467</v>
      </c>
      <c r="D272" s="38">
        <v>159496</v>
      </c>
    </row>
    <row r="273" spans="1:4" ht="38.25" x14ac:dyDescent="0.25">
      <c r="A273" s="38">
        <v>159340</v>
      </c>
      <c r="B273" s="38" t="s">
        <v>298</v>
      </c>
      <c r="C273" s="38" t="s">
        <v>467</v>
      </c>
      <c r="D273" s="38">
        <v>159340</v>
      </c>
    </row>
    <row r="274" spans="1:4" x14ac:dyDescent="0.25">
      <c r="A274" s="38">
        <v>159548</v>
      </c>
      <c r="B274" s="38" t="s">
        <v>299</v>
      </c>
      <c r="C274" s="38">
        <v>2024</v>
      </c>
      <c r="D274" s="38">
        <v>159548</v>
      </c>
    </row>
    <row r="275" spans="1:4" ht="38.25" x14ac:dyDescent="0.25">
      <c r="A275" s="38">
        <v>159487</v>
      </c>
      <c r="B275" s="38" t="s">
        <v>300</v>
      </c>
      <c r="C275" s="38" t="s">
        <v>467</v>
      </c>
      <c r="D275" s="38">
        <v>159487</v>
      </c>
    </row>
    <row r="276" spans="1:4" ht="38.25" x14ac:dyDescent="0.25">
      <c r="A276" s="38">
        <v>159939</v>
      </c>
      <c r="B276" s="38" t="s">
        <v>301</v>
      </c>
      <c r="C276" s="38" t="s">
        <v>467</v>
      </c>
      <c r="D276" s="38">
        <v>159939</v>
      </c>
    </row>
    <row r="277" spans="1:4" ht="38.25" x14ac:dyDescent="0.25">
      <c r="A277" s="38">
        <v>160454</v>
      </c>
      <c r="B277" s="38" t="s">
        <v>302</v>
      </c>
      <c r="C277" s="38" t="s">
        <v>467</v>
      </c>
      <c r="D277" s="38">
        <v>160454</v>
      </c>
    </row>
    <row r="278" spans="1:4" ht="38.25" x14ac:dyDescent="0.25">
      <c r="A278" s="38">
        <v>159567</v>
      </c>
      <c r="B278" s="38" t="s">
        <v>303</v>
      </c>
      <c r="C278" s="38" t="s">
        <v>467</v>
      </c>
      <c r="D278" s="38">
        <v>159567</v>
      </c>
    </row>
    <row r="279" spans="1:4" ht="38.25" x14ac:dyDescent="0.25">
      <c r="A279" s="38">
        <v>159461</v>
      </c>
      <c r="B279" s="38" t="s">
        <v>304</v>
      </c>
      <c r="C279" s="38" t="s">
        <v>467</v>
      </c>
      <c r="D279" s="38">
        <v>159461</v>
      </c>
    </row>
    <row r="280" spans="1:4" ht="25.5" x14ac:dyDescent="0.25">
      <c r="A280" s="38">
        <v>160155</v>
      </c>
      <c r="B280" s="38" t="s">
        <v>305</v>
      </c>
      <c r="C280" s="38">
        <v>2022</v>
      </c>
      <c r="D280" s="38">
        <v>160155</v>
      </c>
    </row>
    <row r="281" spans="1:4" ht="38.25" x14ac:dyDescent="0.25">
      <c r="A281" s="38">
        <v>159975</v>
      </c>
      <c r="B281" s="38" t="s">
        <v>306</v>
      </c>
      <c r="C281" s="38" t="s">
        <v>467</v>
      </c>
      <c r="D281" s="38">
        <v>159975</v>
      </c>
    </row>
    <row r="282" spans="1:4" ht="38.25" x14ac:dyDescent="0.25">
      <c r="A282" s="38">
        <v>159937</v>
      </c>
      <c r="B282" s="38" t="s">
        <v>307</v>
      </c>
      <c r="C282" s="38" t="s">
        <v>467</v>
      </c>
      <c r="D282" s="38">
        <v>159937</v>
      </c>
    </row>
    <row r="283" spans="1:4" ht="38.25" x14ac:dyDescent="0.25">
      <c r="A283" s="38">
        <v>159960</v>
      </c>
      <c r="B283" s="38" t="s">
        <v>308</v>
      </c>
      <c r="C283" s="38" t="s">
        <v>467</v>
      </c>
      <c r="D283" s="38">
        <v>159960</v>
      </c>
    </row>
    <row r="284" spans="1:4" ht="38.25" x14ac:dyDescent="0.25">
      <c r="A284" s="38">
        <v>159393</v>
      </c>
      <c r="B284" s="38" t="s">
        <v>309</v>
      </c>
      <c r="C284" s="38" t="s">
        <v>467</v>
      </c>
      <c r="D284" s="38">
        <v>159393</v>
      </c>
    </row>
    <row r="285" spans="1:4" ht="38.25" x14ac:dyDescent="0.25">
      <c r="A285" s="38">
        <v>159930</v>
      </c>
      <c r="B285" s="38" t="s">
        <v>310</v>
      </c>
      <c r="C285" s="38" t="s">
        <v>467</v>
      </c>
      <c r="D285" s="38">
        <v>159930</v>
      </c>
    </row>
    <row r="286" spans="1:4" ht="51" x14ac:dyDescent="0.25">
      <c r="A286" s="38">
        <v>159327</v>
      </c>
      <c r="B286" s="38" t="s">
        <v>311</v>
      </c>
      <c r="C286" s="38" t="s">
        <v>467</v>
      </c>
      <c r="D286" s="38">
        <v>159327</v>
      </c>
    </row>
    <row r="287" spans="1:4" ht="38.25" x14ac:dyDescent="0.25">
      <c r="A287" s="38">
        <v>159560</v>
      </c>
      <c r="B287" s="38" t="s">
        <v>312</v>
      </c>
      <c r="C287" s="38" t="s">
        <v>467</v>
      </c>
      <c r="D287" s="38">
        <v>159560</v>
      </c>
    </row>
    <row r="288" spans="1:4" ht="38.25" x14ac:dyDescent="0.25">
      <c r="A288" s="38">
        <v>159279</v>
      </c>
      <c r="B288" s="38" t="s">
        <v>313</v>
      </c>
      <c r="C288" s="38" t="s">
        <v>467</v>
      </c>
      <c r="D288" s="38">
        <v>159279</v>
      </c>
    </row>
    <row r="289" spans="1:4" ht="51" x14ac:dyDescent="0.25">
      <c r="A289" s="38">
        <v>160230</v>
      </c>
      <c r="B289" s="38" t="s">
        <v>314</v>
      </c>
      <c r="C289" s="38" t="s">
        <v>467</v>
      </c>
      <c r="D289" s="38">
        <v>160230</v>
      </c>
    </row>
    <row r="290" spans="1:4" ht="38.25" x14ac:dyDescent="0.25">
      <c r="A290" s="38">
        <v>160165</v>
      </c>
      <c r="B290" s="38" t="s">
        <v>315</v>
      </c>
      <c r="C290" s="38" t="s">
        <v>467</v>
      </c>
      <c r="D290" s="38">
        <v>160165</v>
      </c>
    </row>
    <row r="291" spans="1:4" ht="38.25" x14ac:dyDescent="0.25">
      <c r="A291" s="38">
        <v>159900</v>
      </c>
      <c r="B291" s="38" t="s">
        <v>316</v>
      </c>
      <c r="C291" s="38">
        <v>2021</v>
      </c>
      <c r="D291" s="38">
        <v>159900</v>
      </c>
    </row>
    <row r="292" spans="1:4" ht="38.25" x14ac:dyDescent="0.25">
      <c r="A292" s="38">
        <v>159136</v>
      </c>
      <c r="B292" s="38" t="s">
        <v>317</v>
      </c>
      <c r="C292" s="38" t="s">
        <v>467</v>
      </c>
      <c r="D292" s="38">
        <v>159136</v>
      </c>
    </row>
    <row r="293" spans="1:4" ht="38.25" x14ac:dyDescent="0.25">
      <c r="A293" s="38">
        <v>159877</v>
      </c>
      <c r="B293" s="38" t="s">
        <v>318</v>
      </c>
      <c r="C293" s="38" t="s">
        <v>467</v>
      </c>
      <c r="D293" s="38">
        <v>159877</v>
      </c>
    </row>
    <row r="294" spans="1:4" ht="25.5" x14ac:dyDescent="0.25">
      <c r="A294" s="38">
        <v>159317</v>
      </c>
      <c r="B294" s="38" t="s">
        <v>319</v>
      </c>
      <c r="C294" s="38">
        <v>2020</v>
      </c>
      <c r="D294" s="38">
        <v>159317</v>
      </c>
    </row>
    <row r="295" spans="1:4" ht="25.5" x14ac:dyDescent="0.25">
      <c r="A295" s="38">
        <v>159132</v>
      </c>
      <c r="B295" s="38" t="s">
        <v>320</v>
      </c>
      <c r="C295" s="38" t="s">
        <v>467</v>
      </c>
      <c r="D295" s="38">
        <v>159132</v>
      </c>
    </row>
    <row r="296" spans="1:4" ht="38.25" x14ac:dyDescent="0.25">
      <c r="A296" s="38">
        <v>159470</v>
      </c>
      <c r="B296" s="38" t="s">
        <v>321</v>
      </c>
      <c r="C296" s="38" t="s">
        <v>467</v>
      </c>
      <c r="D296" s="38">
        <v>159470</v>
      </c>
    </row>
    <row r="297" spans="1:4" ht="25.5" x14ac:dyDescent="0.25">
      <c r="A297" s="38">
        <v>159145</v>
      </c>
      <c r="B297" s="38" t="s">
        <v>322</v>
      </c>
      <c r="C297" s="38" t="s">
        <v>467</v>
      </c>
      <c r="D297" s="38">
        <v>159145</v>
      </c>
    </row>
    <row r="298" spans="1:4" ht="38.25" x14ac:dyDescent="0.25">
      <c r="A298" s="38">
        <v>159177</v>
      </c>
      <c r="B298" s="38" t="s">
        <v>323</v>
      </c>
      <c r="C298" s="38" t="s">
        <v>467</v>
      </c>
      <c r="D298" s="38">
        <v>159177</v>
      </c>
    </row>
    <row r="299" spans="1:4" ht="25.5" x14ac:dyDescent="0.25">
      <c r="A299" s="38">
        <v>159142</v>
      </c>
      <c r="B299" s="38" t="s">
        <v>324</v>
      </c>
      <c r="C299" s="38" t="s">
        <v>467</v>
      </c>
      <c r="D299" s="38">
        <v>159142</v>
      </c>
    </row>
    <row r="300" spans="1:4" ht="38.25" x14ac:dyDescent="0.25">
      <c r="A300" s="38">
        <v>159366</v>
      </c>
      <c r="B300" s="38" t="s">
        <v>325</v>
      </c>
      <c r="C300" s="38" t="s">
        <v>467</v>
      </c>
      <c r="D300" s="38">
        <v>159366</v>
      </c>
    </row>
    <row r="301" spans="1:4" ht="38.25" x14ac:dyDescent="0.25">
      <c r="A301" s="38">
        <v>160510</v>
      </c>
      <c r="B301" s="38" t="s">
        <v>326</v>
      </c>
      <c r="C301" s="38" t="s">
        <v>467</v>
      </c>
      <c r="D301" s="38">
        <v>160510</v>
      </c>
    </row>
    <row r="302" spans="1:4" ht="51" x14ac:dyDescent="0.25">
      <c r="A302" s="38">
        <v>159390</v>
      </c>
      <c r="B302" s="38" t="s">
        <v>327</v>
      </c>
      <c r="C302" s="38" t="s">
        <v>467</v>
      </c>
      <c r="D302" s="38">
        <v>159390</v>
      </c>
    </row>
    <row r="303" spans="1:4" ht="51" x14ac:dyDescent="0.25">
      <c r="A303" s="38">
        <v>159354</v>
      </c>
      <c r="B303" s="38" t="s">
        <v>328</v>
      </c>
      <c r="C303" s="38" t="s">
        <v>467</v>
      </c>
      <c r="D303" s="38">
        <v>159354</v>
      </c>
    </row>
    <row r="304" spans="1:4" ht="25.5" x14ac:dyDescent="0.25">
      <c r="A304" s="38">
        <v>159367</v>
      </c>
      <c r="B304" s="38" t="s">
        <v>329</v>
      </c>
      <c r="C304" s="38" t="s">
        <v>467</v>
      </c>
      <c r="D304" s="38">
        <v>159367</v>
      </c>
    </row>
    <row r="305" spans="1:4" ht="51" x14ac:dyDescent="0.25">
      <c r="A305" s="38">
        <v>160297</v>
      </c>
      <c r="B305" s="38" t="s">
        <v>330</v>
      </c>
      <c r="C305" s="38" t="s">
        <v>467</v>
      </c>
      <c r="D305" s="38">
        <v>160297</v>
      </c>
    </row>
    <row r="306" spans="1:4" ht="51" x14ac:dyDescent="0.25">
      <c r="A306" s="38">
        <v>160175</v>
      </c>
      <c r="B306" s="38" t="s">
        <v>331</v>
      </c>
      <c r="C306" s="38" t="s">
        <v>467</v>
      </c>
      <c r="D306" s="38">
        <v>160175</v>
      </c>
    </row>
    <row r="307" spans="1:4" ht="51" x14ac:dyDescent="0.25">
      <c r="A307" s="38">
        <v>160190</v>
      </c>
      <c r="B307" s="38" t="s">
        <v>332</v>
      </c>
      <c r="C307" s="38" t="s">
        <v>467</v>
      </c>
      <c r="D307" s="38">
        <v>160190</v>
      </c>
    </row>
    <row r="308" spans="1:4" ht="38.25" x14ac:dyDescent="0.25">
      <c r="A308" s="38">
        <v>159865</v>
      </c>
      <c r="B308" s="38" t="s">
        <v>333</v>
      </c>
      <c r="C308" s="38" t="s">
        <v>467</v>
      </c>
      <c r="D308" s="38">
        <v>159865</v>
      </c>
    </row>
    <row r="309" spans="1:4" ht="51" x14ac:dyDescent="0.25">
      <c r="A309" s="38">
        <v>160057</v>
      </c>
      <c r="B309" s="38" t="s">
        <v>334</v>
      </c>
      <c r="C309" s="38" t="s">
        <v>467</v>
      </c>
      <c r="D309" s="38">
        <v>160057</v>
      </c>
    </row>
    <row r="310" spans="1:4" ht="38.25" x14ac:dyDescent="0.25">
      <c r="A310" s="38">
        <v>159913</v>
      </c>
      <c r="B310" s="38" t="s">
        <v>335</v>
      </c>
      <c r="C310" s="38" t="s">
        <v>467</v>
      </c>
      <c r="D310" s="38">
        <v>159913</v>
      </c>
    </row>
    <row r="311" spans="1:4" ht="38.25" x14ac:dyDescent="0.25">
      <c r="A311" s="38">
        <v>159888</v>
      </c>
      <c r="B311" s="38" t="s">
        <v>336</v>
      </c>
      <c r="C311" s="38">
        <v>2021</v>
      </c>
      <c r="D311" s="38">
        <v>159888</v>
      </c>
    </row>
    <row r="312" spans="1:4" ht="38.25" x14ac:dyDescent="0.25">
      <c r="A312" s="38">
        <v>160002</v>
      </c>
      <c r="B312" s="38" t="s">
        <v>337</v>
      </c>
      <c r="C312" s="38" t="s">
        <v>467</v>
      </c>
      <c r="D312" s="38">
        <v>160002</v>
      </c>
    </row>
    <row r="313" spans="1:4" ht="38.25" x14ac:dyDescent="0.25">
      <c r="A313" s="38">
        <v>159936</v>
      </c>
      <c r="B313" s="38" t="s">
        <v>338</v>
      </c>
      <c r="C313" s="38" t="s">
        <v>467</v>
      </c>
      <c r="D313" s="38">
        <v>159936</v>
      </c>
    </row>
    <row r="314" spans="1:4" ht="25.5" x14ac:dyDescent="0.25">
      <c r="A314" s="38">
        <v>159493</v>
      </c>
      <c r="B314" s="38" t="s">
        <v>339</v>
      </c>
      <c r="C314" s="38" t="s">
        <v>467</v>
      </c>
      <c r="D314" s="38">
        <v>159493</v>
      </c>
    </row>
    <row r="315" spans="1:4" ht="25.5" x14ac:dyDescent="0.25">
      <c r="A315" s="38">
        <v>159433</v>
      </c>
      <c r="B315" s="38" t="s">
        <v>340</v>
      </c>
      <c r="C315" s="38">
        <v>2020</v>
      </c>
      <c r="D315" s="38">
        <v>159433</v>
      </c>
    </row>
    <row r="316" spans="1:4" ht="25.5" x14ac:dyDescent="0.25">
      <c r="A316" s="38">
        <v>158995</v>
      </c>
      <c r="B316" s="38" t="s">
        <v>341</v>
      </c>
      <c r="C316" s="38" t="s">
        <v>467</v>
      </c>
      <c r="D316" s="38">
        <v>158995</v>
      </c>
    </row>
    <row r="317" spans="1:4" ht="38.25" x14ac:dyDescent="0.25">
      <c r="A317" s="38">
        <v>160087</v>
      </c>
      <c r="B317" s="38" t="s">
        <v>342</v>
      </c>
      <c r="C317" s="38">
        <v>2021</v>
      </c>
      <c r="D317" s="38">
        <v>160087</v>
      </c>
    </row>
    <row r="318" spans="1:4" ht="25.5" x14ac:dyDescent="0.25">
      <c r="A318" s="38">
        <v>159233</v>
      </c>
      <c r="B318" s="38" t="s">
        <v>343</v>
      </c>
      <c r="C318" s="38" t="s">
        <v>467</v>
      </c>
      <c r="D318" s="38">
        <v>159233</v>
      </c>
    </row>
    <row r="319" spans="1:4" ht="38.25" x14ac:dyDescent="0.25">
      <c r="A319" s="38">
        <v>159083</v>
      </c>
      <c r="B319" s="38" t="s">
        <v>344</v>
      </c>
      <c r="C319" s="38" t="s">
        <v>467</v>
      </c>
      <c r="D319" s="38">
        <v>159083</v>
      </c>
    </row>
    <row r="320" spans="1:4" ht="38.25" x14ac:dyDescent="0.25">
      <c r="A320" s="38">
        <v>159084</v>
      </c>
      <c r="B320" s="38" t="s">
        <v>345</v>
      </c>
      <c r="C320" s="38" t="s">
        <v>467</v>
      </c>
      <c r="D320" s="38">
        <v>159084</v>
      </c>
    </row>
    <row r="321" spans="1:4" ht="25.5" x14ac:dyDescent="0.25">
      <c r="A321" s="38">
        <v>159500</v>
      </c>
      <c r="B321" s="38" t="s">
        <v>346</v>
      </c>
      <c r="C321" s="38" t="s">
        <v>467</v>
      </c>
      <c r="D321" s="38">
        <v>159500</v>
      </c>
    </row>
    <row r="322" spans="1:4" ht="38.25" x14ac:dyDescent="0.25">
      <c r="A322" s="38">
        <v>158844</v>
      </c>
      <c r="B322" s="38" t="s">
        <v>347</v>
      </c>
      <c r="C322" s="38">
        <v>2024</v>
      </c>
      <c r="D322" s="38">
        <v>158844</v>
      </c>
    </row>
    <row r="323" spans="1:4" ht="25.5" x14ac:dyDescent="0.25">
      <c r="A323" s="38">
        <v>159400</v>
      </c>
      <c r="B323" s="38" t="s">
        <v>348</v>
      </c>
      <c r="C323" s="38" t="s">
        <v>467</v>
      </c>
      <c r="D323" s="38">
        <v>159400</v>
      </c>
    </row>
    <row r="324" spans="1:4" ht="38.25" x14ac:dyDescent="0.25">
      <c r="A324" s="38">
        <v>159436</v>
      </c>
      <c r="B324" s="38" t="s">
        <v>349</v>
      </c>
      <c r="C324" s="38">
        <v>2021</v>
      </c>
      <c r="D324" s="38">
        <v>159436</v>
      </c>
    </row>
    <row r="325" spans="1:4" ht="38.25" x14ac:dyDescent="0.25">
      <c r="A325" s="38">
        <v>159914</v>
      </c>
      <c r="B325" s="38" t="s">
        <v>350</v>
      </c>
      <c r="C325" s="38">
        <v>2021</v>
      </c>
      <c r="D325" s="38">
        <v>159914</v>
      </c>
    </row>
    <row r="326" spans="1:4" ht="38.25" x14ac:dyDescent="0.25">
      <c r="A326" s="38">
        <v>159523</v>
      </c>
      <c r="B326" s="38" t="s">
        <v>351</v>
      </c>
      <c r="C326" s="38" t="s">
        <v>467</v>
      </c>
      <c r="D326" s="38">
        <v>159523</v>
      </c>
    </row>
    <row r="327" spans="1:4" ht="38.25" x14ac:dyDescent="0.25">
      <c r="A327" s="38">
        <v>159350</v>
      </c>
      <c r="B327" s="38" t="s">
        <v>352</v>
      </c>
      <c r="C327" s="38" t="s">
        <v>467</v>
      </c>
      <c r="D327" s="38">
        <v>159350</v>
      </c>
    </row>
    <row r="328" spans="1:4" ht="25.5" x14ac:dyDescent="0.25">
      <c r="A328" s="38">
        <v>159965</v>
      </c>
      <c r="B328" s="38" t="s">
        <v>353</v>
      </c>
      <c r="C328" s="38" t="s">
        <v>467</v>
      </c>
      <c r="D328" s="38">
        <v>159965</v>
      </c>
    </row>
    <row r="329" spans="1:4" ht="38.25" x14ac:dyDescent="0.25">
      <c r="A329" s="38">
        <v>159610</v>
      </c>
      <c r="B329" s="38" t="s">
        <v>354</v>
      </c>
      <c r="C329" s="38" t="s">
        <v>467</v>
      </c>
      <c r="D329" s="38">
        <v>159610</v>
      </c>
    </row>
    <row r="330" spans="1:4" ht="38.25" x14ac:dyDescent="0.25">
      <c r="A330" s="38">
        <v>160037</v>
      </c>
      <c r="B330" s="38" t="s">
        <v>355</v>
      </c>
      <c r="C330" s="38" t="s">
        <v>467</v>
      </c>
      <c r="D330" s="38">
        <v>160037</v>
      </c>
    </row>
    <row r="331" spans="1:4" ht="38.25" x14ac:dyDescent="0.25">
      <c r="A331" s="38">
        <v>159329</v>
      </c>
      <c r="B331" s="38" t="s">
        <v>356</v>
      </c>
      <c r="C331" s="38" t="s">
        <v>467</v>
      </c>
      <c r="D331" s="38">
        <v>159329</v>
      </c>
    </row>
    <row r="332" spans="1:4" ht="38.25" x14ac:dyDescent="0.25">
      <c r="A332" s="38">
        <v>159882</v>
      </c>
      <c r="B332" s="38" t="s">
        <v>357</v>
      </c>
      <c r="C332" s="38" t="s">
        <v>467</v>
      </c>
      <c r="D332" s="38">
        <v>159882</v>
      </c>
    </row>
    <row r="333" spans="1:4" ht="38.25" x14ac:dyDescent="0.25">
      <c r="A333" s="38">
        <v>159991</v>
      </c>
      <c r="B333" s="38" t="s">
        <v>358</v>
      </c>
      <c r="C333" s="38" t="s">
        <v>467</v>
      </c>
      <c r="D333" s="38">
        <v>159991</v>
      </c>
    </row>
    <row r="334" spans="1:4" ht="63.75" x14ac:dyDescent="0.25">
      <c r="A334" s="38">
        <v>160338</v>
      </c>
      <c r="B334" s="38" t="s">
        <v>359</v>
      </c>
      <c r="C334" s="38" t="s">
        <v>467</v>
      </c>
      <c r="D334" s="38">
        <v>160338</v>
      </c>
    </row>
    <row r="335" spans="1:4" ht="25.5" x14ac:dyDescent="0.25">
      <c r="A335" s="38">
        <v>159450</v>
      </c>
      <c r="B335" s="38" t="s">
        <v>360</v>
      </c>
      <c r="C335" s="38" t="s">
        <v>467</v>
      </c>
      <c r="D335" s="38">
        <v>159450</v>
      </c>
    </row>
    <row r="336" spans="1:4" ht="38.25" x14ac:dyDescent="0.25">
      <c r="A336" s="38">
        <v>159879</v>
      </c>
      <c r="B336" s="38" t="s">
        <v>361</v>
      </c>
      <c r="C336" s="38" t="s">
        <v>467</v>
      </c>
      <c r="D336" s="38">
        <v>159879</v>
      </c>
    </row>
    <row r="337" spans="1:4" ht="38.25" x14ac:dyDescent="0.25">
      <c r="A337" s="38">
        <v>159929</v>
      </c>
      <c r="B337" s="38" t="s">
        <v>362</v>
      </c>
      <c r="C337" s="38" t="s">
        <v>467</v>
      </c>
      <c r="D337" s="38">
        <v>159929</v>
      </c>
    </row>
    <row r="338" spans="1:4" ht="38.25" x14ac:dyDescent="0.25">
      <c r="A338" s="38">
        <v>159521</v>
      </c>
      <c r="B338" s="38" t="s">
        <v>363</v>
      </c>
      <c r="C338" s="38" t="s">
        <v>467</v>
      </c>
      <c r="D338" s="38">
        <v>159521</v>
      </c>
    </row>
    <row r="339" spans="1:4" ht="89.25" x14ac:dyDescent="0.25">
      <c r="A339" s="38">
        <v>159832</v>
      </c>
      <c r="B339" s="38" t="s">
        <v>364</v>
      </c>
      <c r="C339" s="38" t="s">
        <v>467</v>
      </c>
      <c r="D339" s="38">
        <v>159832</v>
      </c>
    </row>
    <row r="340" spans="1:4" ht="38.25" x14ac:dyDescent="0.25">
      <c r="A340" s="38">
        <v>159190</v>
      </c>
      <c r="B340" s="38" t="s">
        <v>365</v>
      </c>
      <c r="C340" s="38" t="s">
        <v>467</v>
      </c>
      <c r="D340" s="38">
        <v>159190</v>
      </c>
    </row>
    <row r="341" spans="1:4" ht="38.25" x14ac:dyDescent="0.25">
      <c r="A341" s="38">
        <v>159983</v>
      </c>
      <c r="B341" s="38" t="s">
        <v>366</v>
      </c>
      <c r="C341" s="38" t="s">
        <v>467</v>
      </c>
      <c r="D341" s="38">
        <v>159983</v>
      </c>
    </row>
    <row r="342" spans="1:4" ht="38.25" x14ac:dyDescent="0.25">
      <c r="A342" s="38">
        <v>159519</v>
      </c>
      <c r="B342" s="38" t="s">
        <v>367</v>
      </c>
      <c r="C342" s="38" t="s">
        <v>467</v>
      </c>
      <c r="D342" s="38">
        <v>159519</v>
      </c>
    </row>
    <row r="343" spans="1:4" ht="38.25" x14ac:dyDescent="0.25">
      <c r="A343" s="38">
        <v>159977</v>
      </c>
      <c r="B343" s="38" t="s">
        <v>368</v>
      </c>
      <c r="C343" s="38" t="s">
        <v>467</v>
      </c>
      <c r="D343" s="38">
        <v>159977</v>
      </c>
    </row>
    <row r="344" spans="1:4" ht="25.5" x14ac:dyDescent="0.25">
      <c r="A344" s="38">
        <v>160464</v>
      </c>
      <c r="B344" s="38" t="s">
        <v>369</v>
      </c>
      <c r="C344" s="38" t="s">
        <v>467</v>
      </c>
      <c r="D344" s="38">
        <v>160464</v>
      </c>
    </row>
    <row r="345" spans="1:4" ht="38.25" x14ac:dyDescent="0.25">
      <c r="A345" s="38">
        <v>159919</v>
      </c>
      <c r="B345" s="38" t="s">
        <v>370</v>
      </c>
      <c r="C345" s="38" t="s">
        <v>467</v>
      </c>
      <c r="D345" s="38">
        <v>159919</v>
      </c>
    </row>
    <row r="346" spans="1:4" ht="38.25" x14ac:dyDescent="0.25">
      <c r="A346" s="38">
        <v>159966</v>
      </c>
      <c r="B346" s="38" t="s">
        <v>371</v>
      </c>
      <c r="C346" s="38" t="s">
        <v>467</v>
      </c>
      <c r="D346" s="38">
        <v>159966</v>
      </c>
    </row>
    <row r="347" spans="1:4" ht="89.25" x14ac:dyDescent="0.25">
      <c r="A347" s="38">
        <v>160231</v>
      </c>
      <c r="B347" s="38" t="s">
        <v>372</v>
      </c>
      <c r="C347" s="38" t="s">
        <v>467</v>
      </c>
      <c r="D347" s="38">
        <v>160231</v>
      </c>
    </row>
    <row r="348" spans="1:4" ht="38.25" x14ac:dyDescent="0.25">
      <c r="A348" s="38">
        <v>159838</v>
      </c>
      <c r="B348" s="38" t="s">
        <v>373</v>
      </c>
      <c r="C348" s="38" t="s">
        <v>467</v>
      </c>
      <c r="D348" s="38">
        <v>159838</v>
      </c>
    </row>
    <row r="349" spans="1:4" ht="38.25" x14ac:dyDescent="0.25">
      <c r="A349" s="38">
        <v>159906</v>
      </c>
      <c r="B349" s="38" t="s">
        <v>374</v>
      </c>
      <c r="C349" s="38" t="s">
        <v>467</v>
      </c>
      <c r="D349" s="38">
        <v>159906</v>
      </c>
    </row>
    <row r="350" spans="1:4" ht="38.25" x14ac:dyDescent="0.25">
      <c r="A350" s="38">
        <v>159442</v>
      </c>
      <c r="B350" s="38" t="s">
        <v>375</v>
      </c>
      <c r="C350" s="38" t="s">
        <v>467</v>
      </c>
      <c r="D350" s="38">
        <v>159442</v>
      </c>
    </row>
    <row r="351" spans="1:4" ht="38.25" x14ac:dyDescent="0.25">
      <c r="A351" s="38">
        <v>159447</v>
      </c>
      <c r="B351" s="38" t="s">
        <v>376</v>
      </c>
      <c r="C351" s="38" t="s">
        <v>467</v>
      </c>
      <c r="D351" s="38">
        <v>159447</v>
      </c>
    </row>
    <row r="352" spans="1:4" ht="38.25" x14ac:dyDescent="0.25">
      <c r="A352" s="38">
        <v>159453</v>
      </c>
      <c r="B352" s="38" t="s">
        <v>377</v>
      </c>
      <c r="C352" s="38" t="s">
        <v>467</v>
      </c>
      <c r="D352" s="38">
        <v>159453</v>
      </c>
    </row>
    <row r="353" spans="1:4" ht="38.25" x14ac:dyDescent="0.25">
      <c r="A353" s="38">
        <v>159953</v>
      </c>
      <c r="B353" s="38" t="s">
        <v>378</v>
      </c>
      <c r="C353" s="38" t="s">
        <v>467</v>
      </c>
      <c r="D353" s="38">
        <v>159953</v>
      </c>
    </row>
    <row r="354" spans="1:4" ht="51" x14ac:dyDescent="0.25">
      <c r="A354" s="38">
        <v>159986</v>
      </c>
      <c r="B354" s="38" t="s">
        <v>379</v>
      </c>
      <c r="C354" s="38" t="s">
        <v>467</v>
      </c>
      <c r="D354" s="38">
        <v>159986</v>
      </c>
    </row>
    <row r="355" spans="1:4" ht="51" x14ac:dyDescent="0.25">
      <c r="A355" s="38">
        <v>159958</v>
      </c>
      <c r="B355" s="38" t="s">
        <v>380</v>
      </c>
      <c r="C355" s="38" t="s">
        <v>467</v>
      </c>
      <c r="D355" s="38">
        <v>159958</v>
      </c>
    </row>
    <row r="356" spans="1:4" ht="51" x14ac:dyDescent="0.25">
      <c r="A356" s="38">
        <v>160521</v>
      </c>
      <c r="B356" s="38" t="s">
        <v>466</v>
      </c>
      <c r="C356" s="38" t="s">
        <v>467</v>
      </c>
      <c r="D356" s="38">
        <v>160521</v>
      </c>
    </row>
    <row r="357" spans="1:4" ht="38.25" x14ac:dyDescent="0.25">
      <c r="A357" s="38">
        <v>159435</v>
      </c>
      <c r="B357" s="38" t="s">
        <v>381</v>
      </c>
      <c r="C357" s="38" t="s">
        <v>467</v>
      </c>
      <c r="D357" s="38">
        <v>159435</v>
      </c>
    </row>
    <row r="358" spans="1:4" ht="38.25" x14ac:dyDescent="0.25">
      <c r="A358" s="38">
        <v>159558</v>
      </c>
      <c r="B358" s="38" t="s">
        <v>382</v>
      </c>
      <c r="C358" s="38" t="s">
        <v>467</v>
      </c>
      <c r="D358" s="38">
        <v>159558</v>
      </c>
    </row>
    <row r="359" spans="1:4" ht="38.25" x14ac:dyDescent="0.25">
      <c r="A359" s="38">
        <v>159418</v>
      </c>
      <c r="B359" s="38" t="s">
        <v>383</v>
      </c>
      <c r="C359" s="38" t="s">
        <v>467</v>
      </c>
      <c r="D359" s="38">
        <v>159418</v>
      </c>
    </row>
    <row r="360" spans="1:4" ht="25.5" x14ac:dyDescent="0.25">
      <c r="A360" s="38">
        <v>159912</v>
      </c>
      <c r="B360" s="38" t="s">
        <v>384</v>
      </c>
      <c r="C360" s="38" t="s">
        <v>467</v>
      </c>
      <c r="D360" s="38">
        <v>159912</v>
      </c>
    </row>
    <row r="361" spans="1:4" ht="38.25" x14ac:dyDescent="0.25">
      <c r="A361" s="38">
        <v>159403</v>
      </c>
      <c r="B361" s="38" t="s">
        <v>385</v>
      </c>
      <c r="C361" s="38" t="s">
        <v>467</v>
      </c>
      <c r="D361" s="38">
        <v>159403</v>
      </c>
    </row>
    <row r="362" spans="1:4" ht="38.25" x14ac:dyDescent="0.25">
      <c r="A362" s="38">
        <v>160375</v>
      </c>
      <c r="B362" s="38" t="s">
        <v>386</v>
      </c>
      <c r="C362" s="38" t="s">
        <v>467</v>
      </c>
      <c r="D362" s="38">
        <v>160375</v>
      </c>
    </row>
    <row r="363" spans="1:4" ht="38.25" x14ac:dyDescent="0.25">
      <c r="A363" s="38">
        <v>159970</v>
      </c>
      <c r="B363" s="38" t="s">
        <v>387</v>
      </c>
      <c r="C363" s="38" t="s">
        <v>467</v>
      </c>
      <c r="D363" s="38">
        <v>159970</v>
      </c>
    </row>
    <row r="364" spans="1:4" ht="38.25" x14ac:dyDescent="0.25">
      <c r="A364" s="38">
        <v>159477</v>
      </c>
      <c r="B364" s="38" t="s">
        <v>388</v>
      </c>
      <c r="C364" s="38" t="s">
        <v>467</v>
      </c>
      <c r="D364" s="38">
        <v>159477</v>
      </c>
    </row>
    <row r="365" spans="1:4" ht="38.25" x14ac:dyDescent="0.25">
      <c r="A365" s="38">
        <v>159473</v>
      </c>
      <c r="B365" s="38" t="s">
        <v>389</v>
      </c>
      <c r="C365" s="38" t="s">
        <v>467</v>
      </c>
      <c r="D365" s="38">
        <v>159473</v>
      </c>
    </row>
    <row r="366" spans="1:4" ht="38.25" x14ac:dyDescent="0.25">
      <c r="A366" s="38">
        <v>159514</v>
      </c>
      <c r="B366" s="38" t="s">
        <v>390</v>
      </c>
      <c r="C366" s="38" t="s">
        <v>467</v>
      </c>
      <c r="D366" s="38">
        <v>159514</v>
      </c>
    </row>
    <row r="367" spans="1:4" ht="38.25" x14ac:dyDescent="0.25">
      <c r="A367" s="38">
        <v>159376</v>
      </c>
      <c r="B367" s="38" t="s">
        <v>391</v>
      </c>
      <c r="C367" s="38" t="s">
        <v>467</v>
      </c>
      <c r="D367" s="38">
        <v>159376</v>
      </c>
    </row>
    <row r="368" spans="1:4" ht="38.25" x14ac:dyDescent="0.25">
      <c r="A368" s="38">
        <v>159887</v>
      </c>
      <c r="B368" s="38" t="s">
        <v>392</v>
      </c>
      <c r="C368" s="38" t="s">
        <v>467</v>
      </c>
      <c r="D368" s="38">
        <v>159887</v>
      </c>
    </row>
    <row r="369" spans="1:4" ht="25.5" x14ac:dyDescent="0.25">
      <c r="A369" s="38">
        <v>159330</v>
      </c>
      <c r="B369" s="38" t="s">
        <v>393</v>
      </c>
      <c r="C369" s="38" t="s">
        <v>467</v>
      </c>
      <c r="D369" s="38">
        <v>159330</v>
      </c>
    </row>
    <row r="370" spans="1:4" ht="25.5" x14ac:dyDescent="0.25">
      <c r="A370" s="38">
        <v>159778</v>
      </c>
      <c r="B370" s="38" t="s">
        <v>394</v>
      </c>
      <c r="C370" s="38" t="s">
        <v>467</v>
      </c>
      <c r="D370" s="38">
        <v>159778</v>
      </c>
    </row>
    <row r="371" spans="1:4" ht="38.25" x14ac:dyDescent="0.25">
      <c r="A371" s="38">
        <v>159066</v>
      </c>
      <c r="B371" s="38" t="s">
        <v>395</v>
      </c>
      <c r="C371" s="38">
        <v>2021</v>
      </c>
      <c r="D371" s="38">
        <v>159066</v>
      </c>
    </row>
    <row r="372" spans="1:4" ht="51" x14ac:dyDescent="0.25">
      <c r="A372" s="38">
        <v>159095</v>
      </c>
      <c r="B372" s="38" t="s">
        <v>396</v>
      </c>
      <c r="C372" s="38">
        <v>2020</v>
      </c>
      <c r="D372" s="38">
        <v>159095</v>
      </c>
    </row>
    <row r="373" spans="1:4" ht="51" x14ac:dyDescent="0.25">
      <c r="A373" s="38">
        <v>160359</v>
      </c>
      <c r="B373" s="38" t="s">
        <v>397</v>
      </c>
      <c r="C373" s="38" t="s">
        <v>467</v>
      </c>
      <c r="D373" s="38">
        <v>160359</v>
      </c>
    </row>
    <row r="374" spans="1:4" ht="25.5" x14ac:dyDescent="0.25">
      <c r="A374" s="38">
        <v>159918</v>
      </c>
      <c r="B374" s="38" t="s">
        <v>398</v>
      </c>
      <c r="C374" s="38" t="s">
        <v>467</v>
      </c>
      <c r="D374" s="38">
        <v>159918</v>
      </c>
    </row>
  </sheetData>
  <autoFilter ref="A1:D374" xr:uid="{1C5A30CB-22C6-47F5-8AB8-77720CD27125}">
    <sortState xmlns:xlrd2="http://schemas.microsoft.com/office/spreadsheetml/2017/richdata2" ref="A2:D374">
      <sortCondition ref="B1:B374"/>
    </sortState>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4D7FE-4284-4F9B-8001-740922C919DD}">
  <dimension ref="A1:F28"/>
  <sheetViews>
    <sheetView workbookViewId="0">
      <selection activeCell="D33" sqref="D33"/>
    </sheetView>
  </sheetViews>
  <sheetFormatPr defaultRowHeight="15" x14ac:dyDescent="0.25"/>
  <cols>
    <col min="2" max="2" width="12.140625" customWidth="1"/>
    <col min="3" max="3" width="41.28515625" bestFit="1" customWidth="1"/>
    <col min="4" max="4" width="169.28515625" bestFit="1" customWidth="1"/>
    <col min="5" max="5" width="20.140625" bestFit="1" customWidth="1"/>
  </cols>
  <sheetData>
    <row r="1" spans="1:6" x14ac:dyDescent="0.25">
      <c r="A1" t="s">
        <v>504</v>
      </c>
      <c r="B1" t="s">
        <v>496</v>
      </c>
      <c r="C1" t="s">
        <v>505</v>
      </c>
      <c r="D1" t="s">
        <v>506</v>
      </c>
      <c r="E1" t="s">
        <v>507</v>
      </c>
      <c r="F1" t="s">
        <v>508</v>
      </c>
    </row>
    <row r="2" spans="1:6" x14ac:dyDescent="0.25">
      <c r="A2" t="s">
        <v>509</v>
      </c>
      <c r="B2">
        <f>VLOOKUP(E2,_sponsorList!B:D,3,FALSE)</f>
        <v>0</v>
      </c>
      <c r="C2" t="s">
        <v>510</v>
      </c>
      <c r="D2" t="s">
        <v>511</v>
      </c>
      <c r="E2" t="str">
        <f>'Grant Details'!G2</f>
        <v>Please Select</v>
      </c>
      <c r="F2">
        <v>0</v>
      </c>
    </row>
    <row r="3" spans="1:6" x14ac:dyDescent="0.25">
      <c r="A3" t="s">
        <v>509</v>
      </c>
      <c r="B3">
        <f>B2</f>
        <v>0</v>
      </c>
      <c r="C3" t="s">
        <v>510</v>
      </c>
      <c r="D3" t="s">
        <v>512</v>
      </c>
      <c r="E3">
        <f>'Grant Details'!D21</f>
        <v>0</v>
      </c>
      <c r="F3">
        <v>0</v>
      </c>
    </row>
    <row r="4" spans="1:6" x14ac:dyDescent="0.25">
      <c r="A4" t="s">
        <v>509</v>
      </c>
      <c r="B4">
        <f t="shared" ref="B4:B27" si="0">B3</f>
        <v>0</v>
      </c>
      <c r="C4" t="s">
        <v>510</v>
      </c>
      <c r="D4" t="s">
        <v>513</v>
      </c>
      <c r="E4">
        <f>'Grant Details'!D25</f>
        <v>0</v>
      </c>
      <c r="F4">
        <v>0</v>
      </c>
    </row>
    <row r="5" spans="1:6" x14ac:dyDescent="0.25">
      <c r="A5" t="s">
        <v>509</v>
      </c>
      <c r="B5">
        <f t="shared" si="0"/>
        <v>0</v>
      </c>
      <c r="C5" t="s">
        <v>510</v>
      </c>
      <c r="D5" t="s">
        <v>514</v>
      </c>
      <c r="E5">
        <f>'Grant Details'!D28</f>
        <v>0</v>
      </c>
      <c r="F5">
        <v>0</v>
      </c>
    </row>
    <row r="6" spans="1:6" x14ac:dyDescent="0.25">
      <c r="A6" t="s">
        <v>509</v>
      </c>
      <c r="B6">
        <f t="shared" si="0"/>
        <v>0</v>
      </c>
      <c r="C6" t="s">
        <v>510</v>
      </c>
      <c r="D6" t="s">
        <v>515</v>
      </c>
      <c r="E6">
        <f>'Grant Details'!D32</f>
        <v>0</v>
      </c>
      <c r="F6">
        <v>0</v>
      </c>
    </row>
    <row r="7" spans="1:6" x14ac:dyDescent="0.25">
      <c r="A7" s="94" t="s">
        <v>509</v>
      </c>
      <c r="B7" s="94">
        <f t="shared" si="0"/>
        <v>0</v>
      </c>
      <c r="C7" s="94" t="s">
        <v>521</v>
      </c>
      <c r="D7" s="94" t="str">
        <f>'Grant Questions'!D10</f>
        <v>Expand the number of sites participating in the summer meal programs</v>
      </c>
      <c r="E7" s="94">
        <f>'Grant Questions'!F10</f>
        <v>0</v>
      </c>
      <c r="F7" s="94">
        <f>IF(GrantDetails[[#This Row],[Answer]] =0,0,2)</f>
        <v>0</v>
      </c>
    </row>
    <row r="8" spans="1:6" x14ac:dyDescent="0.25">
      <c r="A8" s="94" t="s">
        <v>509</v>
      </c>
      <c r="B8" s="94">
        <f t="shared" si="0"/>
        <v>0</v>
      </c>
      <c r="C8" s="94" t="s">
        <v>521</v>
      </c>
      <c r="D8" s="94" t="str">
        <f>'Grant Questions'!D12</f>
        <v xml:space="preserve">Expand the reach of a current site (e.g., add a mobile route, or home delivery option, expand promotion efforts) </v>
      </c>
      <c r="E8" s="94">
        <f>'Grant Questions'!F12</f>
        <v>0</v>
      </c>
      <c r="F8" s="94">
        <f>IF(GrantDetails[[#This Row],[Answer]] =0,0,2)</f>
        <v>0</v>
      </c>
    </row>
    <row r="9" spans="1:6" x14ac:dyDescent="0.25">
      <c r="A9" s="94" t="s">
        <v>509</v>
      </c>
      <c r="B9" s="94">
        <f t="shared" si="0"/>
        <v>0</v>
      </c>
      <c r="C9" s="94" t="s">
        <v>521</v>
      </c>
      <c r="D9" s="94" t="str">
        <f>'Grant Questions'!D14</f>
        <v xml:space="preserve">Begin promotion of Washington's Farm-to-Summer Week and/or Summer Crunch efforts </v>
      </c>
      <c r="E9" s="94">
        <f>'Grant Questions'!F14</f>
        <v>0</v>
      </c>
      <c r="F9" s="94">
        <f>IF(GrantDetails[[#This Row],[Answer]] =0,0,2)</f>
        <v>0</v>
      </c>
    </row>
    <row r="10" spans="1:6" x14ac:dyDescent="0.25">
      <c r="A10" s="94" t="s">
        <v>509</v>
      </c>
      <c r="B10" s="94">
        <f t="shared" si="0"/>
        <v>0</v>
      </c>
      <c r="C10" s="94" t="s">
        <v>521</v>
      </c>
      <c r="D10" s="94" t="str">
        <f>'Grant Questions'!D16</f>
        <v xml:space="preserve">Improve meal quality (e.g., fewer processed foods, scratch cooking) </v>
      </c>
      <c r="E10" s="94">
        <f>'Grant Questions'!F16</f>
        <v>0</v>
      </c>
      <c r="F10" s="94">
        <f>IF(GrantDetails[[#This Row],[Answer]] =0,0,4)</f>
        <v>0</v>
      </c>
    </row>
    <row r="11" spans="1:6" x14ac:dyDescent="0.25">
      <c r="A11" t="s">
        <v>509</v>
      </c>
      <c r="B11">
        <f t="shared" si="0"/>
        <v>0</v>
      </c>
      <c r="C11" t="s">
        <v>522</v>
      </c>
      <c r="D11" t="str">
        <f>'Grant Questions'!D10</f>
        <v>Expand the number of sites participating in the summer meal programs</v>
      </c>
      <c r="E11" s="94">
        <f>'Grant Questions'!J10</f>
        <v>0</v>
      </c>
      <c r="F11">
        <f>IF(GrantDetails[[#This Row],[Answer]] =0,0,3)</f>
        <v>0</v>
      </c>
    </row>
    <row r="12" spans="1:6" x14ac:dyDescent="0.25">
      <c r="A12" t="s">
        <v>509</v>
      </c>
      <c r="B12">
        <f t="shared" si="0"/>
        <v>0</v>
      </c>
      <c r="C12" t="s">
        <v>522</v>
      </c>
      <c r="D12" t="str">
        <f>'Grant Questions'!D12</f>
        <v xml:space="preserve">Expand the reach of a current site (e.g., add a mobile route, or home delivery option, expand promotion efforts) </v>
      </c>
      <c r="E12" s="94">
        <f>'Grant Questions'!J12</f>
        <v>0</v>
      </c>
      <c r="F12">
        <f>IF(GrantDetails[[#This Row],[Answer]] =0,0,3)</f>
        <v>0</v>
      </c>
    </row>
    <row r="13" spans="1:6" x14ac:dyDescent="0.25">
      <c r="A13" t="s">
        <v>509</v>
      </c>
      <c r="B13">
        <f t="shared" si="0"/>
        <v>0</v>
      </c>
      <c r="C13" t="s">
        <v>522</v>
      </c>
      <c r="D13" t="str">
        <f>'Grant Questions'!D14</f>
        <v xml:space="preserve">Begin promotion of Washington's Farm-to-Summer Week and/or Summer Crunch efforts </v>
      </c>
      <c r="E13" s="94">
        <f>'Grant Questions'!J14</f>
        <v>0</v>
      </c>
      <c r="F13">
        <f>IF(GrantDetails[[#This Row],[Answer]] =0,0,2)</f>
        <v>0</v>
      </c>
    </row>
    <row r="14" spans="1:6" x14ac:dyDescent="0.25">
      <c r="A14" t="s">
        <v>509</v>
      </c>
      <c r="B14">
        <f t="shared" si="0"/>
        <v>0</v>
      </c>
      <c r="C14" t="s">
        <v>522</v>
      </c>
      <c r="D14" t="str">
        <f>'Grant Questions'!D16</f>
        <v xml:space="preserve">Improve meal quality (e.g., fewer processed foods, scratch cooking) </v>
      </c>
      <c r="E14" s="94">
        <f>'Grant Questions'!J16</f>
        <v>0</v>
      </c>
      <c r="F14">
        <f>IF(GrantDetails[[#This Row],[Answer]] =0,0,6)</f>
        <v>0</v>
      </c>
    </row>
    <row r="15" spans="1:6" s="94" customFormat="1" x14ac:dyDescent="0.25">
      <c r="A15" s="94" t="s">
        <v>509</v>
      </c>
      <c r="B15" s="94">
        <f t="shared" si="0"/>
        <v>0</v>
      </c>
      <c r="C15" s="94" t="s">
        <v>523</v>
      </c>
      <c r="D15" s="94" t="str">
        <f>'Grant Questions'!D10</f>
        <v>Expand the number of sites participating in the summer meal programs</v>
      </c>
      <c r="E15" s="94">
        <f>'Grant Questions'!M10</f>
        <v>0</v>
      </c>
      <c r="F15" s="94">
        <f>IF(GrantDetails[[#This Row],[Answer]] =0,0,4)</f>
        <v>0</v>
      </c>
    </row>
    <row r="16" spans="1:6" s="94" customFormat="1" x14ac:dyDescent="0.25">
      <c r="A16" s="94" t="s">
        <v>509</v>
      </c>
      <c r="B16" s="94">
        <f t="shared" si="0"/>
        <v>0</v>
      </c>
      <c r="C16" s="94" t="s">
        <v>523</v>
      </c>
      <c r="D16" s="94" t="str">
        <f>'Grant Questions'!D12</f>
        <v xml:space="preserve">Expand the reach of a current site (e.g., add a mobile route, or home delivery option, expand promotion efforts) </v>
      </c>
      <c r="E16" s="94">
        <f>'Grant Questions'!M12</f>
        <v>0</v>
      </c>
      <c r="F16" s="94">
        <f>IF(GrantDetails[[#This Row],[Answer]] =0,0,4)</f>
        <v>0</v>
      </c>
    </row>
    <row r="17" spans="1:6" s="94" customFormat="1" x14ac:dyDescent="0.25">
      <c r="A17" s="94" t="s">
        <v>509</v>
      </c>
      <c r="B17" s="94">
        <f t="shared" si="0"/>
        <v>0</v>
      </c>
      <c r="C17" s="94" t="s">
        <v>523</v>
      </c>
      <c r="D17" s="94" t="str">
        <f>'Grant Questions'!D14</f>
        <v xml:space="preserve">Begin promotion of Washington's Farm-to-Summer Week and/or Summer Crunch efforts </v>
      </c>
      <c r="E17" s="94">
        <f>'Grant Questions'!M14</f>
        <v>0</v>
      </c>
      <c r="F17" s="94">
        <f>IF(GrantDetails[[#This Row],[Answer]] =0,0,3)</f>
        <v>0</v>
      </c>
    </row>
    <row r="18" spans="1:6" s="94" customFormat="1" x14ac:dyDescent="0.25">
      <c r="A18" s="94" t="s">
        <v>509</v>
      </c>
      <c r="B18" s="94">
        <f t="shared" si="0"/>
        <v>0</v>
      </c>
      <c r="C18" s="94" t="s">
        <v>523</v>
      </c>
      <c r="D18" s="94" t="str">
        <f>'Grant Questions'!D16</f>
        <v xml:space="preserve">Improve meal quality (e.g., fewer processed foods, scratch cooking) </v>
      </c>
      <c r="E18" s="94">
        <f>'Grant Questions'!M16</f>
        <v>0</v>
      </c>
      <c r="F18" s="94">
        <f>IF(GrantDetails[[#This Row],[Answer]] =0,0,8)</f>
        <v>0</v>
      </c>
    </row>
    <row r="19" spans="1:6" x14ac:dyDescent="0.25">
      <c r="A19" t="s">
        <v>509</v>
      </c>
      <c r="B19" s="94">
        <f t="shared" si="0"/>
        <v>0</v>
      </c>
      <c r="C19" t="s">
        <v>516</v>
      </c>
      <c r="D19" s="29" t="s">
        <v>517</v>
      </c>
      <c r="E19" s="29">
        <f>'Grant Requests'!H36</f>
        <v>0</v>
      </c>
      <c r="F19">
        <v>0</v>
      </c>
    </row>
    <row r="20" spans="1:6" x14ac:dyDescent="0.25">
      <c r="A20" t="s">
        <v>509</v>
      </c>
      <c r="B20" s="94">
        <f t="shared" si="0"/>
        <v>0</v>
      </c>
      <c r="C20" t="s">
        <v>518</v>
      </c>
      <c r="D20" t="str">
        <f>_xlfn.TEXTJOIN(",",1,'Grant Requests'!B18:H19)</f>
        <v>Equipment ,Sample Fridge,3,465.99,0.5,New,232.995,0</v>
      </c>
      <c r="E20" s="29">
        <f>'Grant Requests'!H19</f>
        <v>0</v>
      </c>
      <c r="F20">
        <v>0</v>
      </c>
    </row>
    <row r="21" spans="1:6" x14ac:dyDescent="0.25">
      <c r="A21" t="s">
        <v>509</v>
      </c>
      <c r="B21" s="94">
        <f t="shared" si="0"/>
        <v>0</v>
      </c>
      <c r="C21" t="s">
        <v>518</v>
      </c>
      <c r="D21" t="str">
        <f>_xlfn.TEXTJOIN(",",1,'Grant Requests'!B19:H20)</f>
        <v>0,0</v>
      </c>
      <c r="E21" s="29">
        <f>'Grant Requests'!H20</f>
        <v>0</v>
      </c>
      <c r="F21">
        <v>0</v>
      </c>
    </row>
    <row r="22" spans="1:6" x14ac:dyDescent="0.25">
      <c r="A22" t="s">
        <v>509</v>
      </c>
      <c r="B22" s="94">
        <f t="shared" si="0"/>
        <v>0</v>
      </c>
      <c r="C22" t="s">
        <v>518</v>
      </c>
      <c r="D22" t="str">
        <f>_xlfn.TEXTJOIN(",",1,'Grant Requests'!B20:H21)</f>
        <v>0,0</v>
      </c>
      <c r="E22" s="29">
        <f>'Grant Requests'!H21</f>
        <v>0</v>
      </c>
      <c r="F22">
        <v>0</v>
      </c>
    </row>
    <row r="23" spans="1:6" x14ac:dyDescent="0.25">
      <c r="A23" t="s">
        <v>524</v>
      </c>
      <c r="B23" s="94">
        <f t="shared" si="0"/>
        <v>0</v>
      </c>
      <c r="C23" t="s">
        <v>518</v>
      </c>
      <c r="D23" t="str">
        <f>_xlfn.TEXTJOIN(",",1,'Grant Requests'!B21:H22)</f>
        <v>0,0</v>
      </c>
      <c r="E23" s="29">
        <f>'Grant Requests'!H22</f>
        <v>0</v>
      </c>
      <c r="F23">
        <v>1</v>
      </c>
    </row>
    <row r="24" spans="1:6" x14ac:dyDescent="0.25">
      <c r="A24" t="s">
        <v>525</v>
      </c>
      <c r="B24" s="94">
        <f t="shared" si="0"/>
        <v>0</v>
      </c>
      <c r="C24" t="s">
        <v>518</v>
      </c>
      <c r="D24" t="str">
        <f>_xlfn.TEXTJOIN(",",1,'Grant Requests'!B22:H23)</f>
        <v>0,0</v>
      </c>
      <c r="E24" s="29">
        <f>'Grant Requests'!H23</f>
        <v>0</v>
      </c>
      <c r="F24">
        <v>2</v>
      </c>
    </row>
    <row r="25" spans="1:6" x14ac:dyDescent="0.25">
      <c r="A25" t="s">
        <v>526</v>
      </c>
      <c r="B25" s="94">
        <f t="shared" si="0"/>
        <v>0</v>
      </c>
      <c r="C25" t="s">
        <v>518</v>
      </c>
      <c r="D25" t="str">
        <f>_xlfn.TEXTJOIN(",",1,'Grant Requests'!B23:H24)</f>
        <v>0,0</v>
      </c>
      <c r="E25" s="29">
        <f>'Grant Requests'!H24</f>
        <v>0</v>
      </c>
      <c r="F25">
        <v>3</v>
      </c>
    </row>
    <row r="26" spans="1:6" x14ac:dyDescent="0.25">
      <c r="A26" t="s">
        <v>527</v>
      </c>
      <c r="B26" s="94">
        <f t="shared" si="0"/>
        <v>0</v>
      </c>
      <c r="C26" t="s">
        <v>518</v>
      </c>
      <c r="D26" t="str">
        <f>_xlfn.TEXTJOIN(",",1,'Grant Requests'!B24:H25)</f>
        <v>0,0</v>
      </c>
      <c r="E26" s="29">
        <f>'Grant Requests'!H25</f>
        <v>0</v>
      </c>
      <c r="F26">
        <v>4</v>
      </c>
    </row>
    <row r="27" spans="1:6" x14ac:dyDescent="0.25">
      <c r="A27" t="s">
        <v>528</v>
      </c>
      <c r="B27" s="94">
        <f t="shared" si="0"/>
        <v>0</v>
      </c>
      <c r="C27" t="s">
        <v>518</v>
      </c>
      <c r="D27" t="str">
        <f>_xlfn.TEXTJOIN(",",1,'Grant Requests'!B25:H26)</f>
        <v>0,0</v>
      </c>
      <c r="E27" s="29">
        <f>'Grant Requests'!H26</f>
        <v>0</v>
      </c>
      <c r="F27">
        <v>5</v>
      </c>
    </row>
    <row r="28" spans="1:6" x14ac:dyDescent="0.25">
      <c r="A28" t="s">
        <v>509</v>
      </c>
      <c r="B28" s="94">
        <f>B27</f>
        <v>0</v>
      </c>
      <c r="C28" t="s">
        <v>519</v>
      </c>
      <c r="D28" t="s">
        <v>520</v>
      </c>
      <c r="E28" t="e">
        <f>VLOOKUP(B2,[1]_sponsorList!A:C,3,FALSE)</f>
        <v>#N/A</v>
      </c>
      <c r="F28" t="e">
        <f>IF(OR(E28="2023",E28="2024"),0,IF(E28="Not in last 5 years",10,5))</f>
        <v>#N/A</v>
      </c>
    </row>
  </sheetData>
  <phoneticPr fontId="37" type="noConversion"/>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Instructions</vt:lpstr>
      <vt:lpstr>Grant Details</vt:lpstr>
      <vt:lpstr>Agreements</vt:lpstr>
      <vt:lpstr>Assurance</vt:lpstr>
      <vt:lpstr>Grant Questions</vt:lpstr>
      <vt:lpstr>Grant Requests</vt:lpstr>
      <vt:lpstr>_summary</vt:lpstr>
      <vt:lpstr>_sponsorList</vt:lpstr>
      <vt:lpstr>Sheet1</vt:lpstr>
      <vt:lpstr>_dataList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Summer Meals for Kids Grant Application 2026</dc:title>
  <dc:subject/>
  <dc:creator>OSPI</dc:creator>
  <cp:keywords/>
  <dc:description/>
  <cp:lastModifiedBy>Laura Neal</cp:lastModifiedBy>
  <cp:revision/>
  <cp:lastPrinted>2024-02-22T22:06:36Z</cp:lastPrinted>
  <dcterms:created xsi:type="dcterms:W3CDTF">2024-01-08T18:59:41Z</dcterms:created>
  <dcterms:modified xsi:type="dcterms:W3CDTF">2026-02-20T23:31:52Z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145f431-4c8c-42c6-a5a5-ba6d3bdea585_Enabled">
    <vt:lpwstr>true</vt:lpwstr>
  </property>
  <property fmtid="{D5CDD505-2E9C-101B-9397-08002B2CF9AE}" pid="3" name="MSIP_Label_9145f431-4c8c-42c6-a5a5-ba6d3bdea585_SetDate">
    <vt:lpwstr>2026-01-07T20:34:38Z</vt:lpwstr>
  </property>
  <property fmtid="{D5CDD505-2E9C-101B-9397-08002B2CF9AE}" pid="4" name="MSIP_Label_9145f431-4c8c-42c6-a5a5-ba6d3bdea585_Method">
    <vt:lpwstr>Standard</vt:lpwstr>
  </property>
  <property fmtid="{D5CDD505-2E9C-101B-9397-08002B2CF9AE}" pid="5" name="MSIP_Label_9145f431-4c8c-42c6-a5a5-ba6d3bdea585_Name">
    <vt:lpwstr>defa4170-0d19-0005-0004-bc88714345d2</vt:lpwstr>
  </property>
  <property fmtid="{D5CDD505-2E9C-101B-9397-08002B2CF9AE}" pid="6" name="MSIP_Label_9145f431-4c8c-42c6-a5a5-ba6d3bdea585_SiteId">
    <vt:lpwstr>b2fe5ccf-10a5-46fe-ae45-a0267412af7a</vt:lpwstr>
  </property>
  <property fmtid="{D5CDD505-2E9C-101B-9397-08002B2CF9AE}" pid="7" name="MSIP_Label_9145f431-4c8c-42c6-a5a5-ba6d3bdea585_ActionId">
    <vt:lpwstr>0398a2f6-ae4d-49c2-93d3-870326efcdfd</vt:lpwstr>
  </property>
  <property fmtid="{D5CDD505-2E9C-101B-9397-08002B2CF9AE}" pid="8" name="MSIP_Label_9145f431-4c8c-42c6-a5a5-ba6d3bdea585_ContentBits">
    <vt:lpwstr>0</vt:lpwstr>
  </property>
  <property fmtid="{D5CDD505-2E9C-101B-9397-08002B2CF9AE}" pid="9" name="MSIP_Label_9145f431-4c8c-42c6-a5a5-ba6d3bdea585_Tag">
    <vt:lpwstr>10, 3, 0, 1</vt:lpwstr>
  </property>
</Properties>
</file>